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705" yWindow="1530" windowWidth="15195" windowHeight="10260"/>
  </bookViews>
  <sheets>
    <sheet name="Règlement" sheetId="6" r:id="rId1"/>
    <sheet name="Poules" sheetId="4" r:id="rId2"/>
    <sheet name="Phase Finale" sheetId="5" r:id="rId3"/>
    <sheet name="Points" sheetId="1" r:id="rId4"/>
    <sheet name="Classement" sheetId="2" r:id="rId5"/>
  </sheets>
  <definedNames>
    <definedName name="_xlnm._FilterDatabase" localSheetId="4" hidden="1">Classement!$E$5:$E$69</definedName>
  </definedNames>
  <calcPr calcId="145621"/>
</workbook>
</file>

<file path=xl/calcChain.xml><?xml version="1.0" encoding="utf-8"?>
<calcChain xmlns="http://schemas.openxmlformats.org/spreadsheetml/2006/main">
  <c r="F11" i="1" l="1"/>
  <c r="E14" i="1"/>
  <c r="E11" i="1"/>
  <c r="F27" i="1" l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F24" i="1"/>
  <c r="F25" i="1"/>
  <c r="F26" i="1"/>
  <c r="E26" i="1"/>
  <c r="E25" i="1"/>
  <c r="E24" i="1"/>
  <c r="F22" i="1"/>
  <c r="F23" i="1"/>
  <c r="E23" i="1"/>
  <c r="E22" i="1"/>
  <c r="F21" i="1"/>
  <c r="E21" i="1"/>
  <c r="F15" i="1"/>
  <c r="F16" i="1"/>
  <c r="F17" i="1"/>
  <c r="F18" i="1"/>
  <c r="F19" i="1"/>
  <c r="F20" i="1"/>
  <c r="E20" i="1"/>
  <c r="E19" i="1"/>
  <c r="E18" i="1"/>
  <c r="E17" i="1"/>
  <c r="E16" i="1"/>
  <c r="E15" i="1"/>
  <c r="F14" i="1"/>
  <c r="F13" i="1"/>
  <c r="E13" i="1"/>
  <c r="F12" i="1"/>
  <c r="E12" i="1"/>
  <c r="F10" i="1"/>
  <c r="E10" i="1"/>
  <c r="F9" i="1"/>
  <c r="E9" i="1"/>
  <c r="F8" i="1"/>
  <c r="E8" i="1"/>
  <c r="F6" i="1"/>
  <c r="F7" i="1"/>
  <c r="E7" i="1"/>
  <c r="E6" i="1"/>
  <c r="N74" i="5" l="1"/>
  <c r="M74" i="5"/>
  <c r="L74" i="5"/>
  <c r="N54" i="5"/>
  <c r="M54" i="5"/>
  <c r="L54" i="5"/>
  <c r="N34" i="5"/>
  <c r="M34" i="5"/>
  <c r="L34" i="5"/>
  <c r="N14" i="5"/>
  <c r="M14" i="5"/>
  <c r="L14" i="5"/>
  <c r="G59" i="5"/>
  <c r="F59" i="5"/>
  <c r="E59" i="5"/>
  <c r="G49" i="5"/>
  <c r="F49" i="5"/>
  <c r="E49" i="5"/>
  <c r="G69" i="5"/>
  <c r="F69" i="5"/>
  <c r="E69" i="5"/>
  <c r="G29" i="5"/>
  <c r="F29" i="5"/>
  <c r="E29" i="5"/>
  <c r="G19" i="5"/>
  <c r="F19" i="5"/>
  <c r="E19" i="5"/>
  <c r="F48" i="1"/>
  <c r="E48" i="1"/>
  <c r="F46" i="1"/>
  <c r="E46" i="1"/>
  <c r="F45" i="1"/>
  <c r="E45" i="1"/>
  <c r="F44" i="1"/>
  <c r="E44" i="1"/>
  <c r="F43" i="1"/>
  <c r="E43" i="1"/>
  <c r="M65" i="4"/>
  <c r="N65" i="4"/>
  <c r="M66" i="4"/>
  <c r="N66" i="4"/>
  <c r="M67" i="4"/>
  <c r="N67" i="4"/>
  <c r="M68" i="4"/>
  <c r="N68" i="4"/>
  <c r="M69" i="4"/>
  <c r="N69" i="4"/>
  <c r="M70" i="4"/>
  <c r="N70" i="4"/>
  <c r="L70" i="4"/>
  <c r="L69" i="4"/>
  <c r="L68" i="4"/>
  <c r="L67" i="4"/>
  <c r="L66" i="4"/>
  <c r="L65" i="4"/>
  <c r="M54" i="4"/>
  <c r="N54" i="4"/>
  <c r="M55" i="4"/>
  <c r="N55" i="4"/>
  <c r="M56" i="4"/>
  <c r="N56" i="4"/>
  <c r="M57" i="4"/>
  <c r="N57" i="4"/>
  <c r="M58" i="4"/>
  <c r="N58" i="4"/>
  <c r="M59" i="4"/>
  <c r="N59" i="4"/>
  <c r="L59" i="4"/>
  <c r="L58" i="4"/>
  <c r="L57" i="4"/>
  <c r="L56" i="4"/>
  <c r="L55" i="4"/>
  <c r="L54" i="4"/>
  <c r="L48" i="4"/>
  <c r="M48" i="4"/>
  <c r="N48" i="4"/>
  <c r="M47" i="4"/>
  <c r="N47" i="4"/>
  <c r="L46" i="4"/>
  <c r="M46" i="4"/>
  <c r="N46" i="4"/>
  <c r="M43" i="4"/>
  <c r="N43" i="4"/>
  <c r="M44" i="4"/>
  <c r="N44" i="4"/>
  <c r="M45" i="4"/>
  <c r="N45" i="4"/>
  <c r="L47" i="4"/>
  <c r="L45" i="4"/>
  <c r="L44" i="4"/>
  <c r="L43" i="4"/>
  <c r="L37" i="4"/>
  <c r="M37" i="4"/>
  <c r="N37" i="4"/>
  <c r="L35" i="4"/>
  <c r="M35" i="4"/>
  <c r="N35" i="4"/>
  <c r="M36" i="4"/>
  <c r="N36" i="4"/>
  <c r="M34" i="4"/>
  <c r="N34" i="4"/>
  <c r="M33" i="4"/>
  <c r="N33" i="4"/>
  <c r="M32" i="4"/>
  <c r="N32" i="4"/>
  <c r="L36" i="4"/>
  <c r="L34" i="4"/>
  <c r="L33" i="4"/>
  <c r="L32" i="4"/>
  <c r="L24" i="4"/>
  <c r="M24" i="4"/>
  <c r="N24" i="4"/>
  <c r="M23" i="4"/>
  <c r="N23" i="4"/>
  <c r="L26" i="4"/>
  <c r="M26" i="4"/>
  <c r="N26" i="4"/>
  <c r="M25" i="4"/>
  <c r="N25" i="4"/>
  <c r="L25" i="4"/>
  <c r="L23" i="4"/>
  <c r="L15" i="4"/>
  <c r="M15" i="4"/>
  <c r="N15" i="4"/>
  <c r="M14" i="4"/>
  <c r="N14" i="4"/>
  <c r="L13" i="4"/>
  <c r="M13" i="4"/>
  <c r="N13" i="4"/>
  <c r="M12" i="4"/>
  <c r="N12" i="4"/>
  <c r="L14" i="4"/>
  <c r="L12" i="4"/>
  <c r="M22" i="4"/>
  <c r="N22" i="4"/>
  <c r="M21" i="4"/>
  <c r="N21" i="4"/>
  <c r="L22" i="4"/>
  <c r="L21" i="4"/>
  <c r="L11" i="4"/>
  <c r="M11" i="4"/>
  <c r="N11" i="4"/>
  <c r="M10" i="4"/>
  <c r="N10" i="4"/>
  <c r="L10" i="4"/>
  <c r="GU106" i="1" l="1"/>
  <c r="GU94" i="1"/>
  <c r="GU4" i="1"/>
  <c r="GR106" i="1"/>
  <c r="GR94" i="1"/>
  <c r="GR4" i="1"/>
  <c r="GO106" i="1"/>
  <c r="GO94" i="1"/>
  <c r="GO4" i="1"/>
  <c r="GL106" i="1"/>
  <c r="GL94" i="1"/>
  <c r="GL4" i="1"/>
  <c r="GI106" i="1"/>
  <c r="GI94" i="1"/>
  <c r="GI4" i="1"/>
  <c r="GF106" i="1"/>
  <c r="GF94" i="1"/>
  <c r="GF4" i="1"/>
  <c r="GC106" i="1"/>
  <c r="GC94" i="1"/>
  <c r="GC4" i="1"/>
  <c r="FZ106" i="1"/>
  <c r="FZ94" i="1"/>
  <c r="FZ4" i="1"/>
  <c r="FW106" i="1"/>
  <c r="FW94" i="1"/>
  <c r="FW4" i="1"/>
  <c r="FT106" i="1"/>
  <c r="FT94" i="1"/>
  <c r="FT4" i="1"/>
  <c r="FQ106" i="1"/>
  <c r="FQ94" i="1"/>
  <c r="FQ4" i="1"/>
  <c r="FN106" i="1"/>
  <c r="FN94" i="1"/>
  <c r="FN4" i="1"/>
  <c r="FK106" i="1"/>
  <c r="FK94" i="1"/>
  <c r="FK4" i="1"/>
  <c r="FH106" i="1"/>
  <c r="FH94" i="1"/>
  <c r="FH4" i="1"/>
  <c r="FE106" i="1"/>
  <c r="FE94" i="1"/>
  <c r="FE4" i="1"/>
  <c r="FB106" i="1"/>
  <c r="FB94" i="1"/>
  <c r="FB4" i="1"/>
  <c r="EY106" i="1"/>
  <c r="EY94" i="1"/>
  <c r="EY4" i="1"/>
  <c r="EV106" i="1"/>
  <c r="EV94" i="1"/>
  <c r="EV4" i="1"/>
  <c r="ES106" i="1"/>
  <c r="ES94" i="1"/>
  <c r="ES4" i="1"/>
  <c r="EP106" i="1"/>
  <c r="EP94" i="1"/>
  <c r="EP4" i="1"/>
  <c r="EM106" i="1"/>
  <c r="EM94" i="1"/>
  <c r="EM4" i="1"/>
  <c r="EJ106" i="1"/>
  <c r="EJ94" i="1"/>
  <c r="EJ4" i="1"/>
  <c r="EG106" i="1"/>
  <c r="EG94" i="1"/>
  <c r="EG4" i="1"/>
  <c r="ED106" i="1"/>
  <c r="ED94" i="1"/>
  <c r="ED4" i="1"/>
  <c r="EA106" i="1"/>
  <c r="EA94" i="1"/>
  <c r="EA4" i="1"/>
  <c r="DX106" i="1"/>
  <c r="DX94" i="1"/>
  <c r="DX4" i="1"/>
  <c r="DU106" i="1"/>
  <c r="DU94" i="1"/>
  <c r="DU4" i="1"/>
  <c r="DR106" i="1"/>
  <c r="DR94" i="1"/>
  <c r="DR4" i="1"/>
  <c r="DO106" i="1"/>
  <c r="DO94" i="1"/>
  <c r="DO4" i="1"/>
  <c r="DL106" i="1"/>
  <c r="DL94" i="1"/>
  <c r="DL4" i="1"/>
  <c r="DI106" i="1"/>
  <c r="DI94" i="1"/>
  <c r="DI4" i="1"/>
  <c r="DF106" i="1"/>
  <c r="DF94" i="1"/>
  <c r="DF4" i="1"/>
  <c r="DC106" i="1"/>
  <c r="DC94" i="1"/>
  <c r="DC4" i="1"/>
  <c r="CZ106" i="1"/>
  <c r="CZ94" i="1"/>
  <c r="CZ4" i="1"/>
  <c r="CW106" i="1"/>
  <c r="CW94" i="1"/>
  <c r="CW4" i="1"/>
  <c r="CT106" i="1"/>
  <c r="CT94" i="1"/>
  <c r="CT4" i="1"/>
  <c r="CQ106" i="1"/>
  <c r="CQ94" i="1"/>
  <c r="CQ4" i="1"/>
  <c r="CN106" i="1"/>
  <c r="CN94" i="1"/>
  <c r="CN4" i="1"/>
  <c r="CK106" i="1"/>
  <c r="CK94" i="1"/>
  <c r="CK4" i="1"/>
  <c r="CH106" i="1"/>
  <c r="CH94" i="1"/>
  <c r="CH4" i="1"/>
  <c r="CB106" i="1"/>
  <c r="CB94" i="1"/>
  <c r="CB4" i="1"/>
  <c r="BY106" i="1"/>
  <c r="BY94" i="1"/>
  <c r="BY4" i="1"/>
  <c r="BV106" i="1"/>
  <c r="BV94" i="1"/>
  <c r="BV4" i="1"/>
  <c r="BS106" i="1"/>
  <c r="BS94" i="1"/>
  <c r="BS4" i="1"/>
  <c r="BP106" i="1"/>
  <c r="BP94" i="1"/>
  <c r="BP4" i="1"/>
  <c r="BM106" i="1"/>
  <c r="BM94" i="1"/>
  <c r="BM4" i="1"/>
  <c r="CE106" i="1"/>
  <c r="CE94" i="1"/>
  <c r="CE4" i="1"/>
  <c r="BD106" i="1"/>
  <c r="BD94" i="1"/>
  <c r="BD4" i="1"/>
  <c r="BA106" i="1"/>
  <c r="BA94" i="1"/>
  <c r="BA4" i="1"/>
  <c r="AX106" i="1"/>
  <c r="AX94" i="1"/>
  <c r="AX4" i="1"/>
  <c r="AU106" i="1"/>
  <c r="AU94" i="1"/>
  <c r="AU4" i="1"/>
  <c r="AR106" i="1"/>
  <c r="AR94" i="1"/>
  <c r="AR4" i="1"/>
  <c r="AO106" i="1"/>
  <c r="AO94" i="1"/>
  <c r="AO4" i="1"/>
  <c r="AL106" i="1"/>
  <c r="AL94" i="1"/>
  <c r="AL4" i="1"/>
  <c r="AI106" i="1"/>
  <c r="AI94" i="1"/>
  <c r="AI4" i="1"/>
  <c r="AF106" i="1"/>
  <c r="AF94" i="1"/>
  <c r="AF4" i="1"/>
  <c r="AC106" i="1"/>
  <c r="AC94" i="1"/>
  <c r="AC4" i="1"/>
  <c r="Z106" i="1"/>
  <c r="Z94" i="1"/>
  <c r="Z4" i="1"/>
  <c r="W106" i="1"/>
  <c r="W94" i="1"/>
  <c r="W4" i="1"/>
  <c r="T106" i="1"/>
  <c r="T94" i="1"/>
  <c r="T4" i="1"/>
  <c r="BA37" i="1"/>
  <c r="T32" i="1"/>
  <c r="AU31" i="1"/>
  <c r="T27" i="1"/>
  <c r="AU23" i="1"/>
  <c r="BA21" i="1"/>
  <c r="W20" i="1"/>
  <c r="AU19" i="1"/>
  <c r="T16" i="1"/>
  <c r="W32" i="1" l="1"/>
  <c r="W40" i="1"/>
  <c r="W16" i="1"/>
  <c r="T12" i="1"/>
  <c r="T40" i="1"/>
  <c r="T35" i="1"/>
  <c r="T23" i="1"/>
  <c r="T31" i="1"/>
  <c r="T8" i="1"/>
  <c r="GU17" i="1"/>
  <c r="FH17" i="1"/>
  <c r="EY17" i="1"/>
  <c r="DO17" i="1"/>
  <c r="DL17" i="1"/>
  <c r="BM17" i="1"/>
  <c r="GU10" i="1"/>
  <c r="EJ10" i="1"/>
  <c r="GO26" i="1"/>
  <c r="GL26" i="1"/>
  <c r="GI26" i="1"/>
  <c r="FN26" i="1"/>
  <c r="FT26" i="1"/>
  <c r="FH26" i="1"/>
  <c r="EP26" i="1"/>
  <c r="EM26" i="1"/>
  <c r="DU26" i="1"/>
  <c r="ED26" i="1"/>
  <c r="EA26" i="1"/>
  <c r="DX26" i="1"/>
  <c r="DO26" i="1"/>
  <c r="CZ26" i="1"/>
  <c r="DF26" i="1"/>
  <c r="DL26" i="1"/>
  <c r="BY26" i="1"/>
  <c r="BP26" i="1"/>
  <c r="GR30" i="1"/>
  <c r="GO30" i="1"/>
  <c r="GL30" i="1"/>
  <c r="GI30" i="1"/>
  <c r="FW30" i="1"/>
  <c r="FK30" i="1"/>
  <c r="FH30" i="1"/>
  <c r="FT30" i="1"/>
  <c r="EV30" i="1"/>
  <c r="FB30" i="1"/>
  <c r="DU30" i="1"/>
  <c r="EG30" i="1"/>
  <c r="DX30" i="1"/>
  <c r="DO30" i="1"/>
  <c r="DL30" i="1"/>
  <c r="CZ30" i="1"/>
  <c r="CT30" i="1"/>
  <c r="CQ30" i="1"/>
  <c r="DF30" i="1"/>
  <c r="BS30" i="1"/>
  <c r="BP30" i="1"/>
  <c r="CK30" i="1"/>
  <c r="CB30" i="1"/>
  <c r="GU38" i="1"/>
  <c r="GR38" i="1"/>
  <c r="GO38" i="1"/>
  <c r="GL38" i="1"/>
  <c r="GI38" i="1"/>
  <c r="GC38" i="1"/>
  <c r="GF38" i="1"/>
  <c r="FN38" i="1"/>
  <c r="FW38" i="1"/>
  <c r="FZ38" i="1"/>
  <c r="FK38" i="1"/>
  <c r="FH38" i="1"/>
  <c r="EY38" i="1"/>
  <c r="FT38" i="1"/>
  <c r="FQ38" i="1"/>
  <c r="FE38" i="1"/>
  <c r="EV38" i="1"/>
  <c r="FB38" i="1"/>
  <c r="ES38" i="1"/>
  <c r="EP38" i="1"/>
  <c r="EM38" i="1"/>
  <c r="EJ38" i="1"/>
  <c r="DU38" i="1"/>
  <c r="DR38" i="1"/>
  <c r="EG38" i="1"/>
  <c r="ED38" i="1"/>
  <c r="EA38" i="1"/>
  <c r="DX38" i="1"/>
  <c r="DO38" i="1"/>
  <c r="CW38" i="1"/>
  <c r="DL38" i="1"/>
  <c r="DF38" i="1"/>
  <c r="DC38" i="1"/>
  <c r="CZ38" i="1"/>
  <c r="CT38" i="1"/>
  <c r="DI38" i="1"/>
  <c r="CQ38" i="1"/>
  <c r="CN38" i="1"/>
  <c r="BY38" i="1"/>
  <c r="BV38" i="1"/>
  <c r="CE38" i="1"/>
  <c r="BS38" i="1"/>
  <c r="BP38" i="1"/>
  <c r="BM38" i="1"/>
  <c r="CK38" i="1"/>
  <c r="CH38" i="1"/>
  <c r="CB38" i="1"/>
  <c r="DU8" i="1"/>
  <c r="CN8" i="1"/>
  <c r="CK8" i="1"/>
  <c r="GR12" i="1"/>
  <c r="GI12" i="1"/>
  <c r="FT12" i="1"/>
  <c r="EP12" i="1"/>
  <c r="DR12" i="1"/>
  <c r="DU12" i="1"/>
  <c r="DF12" i="1"/>
  <c r="CQ12" i="1"/>
  <c r="CN12" i="1"/>
  <c r="CK12" i="1"/>
  <c r="DI12" i="1"/>
  <c r="CZ12" i="1"/>
  <c r="CT12" i="1"/>
  <c r="BP12" i="1"/>
  <c r="BM12" i="1"/>
  <c r="GU16" i="1"/>
  <c r="GR16" i="1"/>
  <c r="GL16" i="1"/>
  <c r="GF16" i="1"/>
  <c r="GI16" i="1"/>
  <c r="GO16" i="1"/>
  <c r="FZ16" i="1"/>
  <c r="GC16" i="1"/>
  <c r="FW16" i="1"/>
  <c r="FT16" i="1"/>
  <c r="FQ16" i="1"/>
  <c r="FN16" i="1"/>
  <c r="FK16" i="1"/>
  <c r="FH16" i="1"/>
  <c r="FE16" i="1"/>
  <c r="FB16" i="1"/>
  <c r="EG16" i="1"/>
  <c r="ES16" i="1"/>
  <c r="EP16" i="1"/>
  <c r="EM16" i="1"/>
  <c r="EY16" i="1"/>
  <c r="EV16" i="1"/>
  <c r="DR16" i="1"/>
  <c r="DL16" i="1"/>
  <c r="ED16" i="1"/>
  <c r="EA16" i="1"/>
  <c r="DX16" i="1"/>
  <c r="DO16" i="1"/>
  <c r="DU16" i="1"/>
  <c r="CQ16" i="1"/>
  <c r="CN16" i="1"/>
  <c r="CK16" i="1"/>
  <c r="DF16" i="1"/>
  <c r="DI16" i="1"/>
  <c r="CW16" i="1"/>
  <c r="DC16" i="1"/>
  <c r="CZ16" i="1"/>
  <c r="CT16" i="1"/>
  <c r="CB16" i="1"/>
  <c r="BY16" i="1"/>
  <c r="BV16" i="1"/>
  <c r="BS16" i="1"/>
  <c r="BP16" i="1"/>
  <c r="BM16" i="1"/>
  <c r="GR20" i="1"/>
  <c r="GL20" i="1"/>
  <c r="GF20" i="1"/>
  <c r="GO20" i="1"/>
  <c r="GI20" i="1"/>
  <c r="FZ20" i="1"/>
  <c r="GC20" i="1"/>
  <c r="FW20" i="1"/>
  <c r="FT20" i="1"/>
  <c r="FQ20" i="1"/>
  <c r="FN20" i="1"/>
  <c r="FK20" i="1"/>
  <c r="FH20" i="1"/>
  <c r="FE20" i="1"/>
  <c r="FB20" i="1"/>
  <c r="EY20" i="1"/>
  <c r="EG20" i="1"/>
  <c r="ES20" i="1"/>
  <c r="EM20" i="1"/>
  <c r="EV20" i="1"/>
  <c r="DR20" i="1"/>
  <c r="DL20" i="1"/>
  <c r="ED20" i="1"/>
  <c r="EA20" i="1"/>
  <c r="DX20" i="1"/>
  <c r="DO20" i="1"/>
  <c r="DU20" i="1"/>
  <c r="EJ20" i="1"/>
  <c r="CQ20" i="1"/>
  <c r="CN20" i="1"/>
  <c r="DF20" i="1"/>
  <c r="CW20" i="1"/>
  <c r="DI20" i="1"/>
  <c r="DC20" i="1"/>
  <c r="CZ20" i="1"/>
  <c r="CT20" i="1"/>
  <c r="CH20" i="1"/>
  <c r="BY20" i="1"/>
  <c r="BV20" i="1"/>
  <c r="BS20" i="1"/>
  <c r="BP20" i="1"/>
  <c r="BM20" i="1"/>
  <c r="GO24" i="1"/>
  <c r="GU28" i="1"/>
  <c r="GC28" i="1"/>
  <c r="FT28" i="1"/>
  <c r="FH28" i="1"/>
  <c r="FN28" i="1"/>
  <c r="FB28" i="1"/>
  <c r="EG28" i="1"/>
  <c r="EM28" i="1"/>
  <c r="EJ28" i="1"/>
  <c r="EA28" i="1"/>
  <c r="CH28" i="1"/>
  <c r="GU32" i="1"/>
  <c r="GR32" i="1"/>
  <c r="GL32" i="1"/>
  <c r="GF32" i="1"/>
  <c r="GI32" i="1"/>
  <c r="GO32" i="1"/>
  <c r="FZ32" i="1"/>
  <c r="GC32" i="1"/>
  <c r="FW32" i="1"/>
  <c r="FT32" i="1"/>
  <c r="FQ32" i="1"/>
  <c r="FN32" i="1"/>
  <c r="FK32" i="1"/>
  <c r="FH32" i="1"/>
  <c r="FE32" i="1"/>
  <c r="FB32" i="1"/>
  <c r="EG32" i="1"/>
  <c r="ES32" i="1"/>
  <c r="EP32" i="1"/>
  <c r="EM32" i="1"/>
  <c r="EY32" i="1"/>
  <c r="EV32" i="1"/>
  <c r="EJ32" i="1"/>
  <c r="DR32" i="1"/>
  <c r="DL32" i="1"/>
  <c r="ED32" i="1"/>
  <c r="EA32" i="1"/>
  <c r="DX32" i="1"/>
  <c r="DO32" i="1"/>
  <c r="DU32" i="1"/>
  <c r="CQ32" i="1"/>
  <c r="CN32" i="1"/>
  <c r="CK32" i="1"/>
  <c r="DF32" i="1"/>
  <c r="DI32" i="1"/>
  <c r="CW32" i="1"/>
  <c r="DC32" i="1"/>
  <c r="CZ32" i="1"/>
  <c r="CT32" i="1"/>
  <c r="CH32" i="1"/>
  <c r="CB32" i="1"/>
  <c r="BY32" i="1"/>
  <c r="BV32" i="1"/>
  <c r="BS32" i="1"/>
  <c r="BP32" i="1"/>
  <c r="BM32" i="1"/>
  <c r="GF36" i="1"/>
  <c r="FH36" i="1"/>
  <c r="FE36" i="1"/>
  <c r="DL36" i="1"/>
  <c r="ED36" i="1"/>
  <c r="DU36" i="1"/>
  <c r="CQ36" i="1"/>
  <c r="CN36" i="1"/>
  <c r="DF36" i="1"/>
  <c r="CW36" i="1"/>
  <c r="DI36" i="1"/>
  <c r="CZ36" i="1"/>
  <c r="BY36" i="1"/>
  <c r="BV36" i="1"/>
  <c r="BP36" i="1"/>
  <c r="BM36" i="1"/>
  <c r="GU40" i="1"/>
  <c r="GR40" i="1"/>
  <c r="GL40" i="1"/>
  <c r="GF40" i="1"/>
  <c r="GI40" i="1"/>
  <c r="FZ40" i="1"/>
  <c r="GC40" i="1"/>
  <c r="FW40" i="1"/>
  <c r="FT40" i="1"/>
  <c r="FQ40" i="1"/>
  <c r="FN40" i="1"/>
  <c r="FK40" i="1"/>
  <c r="FH40" i="1"/>
  <c r="FE40" i="1"/>
  <c r="FB40" i="1"/>
  <c r="EG40" i="1"/>
  <c r="EY40" i="1"/>
  <c r="ES40" i="1"/>
  <c r="EP40" i="1"/>
  <c r="EM40" i="1"/>
  <c r="EV40" i="1"/>
  <c r="DR40" i="1"/>
  <c r="DL40" i="1"/>
  <c r="DI40" i="1"/>
  <c r="EA40" i="1"/>
  <c r="DX40" i="1"/>
  <c r="DO40" i="1"/>
  <c r="EJ40" i="1"/>
  <c r="ED40" i="1"/>
  <c r="DU40" i="1"/>
  <c r="CQ40" i="1"/>
  <c r="CN40" i="1"/>
  <c r="CK40" i="1"/>
  <c r="CW40" i="1"/>
  <c r="DF40" i="1"/>
  <c r="CZ40" i="1"/>
  <c r="CT40" i="1"/>
  <c r="CH40" i="1"/>
  <c r="CB40" i="1"/>
  <c r="BY40" i="1"/>
  <c r="BV40" i="1"/>
  <c r="BS40" i="1"/>
  <c r="BP40" i="1"/>
  <c r="BM40" i="1"/>
  <c r="T26" i="1"/>
  <c r="T30" i="1"/>
  <c r="T38" i="1"/>
  <c r="W19" i="1"/>
  <c r="W23" i="1"/>
  <c r="W31" i="1"/>
  <c r="Z23" i="1"/>
  <c r="Z27" i="1"/>
  <c r="Z35" i="1"/>
  <c r="AC23" i="1"/>
  <c r="AC27" i="1"/>
  <c r="AC31" i="1"/>
  <c r="AC35" i="1"/>
  <c r="AC39" i="1"/>
  <c r="AF23" i="1"/>
  <c r="AF27" i="1"/>
  <c r="AF31" i="1"/>
  <c r="AI16" i="1"/>
  <c r="AI20" i="1"/>
  <c r="AI32" i="1"/>
  <c r="AI40" i="1"/>
  <c r="AL16" i="1"/>
  <c r="AL20" i="1"/>
  <c r="AL28" i="1"/>
  <c r="AL32" i="1"/>
  <c r="AO16" i="1"/>
  <c r="AO20" i="1"/>
  <c r="AO32" i="1"/>
  <c r="AO40" i="1"/>
  <c r="AR13" i="1"/>
  <c r="AR21" i="1"/>
  <c r="AR37" i="1"/>
  <c r="AR41" i="1"/>
  <c r="AU21" i="1"/>
  <c r="AU37" i="1"/>
  <c r="AX38" i="1"/>
  <c r="BA23" i="1"/>
  <c r="BA35" i="1"/>
  <c r="BD16" i="1"/>
  <c r="BD20" i="1"/>
  <c r="BD32" i="1"/>
  <c r="BD40" i="1"/>
  <c r="CE16" i="1"/>
  <c r="CE32" i="1"/>
  <c r="GU13" i="1"/>
  <c r="GR13" i="1"/>
  <c r="GF13" i="1"/>
  <c r="GI13" i="1"/>
  <c r="GL13" i="1"/>
  <c r="FZ13" i="1"/>
  <c r="FK13" i="1"/>
  <c r="FQ13" i="1"/>
  <c r="FN13" i="1"/>
  <c r="ES13" i="1"/>
  <c r="EM13" i="1"/>
  <c r="EJ13" i="1"/>
  <c r="EV13" i="1"/>
  <c r="EG13" i="1"/>
  <c r="EA13" i="1"/>
  <c r="DX13" i="1"/>
  <c r="DR13" i="1"/>
  <c r="CW13" i="1"/>
  <c r="DC13" i="1"/>
  <c r="CT13" i="1"/>
  <c r="CQ13" i="1"/>
  <c r="CK13" i="1"/>
  <c r="BV13" i="1"/>
  <c r="BS13" i="1"/>
  <c r="BP13" i="1"/>
  <c r="CH13" i="1"/>
  <c r="GR25" i="1"/>
  <c r="GO25" i="1"/>
  <c r="GI25" i="1"/>
  <c r="GC25" i="1"/>
  <c r="FN25" i="1"/>
  <c r="FK25" i="1"/>
  <c r="FH25" i="1"/>
  <c r="ES25" i="1"/>
  <c r="EM25" i="1"/>
  <c r="EJ25" i="1"/>
  <c r="EV25" i="1"/>
  <c r="EG25" i="1"/>
  <c r="ED25" i="1"/>
  <c r="DX25" i="1"/>
  <c r="DO25" i="1"/>
  <c r="DR25" i="1"/>
  <c r="DF25" i="1"/>
  <c r="CW25" i="1"/>
  <c r="CZ25" i="1"/>
  <c r="CT25" i="1"/>
  <c r="CE25" i="1"/>
  <c r="BM25" i="1"/>
  <c r="GU41" i="1"/>
  <c r="GR41" i="1"/>
  <c r="GO41" i="1"/>
  <c r="GF41" i="1"/>
  <c r="GI41" i="1"/>
  <c r="GC41" i="1"/>
  <c r="FQ41" i="1"/>
  <c r="FZ41" i="1"/>
  <c r="FK41" i="1"/>
  <c r="FH41" i="1"/>
  <c r="EP41" i="1"/>
  <c r="EM41" i="1"/>
  <c r="EJ41" i="1"/>
  <c r="FB41" i="1"/>
  <c r="EV41" i="1"/>
  <c r="FE41" i="1"/>
  <c r="DX41" i="1"/>
  <c r="DO41" i="1"/>
  <c r="ED41" i="1"/>
  <c r="DU41" i="1"/>
  <c r="CW41" i="1"/>
  <c r="DC41" i="1"/>
  <c r="CT41" i="1"/>
  <c r="CN41" i="1"/>
  <c r="CK41" i="1"/>
  <c r="CE41" i="1"/>
  <c r="BP41" i="1"/>
  <c r="BM41" i="1"/>
  <c r="CH41" i="1"/>
  <c r="CB41" i="1"/>
  <c r="Z20" i="1"/>
  <c r="Z28" i="1"/>
  <c r="Z32" i="1"/>
  <c r="Z40" i="1"/>
  <c r="AC12" i="1"/>
  <c r="AC16" i="1"/>
  <c r="AC20" i="1"/>
  <c r="AC32" i="1"/>
  <c r="AC40" i="1"/>
  <c r="AF16" i="1"/>
  <c r="AF20" i="1"/>
  <c r="AF32" i="1"/>
  <c r="AF40" i="1"/>
  <c r="AI17" i="1"/>
  <c r="AI21" i="1"/>
  <c r="AI37" i="1"/>
  <c r="AL13" i="1"/>
  <c r="AL21" i="1"/>
  <c r="AL37" i="1"/>
  <c r="AL41" i="1"/>
  <c r="AO37" i="1"/>
  <c r="AR26" i="1"/>
  <c r="AR38" i="1"/>
  <c r="AU30" i="1"/>
  <c r="AU34" i="1"/>
  <c r="AU38" i="1"/>
  <c r="AX23" i="1"/>
  <c r="AX31" i="1"/>
  <c r="BA20" i="1"/>
  <c r="BA32" i="1"/>
  <c r="BD13" i="1"/>
  <c r="BD21" i="1"/>
  <c r="BD37" i="1"/>
  <c r="W21" i="1"/>
  <c r="W37" i="1"/>
  <c r="Z13" i="1"/>
  <c r="Z21" i="1"/>
  <c r="Z41" i="1"/>
  <c r="AC13" i="1"/>
  <c r="AC21" i="1"/>
  <c r="AC37" i="1"/>
  <c r="AF9" i="1"/>
  <c r="AF21" i="1"/>
  <c r="AF37" i="1"/>
  <c r="AF41" i="1"/>
  <c r="AI30" i="1"/>
  <c r="AI34" i="1"/>
  <c r="AI38" i="1"/>
  <c r="AL26" i="1"/>
  <c r="AL30" i="1"/>
  <c r="AL38" i="1"/>
  <c r="AO26" i="1"/>
  <c r="AO38" i="1"/>
  <c r="AR23" i="1"/>
  <c r="AR31" i="1"/>
  <c r="AR35" i="1"/>
  <c r="AX16" i="1"/>
  <c r="AX20" i="1"/>
  <c r="AX32" i="1"/>
  <c r="AX40" i="1"/>
  <c r="BA13" i="1"/>
  <c r="BA17" i="1"/>
  <c r="BA25" i="1"/>
  <c r="BD38" i="1"/>
  <c r="CE40" i="1"/>
  <c r="EM9" i="1"/>
  <c r="GU21" i="1"/>
  <c r="GR21" i="1"/>
  <c r="GO21" i="1"/>
  <c r="GF21" i="1"/>
  <c r="GI21" i="1"/>
  <c r="GL21" i="1"/>
  <c r="GC21" i="1"/>
  <c r="FW21" i="1"/>
  <c r="FZ21" i="1"/>
  <c r="FN21" i="1"/>
  <c r="FK21" i="1"/>
  <c r="FH21" i="1"/>
  <c r="FQ21" i="1"/>
  <c r="EP21" i="1"/>
  <c r="EM21" i="1"/>
  <c r="EJ21" i="1"/>
  <c r="FE21" i="1"/>
  <c r="EV21" i="1"/>
  <c r="FB21" i="1"/>
  <c r="EY21" i="1"/>
  <c r="EG21" i="1"/>
  <c r="ED21" i="1"/>
  <c r="EA21" i="1"/>
  <c r="DO21" i="1"/>
  <c r="DU21" i="1"/>
  <c r="DR21" i="1"/>
  <c r="DL21" i="1"/>
  <c r="DI21" i="1"/>
  <c r="DF21" i="1"/>
  <c r="CW21" i="1"/>
  <c r="DC21" i="1"/>
  <c r="CZ21" i="1"/>
  <c r="CT21" i="1"/>
  <c r="CQ21" i="1"/>
  <c r="CN21" i="1"/>
  <c r="CK21" i="1"/>
  <c r="BY21" i="1"/>
  <c r="BV21" i="1"/>
  <c r="CE21" i="1"/>
  <c r="BS21" i="1"/>
  <c r="BM21" i="1"/>
  <c r="CH21" i="1"/>
  <c r="CB21" i="1"/>
  <c r="GU37" i="1"/>
  <c r="GR37" i="1"/>
  <c r="GO37" i="1"/>
  <c r="GF37" i="1"/>
  <c r="GI37" i="1"/>
  <c r="GL37" i="1"/>
  <c r="GC37" i="1"/>
  <c r="FW37" i="1"/>
  <c r="FT37" i="1"/>
  <c r="FQ37" i="1"/>
  <c r="FZ37" i="1"/>
  <c r="FN37" i="1"/>
  <c r="FK37" i="1"/>
  <c r="FH37" i="1"/>
  <c r="FE37" i="1"/>
  <c r="ES37" i="1"/>
  <c r="EP37" i="1"/>
  <c r="EJ37" i="1"/>
  <c r="EV37" i="1"/>
  <c r="FB37" i="1"/>
  <c r="EY37" i="1"/>
  <c r="EG37" i="1"/>
  <c r="EA37" i="1"/>
  <c r="DX37" i="1"/>
  <c r="DO37" i="1"/>
  <c r="DU37" i="1"/>
  <c r="DR37" i="1"/>
  <c r="DL37" i="1"/>
  <c r="DF37" i="1"/>
  <c r="CW37" i="1"/>
  <c r="DC37" i="1"/>
  <c r="CZ37" i="1"/>
  <c r="CT37" i="1"/>
  <c r="CQ37" i="1"/>
  <c r="CK37" i="1"/>
  <c r="BY37" i="1"/>
  <c r="CE37" i="1"/>
  <c r="BS37" i="1"/>
  <c r="BP37" i="1"/>
  <c r="CH37" i="1"/>
  <c r="CB37" i="1"/>
  <c r="FW14" i="1"/>
  <c r="FE14" i="1"/>
  <c r="DF14" i="1"/>
  <c r="BS14" i="1"/>
  <c r="FE22" i="1"/>
  <c r="ES22" i="1"/>
  <c r="CN22" i="1"/>
  <c r="GU34" i="1"/>
  <c r="GC34" i="1"/>
  <c r="GF34" i="1"/>
  <c r="FN34" i="1"/>
  <c r="FE34" i="1"/>
  <c r="FB34" i="1"/>
  <c r="EV34" i="1"/>
  <c r="DU34" i="1"/>
  <c r="DR34" i="1"/>
  <c r="DL34" i="1"/>
  <c r="CK34" i="1"/>
  <c r="BS34" i="1"/>
  <c r="CB34" i="1"/>
  <c r="GU19" i="1"/>
  <c r="GL19" i="1"/>
  <c r="GF19" i="1"/>
  <c r="FE19" i="1"/>
  <c r="FB19" i="1"/>
  <c r="FN19" i="1"/>
  <c r="FK19" i="1"/>
  <c r="EV19" i="1"/>
  <c r="EP19" i="1"/>
  <c r="EJ19" i="1"/>
  <c r="DR19" i="1"/>
  <c r="EA19" i="1"/>
  <c r="DO19" i="1"/>
  <c r="DI19" i="1"/>
  <c r="DC19" i="1"/>
  <c r="CZ19" i="1"/>
  <c r="CT19" i="1"/>
  <c r="DL19" i="1"/>
  <c r="DF19" i="1"/>
  <c r="CW19" i="1"/>
  <c r="BS19" i="1"/>
  <c r="BP19" i="1"/>
  <c r="CH19" i="1"/>
  <c r="CB19" i="1"/>
  <c r="BY19" i="1"/>
  <c r="CE19" i="1"/>
  <c r="GU23" i="1"/>
  <c r="GO23" i="1"/>
  <c r="GL23" i="1"/>
  <c r="GF23" i="1"/>
  <c r="GI23" i="1"/>
  <c r="GC23" i="1"/>
  <c r="FW23" i="1"/>
  <c r="FT23" i="1"/>
  <c r="FQ23" i="1"/>
  <c r="FZ23" i="1"/>
  <c r="FE23" i="1"/>
  <c r="FB23" i="1"/>
  <c r="FN23" i="1"/>
  <c r="FK23" i="1"/>
  <c r="FH23" i="1"/>
  <c r="EV23" i="1"/>
  <c r="EY23" i="1"/>
  <c r="ES23" i="1"/>
  <c r="EP23" i="1"/>
  <c r="EM23" i="1"/>
  <c r="EJ23" i="1"/>
  <c r="DR23" i="1"/>
  <c r="EG23" i="1"/>
  <c r="ED23" i="1"/>
  <c r="EA23" i="1"/>
  <c r="DX23" i="1"/>
  <c r="DO23" i="1"/>
  <c r="DU23" i="1"/>
  <c r="DL23" i="1"/>
  <c r="DF23" i="1"/>
  <c r="DC23" i="1"/>
  <c r="CZ23" i="1"/>
  <c r="CT23" i="1"/>
  <c r="DI23" i="1"/>
  <c r="CQ23" i="1"/>
  <c r="CN23" i="1"/>
  <c r="CW23" i="1"/>
  <c r="BS23" i="1"/>
  <c r="BP23" i="1"/>
  <c r="BM23" i="1"/>
  <c r="CK23" i="1"/>
  <c r="CH23" i="1"/>
  <c r="CB23" i="1"/>
  <c r="BY23" i="1"/>
  <c r="BV23" i="1"/>
  <c r="CE23" i="1"/>
  <c r="GO27" i="1"/>
  <c r="FW27" i="1"/>
  <c r="FZ27" i="1"/>
  <c r="FH27" i="1"/>
  <c r="ES27" i="1"/>
  <c r="EP27" i="1"/>
  <c r="EM27" i="1"/>
  <c r="EJ27" i="1"/>
  <c r="EA27" i="1"/>
  <c r="DU27" i="1"/>
  <c r="DC27" i="1"/>
  <c r="CT27" i="1"/>
  <c r="DF27" i="1"/>
  <c r="BP27" i="1"/>
  <c r="CH27" i="1"/>
  <c r="CE27" i="1"/>
  <c r="GF31" i="1"/>
  <c r="GI31" i="1"/>
  <c r="GC31" i="1"/>
  <c r="FW31" i="1"/>
  <c r="FZ31" i="1"/>
  <c r="FE31" i="1"/>
  <c r="FB31" i="1"/>
  <c r="FN31" i="1"/>
  <c r="FK31" i="1"/>
  <c r="FH31" i="1"/>
  <c r="EV31" i="1"/>
  <c r="DR31" i="1"/>
  <c r="ED31" i="1"/>
  <c r="EA31" i="1"/>
  <c r="DX31" i="1"/>
  <c r="DO31" i="1"/>
  <c r="DU31" i="1"/>
  <c r="DL31" i="1"/>
  <c r="CZ31" i="1"/>
  <c r="CT31" i="1"/>
  <c r="CN31" i="1"/>
  <c r="DF31" i="1"/>
  <c r="DI31" i="1"/>
  <c r="CW31" i="1"/>
  <c r="BS31" i="1"/>
  <c r="BP31" i="1"/>
  <c r="BM31" i="1"/>
  <c r="CB31" i="1"/>
  <c r="BV31" i="1"/>
  <c r="CE31" i="1"/>
  <c r="GL35" i="1"/>
  <c r="GI35" i="1"/>
  <c r="GC35" i="1"/>
  <c r="FW35" i="1"/>
  <c r="FT35" i="1"/>
  <c r="FB35" i="1"/>
  <c r="EV35" i="1"/>
  <c r="EY35" i="1"/>
  <c r="ES35" i="1"/>
  <c r="EP35" i="1"/>
  <c r="EM35" i="1"/>
  <c r="EG35" i="1"/>
  <c r="CZ35" i="1"/>
  <c r="CT35" i="1"/>
  <c r="CW35" i="1"/>
  <c r="CH35" i="1"/>
  <c r="CB35" i="1"/>
  <c r="CK35" i="1"/>
  <c r="BY35" i="1"/>
  <c r="GR39" i="1"/>
  <c r="GO39" i="1"/>
  <c r="EY39" i="1"/>
  <c r="ES39" i="1"/>
  <c r="ED39" i="1"/>
  <c r="EG39" i="1"/>
  <c r="EA39" i="1"/>
  <c r="DC39" i="1"/>
  <c r="BP39" i="1"/>
  <c r="BM39" i="1"/>
  <c r="T13" i="1"/>
  <c r="T25" i="1"/>
  <c r="T37" i="1"/>
  <c r="T41" i="1"/>
  <c r="W38" i="1"/>
  <c r="Z30" i="1"/>
  <c r="Z38" i="1"/>
  <c r="AC38" i="1"/>
  <c r="AF26" i="1"/>
  <c r="AF30" i="1"/>
  <c r="AF38" i="1"/>
  <c r="AI19" i="1"/>
  <c r="AI23" i="1"/>
  <c r="AI31" i="1"/>
  <c r="AL19" i="1"/>
  <c r="AL23" i="1"/>
  <c r="AL27" i="1"/>
  <c r="AL31" i="1"/>
  <c r="AL35" i="1"/>
  <c r="AL39" i="1"/>
  <c r="AO23" i="1"/>
  <c r="AO31" i="1"/>
  <c r="AR16" i="1"/>
  <c r="AR20" i="1"/>
  <c r="AR32" i="1"/>
  <c r="AR36" i="1"/>
  <c r="AU16" i="1"/>
  <c r="AU20" i="1"/>
  <c r="AU32" i="1"/>
  <c r="AU40" i="1"/>
  <c r="AX25" i="1"/>
  <c r="AX41" i="1"/>
  <c r="BA14" i="1"/>
  <c r="BA30" i="1"/>
  <c r="BA38" i="1"/>
  <c r="BD23" i="1"/>
  <c r="BD31" i="1"/>
  <c r="AU69" i="4"/>
  <c r="AT69" i="4"/>
  <c r="AS69" i="4"/>
  <c r="AV68" i="4"/>
  <c r="AT68" i="4"/>
  <c r="AS68" i="4"/>
  <c r="AV67" i="4"/>
  <c r="AU67" i="4"/>
  <c r="AS67" i="4"/>
  <c r="AV66" i="4"/>
  <c r="AU66" i="4"/>
  <c r="AT66" i="4"/>
  <c r="AU58" i="4"/>
  <c r="AT58" i="4"/>
  <c r="AS58" i="4"/>
  <c r="AV57" i="4"/>
  <c r="AT57" i="4"/>
  <c r="AS57" i="4"/>
  <c r="AV56" i="4"/>
  <c r="AU56" i="4"/>
  <c r="AS56" i="4"/>
  <c r="AV55" i="4"/>
  <c r="AU55" i="4"/>
  <c r="AT55" i="4"/>
  <c r="AU47" i="4"/>
  <c r="AT47" i="4"/>
  <c r="AS47" i="4"/>
  <c r="AV46" i="4"/>
  <c r="AT46" i="4"/>
  <c r="AS46" i="4"/>
  <c r="AV45" i="4"/>
  <c r="AU45" i="4"/>
  <c r="AS45" i="4"/>
  <c r="AV44" i="4"/>
  <c r="AU44" i="4"/>
  <c r="AT44" i="4"/>
  <c r="AU36" i="4"/>
  <c r="AT36" i="4"/>
  <c r="AS36" i="4"/>
  <c r="AV35" i="4"/>
  <c r="AT35" i="4"/>
  <c r="AS35" i="4"/>
  <c r="AV34" i="4"/>
  <c r="AU34" i="4"/>
  <c r="AS34" i="4"/>
  <c r="AV33" i="4"/>
  <c r="AU33" i="4"/>
  <c r="AT33" i="4"/>
  <c r="AU25" i="4"/>
  <c r="AT25" i="4"/>
  <c r="AS25" i="4"/>
  <c r="AV24" i="4"/>
  <c r="AT24" i="4"/>
  <c r="AS24" i="4"/>
  <c r="AV23" i="4"/>
  <c r="AU23" i="4"/>
  <c r="AS23" i="4"/>
  <c r="AV22" i="4"/>
  <c r="AU22" i="4"/>
  <c r="AT22" i="4"/>
  <c r="AU14" i="4"/>
  <c r="AT14" i="4"/>
  <c r="AS14" i="4"/>
  <c r="AV13" i="4"/>
  <c r="AT13" i="4"/>
  <c r="AS13" i="4"/>
  <c r="AV12" i="4"/>
  <c r="AU12" i="4"/>
  <c r="AS12" i="4"/>
  <c r="AV11" i="4"/>
  <c r="AU11" i="4"/>
  <c r="BD69" i="4"/>
  <c r="BD68" i="4"/>
  <c r="BD67" i="4"/>
  <c r="BD66" i="4"/>
  <c r="BD58" i="4"/>
  <c r="BD57" i="4"/>
  <c r="BD56" i="4"/>
  <c r="BD55" i="4"/>
  <c r="BD47" i="4"/>
  <c r="BD46" i="4"/>
  <c r="BD45" i="4"/>
  <c r="BD44" i="4"/>
  <c r="BD36" i="4"/>
  <c r="BD35" i="4"/>
  <c r="BD34" i="4"/>
  <c r="BD33" i="4"/>
  <c r="BD25" i="4"/>
  <c r="BD24" i="4"/>
  <c r="BD23" i="4"/>
  <c r="BD22" i="4"/>
  <c r="BD14" i="4"/>
  <c r="BD13" i="4"/>
  <c r="BD12" i="4"/>
  <c r="BD11" i="4"/>
  <c r="AO69" i="4"/>
  <c r="AN69" i="4"/>
  <c r="AO68" i="4"/>
  <c r="AN68" i="4"/>
  <c r="AO67" i="4"/>
  <c r="AN67" i="4"/>
  <c r="AO66" i="4"/>
  <c r="AN66" i="4"/>
  <c r="AO58" i="4"/>
  <c r="AN58" i="4"/>
  <c r="AO57" i="4"/>
  <c r="AN57" i="4"/>
  <c r="AO56" i="4"/>
  <c r="AN56" i="4"/>
  <c r="AO55" i="4"/>
  <c r="AN55" i="4"/>
  <c r="AO47" i="4"/>
  <c r="AN47" i="4"/>
  <c r="AO46" i="4"/>
  <c r="AN46" i="4"/>
  <c r="AO45" i="4"/>
  <c r="AN45" i="4"/>
  <c r="AO44" i="4"/>
  <c r="AN44" i="4"/>
  <c r="AO36" i="4"/>
  <c r="AN36" i="4"/>
  <c r="AO35" i="4"/>
  <c r="AN35" i="4"/>
  <c r="AO34" i="4"/>
  <c r="AN34" i="4"/>
  <c r="AO33" i="4"/>
  <c r="AN33" i="4"/>
  <c r="AO25" i="4"/>
  <c r="AN25" i="4"/>
  <c r="AO24" i="4"/>
  <c r="AN24" i="4"/>
  <c r="AO23" i="4"/>
  <c r="AN23" i="4"/>
  <c r="AO22" i="4"/>
  <c r="AN22" i="4"/>
  <c r="AO14" i="4"/>
  <c r="AO13" i="4"/>
  <c r="AO12" i="4"/>
  <c r="AN14" i="4"/>
  <c r="AN13" i="4"/>
  <c r="AN12" i="4"/>
  <c r="AO11" i="4"/>
  <c r="AN11" i="4"/>
  <c r="AP25" i="4" l="1"/>
  <c r="AP68" i="4"/>
  <c r="AP57" i="4"/>
  <c r="AP55" i="4"/>
  <c r="AP33" i="4"/>
  <c r="AP36" i="4"/>
  <c r="AP23" i="4"/>
  <c r="AP46" i="4"/>
  <c r="AP45" i="4"/>
  <c r="AP47" i="4"/>
  <c r="AP44" i="4"/>
  <c r="AP24" i="4"/>
  <c r="AP22" i="4"/>
  <c r="AP56" i="4"/>
  <c r="AP58" i="4"/>
  <c r="AP66" i="4"/>
  <c r="AP67" i="4"/>
  <c r="AP69" i="4"/>
  <c r="AP34" i="4"/>
  <c r="AP35" i="4"/>
  <c r="E42" i="1" l="1"/>
  <c r="F42" i="1"/>
  <c r="F53" i="1" l="1"/>
  <c r="F52" i="1"/>
  <c r="E53" i="1"/>
  <c r="E52" i="1"/>
  <c r="F51" i="1"/>
  <c r="F50" i="1"/>
  <c r="E51" i="1"/>
  <c r="E50" i="1"/>
  <c r="GO52" i="1" l="1"/>
  <c r="GL52" i="1"/>
  <c r="FE52" i="1"/>
  <c r="EY52" i="1"/>
  <c r="EP52" i="1"/>
  <c r="DR52" i="1"/>
  <c r="ED52" i="1"/>
  <c r="DU52" i="1"/>
  <c r="CQ52" i="1"/>
  <c r="CN52" i="1"/>
  <c r="CW52" i="1"/>
  <c r="DC52" i="1"/>
  <c r="BM52" i="1"/>
  <c r="BD52" i="1"/>
  <c r="AX52" i="1"/>
  <c r="AF52" i="1"/>
  <c r="W52" i="1"/>
  <c r="GU53" i="1"/>
  <c r="EJ53" i="1"/>
  <c r="EV53" i="1"/>
  <c r="DR53" i="1"/>
  <c r="CW53" i="1"/>
  <c r="BY53" i="1"/>
  <c r="BM53" i="1"/>
  <c r="AX53" i="1"/>
  <c r="AF53" i="1"/>
  <c r="Z53" i="1"/>
  <c r="AO53" i="1"/>
  <c r="AL53" i="1"/>
  <c r="GI50" i="1"/>
  <c r="FN50" i="1"/>
  <c r="FW50" i="1"/>
  <c r="FH50" i="1"/>
  <c r="EY50" i="1"/>
  <c r="FQ50" i="1"/>
  <c r="DU50" i="1"/>
  <c r="ED50" i="1"/>
  <c r="BM50" i="1"/>
  <c r="AL50" i="1"/>
  <c r="B3" i="2"/>
  <c r="CS4" i="1"/>
  <c r="CR2" i="1"/>
  <c r="CT93" i="1" s="1"/>
  <c r="DB4" i="1" l="1"/>
  <c r="DA2" i="1"/>
  <c r="DC93" i="1" s="1"/>
  <c r="GT4" i="1" l="1"/>
  <c r="GQ4" i="1"/>
  <c r="GN4" i="1"/>
  <c r="GK4" i="1"/>
  <c r="GH4" i="1"/>
  <c r="GE4" i="1"/>
  <c r="GB4" i="1"/>
  <c r="FY4" i="1"/>
  <c r="FV4" i="1"/>
  <c r="FS4" i="1"/>
  <c r="FP4" i="1"/>
  <c r="FM4" i="1"/>
  <c r="FJ4" i="1"/>
  <c r="FG4" i="1"/>
  <c r="FD4" i="1"/>
  <c r="FA4" i="1"/>
  <c r="EX4" i="1"/>
  <c r="EU4" i="1"/>
  <c r="ER4" i="1"/>
  <c r="EO4" i="1"/>
  <c r="EL4" i="1"/>
  <c r="EI4" i="1"/>
  <c r="EF4" i="1"/>
  <c r="EC4" i="1"/>
  <c r="DZ4" i="1"/>
  <c r="DW4" i="1"/>
  <c r="DT4" i="1"/>
  <c r="DQ4" i="1"/>
  <c r="DN4" i="1"/>
  <c r="DK4" i="1"/>
  <c r="DH4" i="1"/>
  <c r="DE4" i="1"/>
  <c r="CY4" i="1"/>
  <c r="CV4" i="1"/>
  <c r="CP4" i="1"/>
  <c r="CM4" i="1"/>
  <c r="CJ4" i="1"/>
  <c r="CG4" i="1"/>
  <c r="CD4" i="1"/>
  <c r="CA4" i="1"/>
  <c r="BX4" i="1"/>
  <c r="BU4" i="1"/>
  <c r="BR4" i="1"/>
  <c r="BO4" i="1"/>
  <c r="BL4" i="1"/>
  <c r="BJ4" i="1"/>
  <c r="BI4" i="1"/>
  <c r="BG4" i="1"/>
  <c r="BF4" i="1"/>
  <c r="BC4" i="1"/>
  <c r="AZ4" i="1"/>
  <c r="AW4" i="1"/>
  <c r="AT4" i="1"/>
  <c r="AQ4" i="1"/>
  <c r="AN4" i="1"/>
  <c r="AK4" i="1"/>
  <c r="AH4" i="1"/>
  <c r="AE4" i="1"/>
  <c r="AB4" i="1"/>
  <c r="Y4" i="1"/>
  <c r="V4" i="1"/>
  <c r="S4" i="1"/>
  <c r="Q4" i="1"/>
  <c r="P4" i="1"/>
  <c r="K4" i="1"/>
  <c r="K45" i="1" s="1"/>
  <c r="K57" i="1" l="1"/>
  <c r="K49" i="1"/>
  <c r="K48" i="1"/>
  <c r="K17" i="1"/>
  <c r="L17" i="1"/>
  <c r="L7" i="1"/>
  <c r="L9" i="1"/>
  <c r="L13" i="1"/>
  <c r="L12" i="1"/>
  <c r="L15" i="1"/>
  <c r="L18" i="1"/>
  <c r="L19" i="1"/>
  <c r="L22" i="1"/>
  <c r="L25" i="1"/>
  <c r="L23" i="1"/>
  <c r="L28" i="1"/>
  <c r="L29" i="1"/>
  <c r="L31" i="1"/>
  <c r="L34" i="1"/>
  <c r="L37" i="1"/>
  <c r="L36" i="1"/>
  <c r="L41" i="1"/>
  <c r="L39" i="1"/>
  <c r="L43" i="1"/>
  <c r="L47" i="1"/>
  <c r="L45" i="1"/>
  <c r="L49" i="1"/>
  <c r="L51" i="1"/>
  <c r="L53" i="1"/>
  <c r="L55" i="1"/>
  <c r="L56" i="1"/>
  <c r="L6" i="1"/>
  <c r="K7" i="1"/>
  <c r="K9" i="1"/>
  <c r="K13" i="1"/>
  <c r="K12" i="1"/>
  <c r="K15" i="1"/>
  <c r="L8" i="1"/>
  <c r="L10" i="1"/>
  <c r="L11" i="1"/>
  <c r="L14" i="1"/>
  <c r="L16" i="1"/>
  <c r="L20" i="1"/>
  <c r="L21" i="1"/>
  <c r="L24" i="1"/>
  <c r="L26" i="1"/>
  <c r="L27" i="1"/>
  <c r="L30" i="1"/>
  <c r="L32" i="1"/>
  <c r="L33" i="1"/>
  <c r="L35" i="1"/>
  <c r="L40" i="1"/>
  <c r="L38" i="1"/>
  <c r="L42" i="1"/>
  <c r="L46" i="1"/>
  <c r="L44" i="1"/>
  <c r="L48" i="1"/>
  <c r="L50" i="1"/>
  <c r="L52" i="1"/>
  <c r="L54" i="1"/>
  <c r="K6" i="1"/>
  <c r="K8" i="1"/>
  <c r="K10" i="1"/>
  <c r="K11" i="1"/>
  <c r="K14" i="1"/>
  <c r="K16" i="1"/>
  <c r="K20" i="1"/>
  <c r="K21" i="1"/>
  <c r="K24" i="1"/>
  <c r="K26" i="1"/>
  <c r="K27" i="1"/>
  <c r="K30" i="1"/>
  <c r="K32" i="1"/>
  <c r="K33" i="1"/>
  <c r="K35" i="1"/>
  <c r="K40" i="1"/>
  <c r="K38" i="1"/>
  <c r="K42" i="1"/>
  <c r="K46" i="1"/>
  <c r="K44" i="1"/>
  <c r="K50" i="1"/>
  <c r="K52" i="1"/>
  <c r="K54" i="1"/>
  <c r="K59" i="1"/>
  <c r="K61" i="1"/>
  <c r="K63" i="1"/>
  <c r="K65" i="1"/>
  <c r="K67" i="1"/>
  <c r="K69" i="1"/>
  <c r="K71" i="1"/>
  <c r="K73" i="1"/>
  <c r="K75" i="1"/>
  <c r="K77" i="1"/>
  <c r="K79" i="1"/>
  <c r="K81" i="1"/>
  <c r="K83" i="1"/>
  <c r="K85" i="1"/>
  <c r="K87" i="1"/>
  <c r="K82" i="1"/>
  <c r="K86" i="1"/>
  <c r="K18" i="1"/>
  <c r="K19" i="1"/>
  <c r="K22" i="1"/>
  <c r="K25" i="1"/>
  <c r="K23" i="1"/>
  <c r="K28" i="1"/>
  <c r="K29" i="1"/>
  <c r="K31" i="1"/>
  <c r="K34" i="1"/>
  <c r="K37" i="1"/>
  <c r="K36" i="1"/>
  <c r="K41" i="1"/>
  <c r="K39" i="1"/>
  <c r="K43" i="1"/>
  <c r="K47" i="1"/>
  <c r="K51" i="1"/>
  <c r="K53" i="1"/>
  <c r="K55" i="1"/>
  <c r="K56" i="1"/>
  <c r="K58" i="1"/>
  <c r="K60" i="1"/>
  <c r="K62" i="1"/>
  <c r="K64" i="1"/>
  <c r="K66" i="1"/>
  <c r="K68" i="1"/>
  <c r="K70" i="1"/>
  <c r="K72" i="1"/>
  <c r="K74" i="1"/>
  <c r="K76" i="1"/>
  <c r="K78" i="1"/>
  <c r="K80" i="1"/>
  <c r="K84" i="1"/>
  <c r="K5" i="1"/>
  <c r="M4" i="1"/>
  <c r="L4" i="1"/>
  <c r="GM2" i="1"/>
  <c r="GO93" i="1" s="1"/>
  <c r="EE2" i="1"/>
  <c r="EG93" i="1" s="1"/>
  <c r="FI2" i="1"/>
  <c r="FK93" i="1" s="1"/>
  <c r="CF2" i="1"/>
  <c r="CH93" i="1" s="1"/>
  <c r="ET2" i="1"/>
  <c r="EV93" i="1" s="1"/>
  <c r="BZ2" i="1"/>
  <c r="CB93" i="1" s="1"/>
  <c r="FF2" i="1"/>
  <c r="FH93" i="1" s="1"/>
  <c r="BG106" i="1"/>
  <c r="BG94" i="1"/>
  <c r="BE2" i="1"/>
  <c r="BG93" i="1" s="1"/>
  <c r="AD2" i="1"/>
  <c r="AF93" i="1" s="1"/>
  <c r="GD2" i="1"/>
  <c r="GF93" i="1" s="1"/>
  <c r="BJ106" i="1" l="1"/>
  <c r="BJ94" i="1"/>
  <c r="BH2" i="1"/>
  <c r="BJ93" i="1" s="1"/>
  <c r="BK2" i="1" l="1"/>
  <c r="BM93" i="1" s="1"/>
  <c r="DS2" i="1"/>
  <c r="DU93" i="1" s="1"/>
  <c r="FU2" i="1" l="1"/>
  <c r="FW93" i="1" s="1"/>
  <c r="CC2" i="1" l="1"/>
  <c r="CE93" i="1" s="1"/>
  <c r="GJ2" i="1"/>
  <c r="GL93" i="1" s="1"/>
  <c r="GA2" i="1"/>
  <c r="GC93" i="1" s="1"/>
  <c r="EQ2" i="1"/>
  <c r="ES93" i="1" s="1"/>
  <c r="FC2" i="1"/>
  <c r="FE93" i="1" s="1"/>
  <c r="EZ2" i="1"/>
  <c r="FB93" i="1" s="1"/>
  <c r="EW2" i="1"/>
  <c r="EY93" i="1" s="1"/>
  <c r="EK2" i="1"/>
  <c r="EM93" i="1" s="1"/>
  <c r="DG2" i="1"/>
  <c r="DI93" i="1" s="1"/>
  <c r="BW2" i="1"/>
  <c r="BY93" i="1" s="1"/>
  <c r="BT2" i="1"/>
  <c r="BV93" i="1" s="1"/>
  <c r="BQ2" i="1"/>
  <c r="BS93" i="1" s="1"/>
  <c r="AY2" i="1"/>
  <c r="BA93" i="1" s="1"/>
  <c r="AG2" i="1"/>
  <c r="AI93" i="1" s="1"/>
  <c r="X2" i="1"/>
  <c r="Z93" i="1" s="1"/>
  <c r="DP2" i="1"/>
  <c r="DR93" i="1" s="1"/>
  <c r="FO2" i="1"/>
  <c r="FQ93" i="1" s="1"/>
  <c r="R2" i="1" l="1"/>
  <c r="T93" i="1" s="1"/>
  <c r="FL2" i="1" l="1"/>
  <c r="FN93" i="1" s="1"/>
  <c r="AM2" i="1" l="1"/>
  <c r="AO93" i="1" s="1"/>
  <c r="AV2" i="1"/>
  <c r="AX93" i="1" s="1"/>
  <c r="DJ2" i="1"/>
  <c r="DL93" i="1" s="1"/>
  <c r="CX2" i="1"/>
  <c r="CZ93" i="1" s="1"/>
  <c r="BB2" i="1" l="1"/>
  <c r="BD93" i="1" s="1"/>
  <c r="GG2" i="1" l="1"/>
  <c r="GI93" i="1" s="1"/>
  <c r="AS2" i="1"/>
  <c r="AU93" i="1" s="1"/>
  <c r="CI2" i="1" l="1"/>
  <c r="CK93" i="1" s="1"/>
  <c r="AA2" i="1" l="1"/>
  <c r="AC93" i="1" s="1"/>
  <c r="CL2" i="1" l="1"/>
  <c r="CN93" i="1" s="1"/>
  <c r="DY2" i="1" l="1"/>
  <c r="EA93" i="1" s="1"/>
  <c r="GP2" i="1"/>
  <c r="GR93" i="1" s="1"/>
  <c r="U2" i="1" l="1"/>
  <c r="W93" i="1" s="1"/>
  <c r="DD2" i="1"/>
  <c r="DF93" i="1" s="1"/>
  <c r="EH2" i="1"/>
  <c r="EJ93" i="1" s="1"/>
  <c r="CO2" i="1"/>
  <c r="CQ93" i="1" s="1"/>
  <c r="FX2" i="1" l="1"/>
  <c r="FZ93" i="1" s="1"/>
  <c r="BN2" i="1" l="1"/>
  <c r="BP93" i="1" s="1"/>
  <c r="CU2" i="1"/>
  <c r="CW93" i="1" s="1"/>
  <c r="DV2" i="1"/>
  <c r="DX93" i="1" s="1"/>
  <c r="AJ2" i="1" l="1"/>
  <c r="AL93" i="1" s="1"/>
  <c r="AP2" i="1"/>
  <c r="AR93" i="1" s="1"/>
  <c r="GS2" i="1"/>
  <c r="GU93" i="1" s="1"/>
  <c r="EB2" i="1"/>
  <c r="ED93" i="1" s="1"/>
  <c r="FR2" i="1" l="1"/>
  <c r="FT93" i="1" s="1"/>
  <c r="DM2" i="1" l="1"/>
  <c r="DO93" i="1" s="1"/>
  <c r="EN2" i="1"/>
  <c r="EP93" i="1" s="1"/>
  <c r="D70" i="4" l="1"/>
  <c r="D69" i="4"/>
  <c r="D68" i="4"/>
  <c r="D67" i="4"/>
  <c r="D66" i="4"/>
  <c r="D65" i="4"/>
  <c r="D59" i="4"/>
  <c r="D58" i="4"/>
  <c r="D57" i="4"/>
  <c r="D56" i="4"/>
  <c r="D55" i="4"/>
  <c r="D54" i="4"/>
  <c r="D48" i="4"/>
  <c r="D47" i="4"/>
  <c r="D46" i="4"/>
  <c r="D45" i="4"/>
  <c r="D44" i="4"/>
  <c r="D43" i="4"/>
  <c r="D37" i="4"/>
  <c r="D36" i="4"/>
  <c r="D35" i="4"/>
  <c r="D34" i="4"/>
  <c r="D33" i="4"/>
  <c r="D32" i="4"/>
  <c r="D26" i="4"/>
  <c r="D25" i="4"/>
  <c r="D24" i="4"/>
  <c r="D23" i="4"/>
  <c r="D22" i="4"/>
  <c r="D21" i="4"/>
  <c r="D15" i="4"/>
  <c r="D14" i="4"/>
  <c r="D13" i="4"/>
  <c r="D12" i="4"/>
  <c r="D11" i="4"/>
  <c r="D10" i="4"/>
  <c r="F15" i="4" l="1"/>
  <c r="G15" i="4"/>
  <c r="E15" i="4"/>
  <c r="G22" i="4"/>
  <c r="F22" i="4"/>
  <c r="E22" i="4"/>
  <c r="E24" i="4"/>
  <c r="G24" i="4"/>
  <c r="F24" i="4"/>
  <c r="E26" i="4"/>
  <c r="G26" i="4"/>
  <c r="F26" i="4"/>
  <c r="G33" i="4"/>
  <c r="E33" i="4"/>
  <c r="F33" i="4"/>
  <c r="F37" i="4"/>
  <c r="G37" i="4"/>
  <c r="E37" i="4"/>
  <c r="F44" i="4"/>
  <c r="G44" i="4"/>
  <c r="E44" i="4"/>
  <c r="G46" i="4"/>
  <c r="E46" i="4"/>
  <c r="F46" i="4"/>
  <c r="G48" i="4"/>
  <c r="E48" i="4"/>
  <c r="F48" i="4"/>
  <c r="G55" i="4"/>
  <c r="E55" i="4"/>
  <c r="F55" i="4"/>
  <c r="G57" i="4"/>
  <c r="E57" i="4"/>
  <c r="F57" i="4"/>
  <c r="G59" i="4"/>
  <c r="E59" i="4"/>
  <c r="F59" i="4"/>
  <c r="G66" i="4"/>
  <c r="E66" i="4"/>
  <c r="F66" i="4"/>
  <c r="G68" i="4"/>
  <c r="E68" i="4"/>
  <c r="F68" i="4"/>
  <c r="G70" i="4"/>
  <c r="E70" i="4"/>
  <c r="F70" i="4"/>
  <c r="G21" i="4"/>
  <c r="E21" i="4"/>
  <c r="F21" i="4"/>
  <c r="G25" i="4"/>
  <c r="F25" i="4"/>
  <c r="E25" i="4"/>
  <c r="F32" i="4"/>
  <c r="G32" i="4"/>
  <c r="E32" i="4"/>
  <c r="F34" i="4"/>
  <c r="G34" i="4"/>
  <c r="E34" i="4"/>
  <c r="G36" i="4"/>
  <c r="E36" i="4"/>
  <c r="F36" i="4"/>
  <c r="G43" i="4"/>
  <c r="E43" i="4"/>
  <c r="F43" i="4"/>
  <c r="F47" i="4"/>
  <c r="G47" i="4"/>
  <c r="E47" i="4"/>
  <c r="F54" i="4"/>
  <c r="G54" i="4"/>
  <c r="E54" i="4"/>
  <c r="F56" i="4"/>
  <c r="G56" i="4"/>
  <c r="E56" i="4"/>
  <c r="F58" i="4"/>
  <c r="G58" i="4"/>
  <c r="E58" i="4"/>
  <c r="F65" i="4"/>
  <c r="G65" i="4"/>
  <c r="E65" i="4"/>
  <c r="F67" i="4"/>
  <c r="G67" i="4"/>
  <c r="E67" i="4"/>
  <c r="F69" i="4"/>
  <c r="G69" i="4"/>
  <c r="E69" i="4"/>
  <c r="G45" i="4"/>
  <c r="E45" i="4"/>
  <c r="F45" i="4"/>
  <c r="G35" i="4"/>
  <c r="E35" i="4"/>
  <c r="F35" i="4"/>
  <c r="G23" i="4"/>
  <c r="F23" i="4"/>
  <c r="E23" i="4"/>
  <c r="G13" i="4"/>
  <c r="F13" i="4"/>
  <c r="E13" i="4"/>
  <c r="F11" i="4"/>
  <c r="G11" i="4"/>
  <c r="E11" i="4"/>
  <c r="G14" i="4"/>
  <c r="E14" i="4"/>
  <c r="F14" i="4"/>
  <c r="E10" i="4"/>
  <c r="G10" i="4"/>
  <c r="F10" i="4"/>
  <c r="F12" i="4"/>
  <c r="E12" i="4"/>
  <c r="G12" i="4"/>
  <c r="O2" i="1" l="1"/>
  <c r="Q93" i="1" s="1"/>
  <c r="G39" i="5"/>
  <c r="S64" i="5"/>
  <c r="E56" i="1"/>
  <c r="F56" i="1"/>
  <c r="F55" i="1"/>
  <c r="E55" i="1"/>
  <c r="F54" i="1"/>
  <c r="E54" i="1"/>
  <c r="F49" i="1"/>
  <c r="E49" i="1"/>
  <c r="AA44" i="5"/>
  <c r="AB44" i="5"/>
  <c r="Z44" i="5"/>
  <c r="T64" i="5"/>
  <c r="U64" i="5"/>
  <c r="S24" i="5"/>
  <c r="T24" i="5"/>
  <c r="U24" i="5"/>
  <c r="AG69" i="4"/>
  <c r="AG68" i="4"/>
  <c r="AG67" i="4"/>
  <c r="AG66" i="4"/>
  <c r="AG58" i="4"/>
  <c r="AG57" i="4"/>
  <c r="AG56" i="4"/>
  <c r="AG55" i="4"/>
  <c r="AG47" i="4"/>
  <c r="AG46" i="4"/>
  <c r="AG45" i="4"/>
  <c r="AG44" i="4"/>
  <c r="AG36" i="4"/>
  <c r="AG35" i="4"/>
  <c r="AG34" i="4"/>
  <c r="AG33" i="4"/>
  <c r="AG25" i="4"/>
  <c r="AG24" i="4"/>
  <c r="AG23" i="4"/>
  <c r="AG22" i="4"/>
  <c r="J38" i="1"/>
  <c r="O70" i="4"/>
  <c r="O69" i="4"/>
  <c r="AI66" i="4" s="1"/>
  <c r="O68" i="4"/>
  <c r="O67" i="4"/>
  <c r="O66" i="4"/>
  <c r="O65" i="4"/>
  <c r="AI67" i="4" s="1"/>
  <c r="O59" i="4"/>
  <c r="O58" i="4"/>
  <c r="AI55" i="4" s="1"/>
  <c r="O57" i="4"/>
  <c r="O56" i="4"/>
  <c r="O55" i="4"/>
  <c r="O54" i="4"/>
  <c r="AI56" i="4" s="1"/>
  <c r="O48" i="4"/>
  <c r="O47" i="4"/>
  <c r="AI44" i="4" s="1"/>
  <c r="O46" i="4"/>
  <c r="O45" i="4"/>
  <c r="O44" i="4"/>
  <c r="O43" i="4"/>
  <c r="AI45" i="4" s="1"/>
  <c r="O37" i="4"/>
  <c r="O36" i="4"/>
  <c r="AI33" i="4" s="1"/>
  <c r="O35" i="4"/>
  <c r="O34" i="4"/>
  <c r="O33" i="4"/>
  <c r="O32" i="4"/>
  <c r="AI34" i="4" s="1"/>
  <c r="O26" i="4"/>
  <c r="O25" i="4"/>
  <c r="AI22" i="4" s="1"/>
  <c r="O24" i="4"/>
  <c r="AI24" i="4" s="1"/>
  <c r="O23" i="4"/>
  <c r="O22" i="4"/>
  <c r="O21" i="4"/>
  <c r="AI23" i="4" s="1"/>
  <c r="O15" i="4"/>
  <c r="AG14" i="4"/>
  <c r="O14" i="4"/>
  <c r="AI11" i="4" s="1"/>
  <c r="AG13" i="4"/>
  <c r="O13" i="4"/>
  <c r="AI13" i="4" s="1"/>
  <c r="AG12" i="4"/>
  <c r="O12" i="4"/>
  <c r="AT11" i="4"/>
  <c r="AG11" i="4"/>
  <c r="O11" i="4"/>
  <c r="O10" i="4"/>
  <c r="AI12" i="4" s="1"/>
  <c r="J50" i="1"/>
  <c r="E39" i="5"/>
  <c r="G79" i="5"/>
  <c r="F79" i="5"/>
  <c r="E79" i="5"/>
  <c r="F39" i="5"/>
  <c r="F9" i="5"/>
  <c r="G9" i="5"/>
  <c r="E9" i="5"/>
  <c r="F47" i="1"/>
  <c r="E47" i="1"/>
  <c r="Q106" i="1"/>
  <c r="Q94" i="1"/>
  <c r="GL50" i="1" l="1"/>
  <c r="AI50" i="1"/>
  <c r="BS50" i="1"/>
  <c r="GU50" i="1"/>
  <c r="GC50" i="1"/>
  <c r="FZ50" i="1"/>
  <c r="ES50" i="1"/>
  <c r="CW50" i="1"/>
  <c r="DL50" i="1"/>
  <c r="W50" i="1"/>
  <c r="AR50" i="1"/>
  <c r="CT50" i="1"/>
  <c r="EG50" i="1"/>
  <c r="CN50" i="1"/>
  <c r="AU50" i="1"/>
  <c r="GO50" i="1"/>
  <c r="GF50" i="1"/>
  <c r="EM50" i="1"/>
  <c r="EA50" i="1"/>
  <c r="CZ50" i="1"/>
  <c r="BY50" i="1"/>
  <c r="CH50" i="1"/>
  <c r="AX50" i="1"/>
  <c r="DX50" i="1"/>
  <c r="CE50" i="1"/>
  <c r="CB50" i="1"/>
  <c r="DI50" i="1"/>
  <c r="Z50" i="1"/>
  <c r="Q50" i="1"/>
  <c r="FB50" i="1"/>
  <c r="DO50" i="1"/>
  <c r="DC50" i="1"/>
  <c r="AF50" i="1"/>
  <c r="GR50" i="1"/>
  <c r="FE50" i="1"/>
  <c r="EV50" i="1"/>
  <c r="EJ50" i="1"/>
  <c r="DR50" i="1"/>
  <c r="FK50" i="1"/>
  <c r="FT50" i="1"/>
  <c r="DF50" i="1"/>
  <c r="CK50" i="1"/>
  <c r="EP50" i="1"/>
  <c r="CQ50" i="1"/>
  <c r="BP50" i="1"/>
  <c r="BA50" i="1"/>
  <c r="BD50" i="1"/>
  <c r="T50" i="1"/>
  <c r="BV50" i="1"/>
  <c r="AO50" i="1"/>
  <c r="AC50" i="1"/>
  <c r="GR54" i="1"/>
  <c r="GI54" i="1"/>
  <c r="FK54" i="1"/>
  <c r="FH54" i="1"/>
  <c r="FQ54" i="1"/>
  <c r="FB54" i="1"/>
  <c r="EP54" i="1"/>
  <c r="DU54" i="1"/>
  <c r="DO54" i="1"/>
  <c r="DL54" i="1"/>
  <c r="BS54" i="1"/>
  <c r="BP54" i="1"/>
  <c r="BA54" i="1"/>
  <c r="AO54" i="1"/>
  <c r="AR54" i="1"/>
  <c r="GU55" i="1"/>
  <c r="GR55" i="1"/>
  <c r="GI55" i="1"/>
  <c r="GC55" i="1"/>
  <c r="FW55" i="1"/>
  <c r="FT55" i="1"/>
  <c r="FQ55" i="1"/>
  <c r="FB55" i="1"/>
  <c r="FH55" i="1"/>
  <c r="EP55" i="1"/>
  <c r="EJ55" i="1"/>
  <c r="EG55" i="1"/>
  <c r="EA55" i="1"/>
  <c r="DU55" i="1"/>
  <c r="BM55" i="1"/>
  <c r="CB55" i="1"/>
  <c r="BY55" i="1"/>
  <c r="AO55" i="1"/>
  <c r="AL55" i="1"/>
  <c r="T55" i="1"/>
  <c r="Z55" i="1"/>
  <c r="FN89" i="1"/>
  <c r="BM89" i="1"/>
  <c r="DR89" i="1"/>
  <c r="ES89" i="1"/>
  <c r="FZ89" i="1"/>
  <c r="BV89" i="1"/>
  <c r="DU89" i="1"/>
  <c r="W89" i="1"/>
  <c r="CK89" i="1"/>
  <c r="EV89" i="1"/>
  <c r="EJ89" i="1"/>
  <c r="GF89" i="1"/>
  <c r="FE89" i="1"/>
  <c r="GI89" i="1"/>
  <c r="FT89" i="1"/>
  <c r="CE89" i="1"/>
  <c r="CB89" i="1"/>
  <c r="AX89" i="1"/>
  <c r="DO89" i="1"/>
  <c r="T89" i="1"/>
  <c r="DX89" i="1"/>
  <c r="EY89" i="1"/>
  <c r="EG89" i="1"/>
  <c r="AO89" i="1"/>
  <c r="GR89" i="1"/>
  <c r="AC89" i="1"/>
  <c r="BP89" i="1"/>
  <c r="CN89" i="1"/>
  <c r="FQ89" i="1"/>
  <c r="GO89" i="1"/>
  <c r="BY89" i="1"/>
  <c r="AL89" i="1"/>
  <c r="DF89" i="1"/>
  <c r="FB89" i="1"/>
  <c r="FW89" i="1"/>
  <c r="BA89" i="1"/>
  <c r="CW89" i="1"/>
  <c r="CZ89" i="1"/>
  <c r="ED89" i="1"/>
  <c r="EP89" i="1"/>
  <c r="FH89" i="1"/>
  <c r="EM89" i="1"/>
  <c r="Z89" i="1"/>
  <c r="DI89" i="1"/>
  <c r="CT89" i="1"/>
  <c r="DC89" i="1"/>
  <c r="BS89" i="1"/>
  <c r="BD89" i="1"/>
  <c r="CH89" i="1"/>
  <c r="AR89" i="1"/>
  <c r="EA89" i="1"/>
  <c r="DL89" i="1"/>
  <c r="AF89" i="1"/>
  <c r="GC89" i="1"/>
  <c r="GU89" i="1"/>
  <c r="FK89" i="1"/>
  <c r="GL89" i="1"/>
  <c r="AI89" i="1"/>
  <c r="CQ89" i="1"/>
  <c r="AU89" i="1"/>
  <c r="T109" i="1"/>
  <c r="GR109" i="1"/>
  <c r="EM109" i="1"/>
  <c r="CQ109" i="1"/>
  <c r="GO109" i="1"/>
  <c r="EJ109" i="1"/>
  <c r="CB109" i="1"/>
  <c r="BD109" i="1"/>
  <c r="GI109" i="1"/>
  <c r="EY109" i="1"/>
  <c r="CT109" i="1"/>
  <c r="GU109" i="1"/>
  <c r="FH109" i="1"/>
  <c r="DI109" i="1"/>
  <c r="CW109" i="1"/>
  <c r="DR109" i="1"/>
  <c r="DC109" i="1"/>
  <c r="AX109" i="1"/>
  <c r="BP109" i="1"/>
  <c r="CH109" i="1"/>
  <c r="AI109" i="1"/>
  <c r="FN109" i="1"/>
  <c r="EG109" i="1"/>
  <c r="BV109" i="1"/>
  <c r="GC109" i="1"/>
  <c r="DX109" i="1"/>
  <c r="BS109" i="1"/>
  <c r="W109" i="1"/>
  <c r="GF109" i="1"/>
  <c r="DO109" i="1"/>
  <c r="CZ109" i="1"/>
  <c r="GL109" i="1"/>
  <c r="EV109" i="1"/>
  <c r="DL109" i="1"/>
  <c r="BM109" i="1"/>
  <c r="AU109" i="1"/>
  <c r="BA109" i="1"/>
  <c r="FK109" i="1"/>
  <c r="FQ109" i="1"/>
  <c r="AR109" i="1"/>
  <c r="Z109" i="1"/>
  <c r="FE109" i="1"/>
  <c r="EA109" i="1"/>
  <c r="CE109" i="1"/>
  <c r="FW109" i="1"/>
  <c r="CN109" i="1"/>
  <c r="AF109" i="1"/>
  <c r="AC109" i="1"/>
  <c r="FT109" i="1"/>
  <c r="DU109" i="1"/>
  <c r="BY109" i="1"/>
  <c r="FZ109" i="1"/>
  <c r="EP109" i="1"/>
  <c r="DF109" i="1"/>
  <c r="AO109" i="1"/>
  <c r="ED109" i="1"/>
  <c r="FB109" i="1"/>
  <c r="AL109" i="1"/>
  <c r="CK109" i="1"/>
  <c r="ES109" i="1"/>
  <c r="AI46" i="4"/>
  <c r="AI58" i="4"/>
  <c r="AI14" i="4"/>
  <c r="AI69" i="4"/>
  <c r="AI68" i="4"/>
  <c r="AI47" i="4"/>
  <c r="AI25" i="4"/>
  <c r="AI57" i="4"/>
  <c r="AI36" i="4"/>
  <c r="AI35" i="4"/>
  <c r="J27" i="1"/>
  <c r="Q109" i="1"/>
  <c r="BG109" i="1"/>
  <c r="BJ109" i="1"/>
  <c r="BJ50" i="1"/>
  <c r="BG50" i="1"/>
  <c r="M50" i="1"/>
  <c r="Q38" i="1"/>
  <c r="Q19" i="1"/>
  <c r="BG38" i="1"/>
  <c r="BG89" i="1"/>
  <c r="BG51" i="1"/>
  <c r="BJ38" i="1"/>
  <c r="BJ89" i="1"/>
  <c r="BJ19" i="1"/>
  <c r="BJ27" i="1"/>
  <c r="BJ56" i="1"/>
  <c r="J17" i="1"/>
  <c r="J14" i="1"/>
  <c r="J54" i="1"/>
  <c r="EG54" i="1" s="1"/>
  <c r="J51" i="1"/>
  <c r="J44" i="1"/>
  <c r="GL44" i="1" s="1"/>
  <c r="J48" i="1"/>
  <c r="GO48" i="1" s="1"/>
  <c r="J53" i="1"/>
  <c r="J29" i="1"/>
  <c r="J19" i="1"/>
  <c r="J6" i="1"/>
  <c r="R12" i="4"/>
  <c r="Q12" i="4"/>
  <c r="P12" i="4"/>
  <c r="Q22" i="4"/>
  <c r="R22" i="4"/>
  <c r="P22" i="4"/>
  <c r="Q25" i="4"/>
  <c r="AL22" i="4" s="1"/>
  <c r="R25" i="4"/>
  <c r="AM22" i="4" s="1"/>
  <c r="P25" i="4"/>
  <c r="AK22" i="4" s="1"/>
  <c r="AJ22" i="4" s="1"/>
  <c r="Q32" i="4"/>
  <c r="AL34" i="4" s="1"/>
  <c r="R32" i="4"/>
  <c r="AM34" i="4" s="1"/>
  <c r="P32" i="4"/>
  <c r="AK34" i="4" s="1"/>
  <c r="Q37" i="4"/>
  <c r="R37" i="4"/>
  <c r="P37" i="4"/>
  <c r="R43" i="4"/>
  <c r="AM45" i="4" s="1"/>
  <c r="P43" i="4"/>
  <c r="AK45" i="4" s="1"/>
  <c r="Q43" i="4"/>
  <c r="AL45" i="4" s="1"/>
  <c r="R46" i="4"/>
  <c r="P46" i="4"/>
  <c r="Q46" i="4"/>
  <c r="Q54" i="4"/>
  <c r="AL56" i="4" s="1"/>
  <c r="R54" i="4"/>
  <c r="AM56" i="4" s="1"/>
  <c r="P54" i="4"/>
  <c r="AK56" i="4" s="1"/>
  <c r="R55" i="4"/>
  <c r="P55" i="4"/>
  <c r="Q55" i="4"/>
  <c r="Q56" i="4"/>
  <c r="R56" i="4"/>
  <c r="P56" i="4"/>
  <c r="R57" i="4"/>
  <c r="P57" i="4"/>
  <c r="Q57" i="4"/>
  <c r="R59" i="4"/>
  <c r="P59" i="4"/>
  <c r="Q59" i="4"/>
  <c r="Q65" i="4"/>
  <c r="AL67" i="4" s="1"/>
  <c r="R65" i="4"/>
  <c r="AM67" i="4" s="1"/>
  <c r="P65" i="4"/>
  <c r="AK67" i="4" s="1"/>
  <c r="Q67" i="4"/>
  <c r="R67" i="4"/>
  <c r="P67" i="4"/>
  <c r="R68" i="4"/>
  <c r="P68" i="4"/>
  <c r="Q68" i="4"/>
  <c r="Q69" i="4"/>
  <c r="AL66" i="4" s="1"/>
  <c r="R69" i="4"/>
  <c r="AM66" i="4" s="1"/>
  <c r="P69" i="4"/>
  <c r="AK66" i="4" s="1"/>
  <c r="R15" i="4"/>
  <c r="Q15" i="4"/>
  <c r="P15" i="4"/>
  <c r="R21" i="4"/>
  <c r="AM23" i="4" s="1"/>
  <c r="P21" i="4"/>
  <c r="AK23" i="4" s="1"/>
  <c r="Q21" i="4"/>
  <c r="AL23" i="4" s="1"/>
  <c r="R24" i="4"/>
  <c r="P24" i="4"/>
  <c r="Q24" i="4"/>
  <c r="R26" i="4"/>
  <c r="P26" i="4"/>
  <c r="Q26" i="4"/>
  <c r="R33" i="4"/>
  <c r="P33" i="4"/>
  <c r="Q33" i="4"/>
  <c r="Q34" i="4"/>
  <c r="R34" i="4"/>
  <c r="P34" i="4"/>
  <c r="R36" i="4"/>
  <c r="AM33" i="4" s="1"/>
  <c r="P36" i="4"/>
  <c r="AK33" i="4" s="1"/>
  <c r="Q36" i="4"/>
  <c r="AL33" i="4" s="1"/>
  <c r="Q44" i="4"/>
  <c r="R44" i="4"/>
  <c r="P44" i="4"/>
  <c r="Q47" i="4"/>
  <c r="AL44" i="4" s="1"/>
  <c r="R47" i="4"/>
  <c r="AM44" i="4" s="1"/>
  <c r="P47" i="4"/>
  <c r="AK44" i="4" s="1"/>
  <c r="R48" i="4"/>
  <c r="P48" i="4"/>
  <c r="Q48" i="4"/>
  <c r="Q58" i="4"/>
  <c r="AL55" i="4" s="1"/>
  <c r="R58" i="4"/>
  <c r="AM55" i="4" s="1"/>
  <c r="P58" i="4"/>
  <c r="AK55" i="4" s="1"/>
  <c r="R66" i="4"/>
  <c r="P66" i="4"/>
  <c r="Q66" i="4"/>
  <c r="R70" i="4"/>
  <c r="P70" i="4"/>
  <c r="Q70" i="4"/>
  <c r="R45" i="4"/>
  <c r="P45" i="4"/>
  <c r="Q45" i="4"/>
  <c r="Q35" i="4"/>
  <c r="R35" i="4"/>
  <c r="P35" i="4"/>
  <c r="R23" i="4"/>
  <c r="P23" i="4"/>
  <c r="Q23" i="4"/>
  <c r="R13" i="4"/>
  <c r="AM13" i="4" s="1"/>
  <c r="P13" i="4"/>
  <c r="Q13" i="4"/>
  <c r="R11" i="4"/>
  <c r="Q11" i="4"/>
  <c r="P11" i="4"/>
  <c r="R14" i="4"/>
  <c r="AM11" i="4" s="1"/>
  <c r="P14" i="4"/>
  <c r="AK11" i="4" s="1"/>
  <c r="Q14" i="4"/>
  <c r="AL11" i="4" s="1"/>
  <c r="R10" i="4"/>
  <c r="AM12" i="4" s="1"/>
  <c r="P10" i="4"/>
  <c r="AK12" i="4" s="1"/>
  <c r="Q10" i="4"/>
  <c r="AL12" i="4" s="1"/>
  <c r="J37" i="1"/>
  <c r="J31" i="1"/>
  <c r="J26" i="1"/>
  <c r="Q89" i="1"/>
  <c r="J49" i="1"/>
  <c r="GO49" i="1" s="1"/>
  <c r="J20" i="1"/>
  <c r="J43" i="1"/>
  <c r="GU43" i="1" s="1"/>
  <c r="J41" i="1"/>
  <c r="J52" i="1"/>
  <c r="J25" i="1"/>
  <c r="J12" i="1"/>
  <c r="J47" i="1"/>
  <c r="BS47" i="1" s="1"/>
  <c r="J15" i="1"/>
  <c r="AP13" i="4"/>
  <c r="J39" i="1"/>
  <c r="J32" i="1"/>
  <c r="AP14" i="4"/>
  <c r="J11" i="1"/>
  <c r="J35" i="1"/>
  <c r="J30" i="1"/>
  <c r="J46" i="1"/>
  <c r="GU46" i="1" s="1"/>
  <c r="J10" i="1"/>
  <c r="J40" i="1"/>
  <c r="J36" i="1"/>
  <c r="J33" i="1"/>
  <c r="J34" i="1"/>
  <c r="J28" i="1"/>
  <c r="J23" i="1"/>
  <c r="GR23" i="1" s="1"/>
  <c r="J24" i="1"/>
  <c r="J22" i="1"/>
  <c r="J18" i="1"/>
  <c r="J16" i="1"/>
  <c r="J45" i="1"/>
  <c r="FW45" i="1" s="1"/>
  <c r="J55" i="1"/>
  <c r="FK55" i="1" s="1"/>
  <c r="J13" i="1"/>
  <c r="J56" i="1"/>
  <c r="DO56" i="1" s="1"/>
  <c r="DO105" i="1" s="1"/>
  <c r="J21" i="1"/>
  <c r="AP12" i="4"/>
  <c r="AP11" i="4"/>
  <c r="J8" i="1"/>
  <c r="Q8" i="1" s="1"/>
  <c r="J9" i="1"/>
  <c r="J7" i="1"/>
  <c r="J42" i="1"/>
  <c r="AU11" i="1" l="1"/>
  <c r="T11" i="1"/>
  <c r="BA11" i="1"/>
  <c r="GO11" i="1"/>
  <c r="GC11" i="1"/>
  <c r="FZ11" i="1"/>
  <c r="FK11" i="1"/>
  <c r="EP11" i="1"/>
  <c r="DR11" i="1"/>
  <c r="DO11" i="1"/>
  <c r="CT11" i="1"/>
  <c r="DL11" i="1"/>
  <c r="BP11" i="1"/>
  <c r="BY11" i="1"/>
  <c r="AO11" i="1"/>
  <c r="BD11" i="1"/>
  <c r="AX11" i="1"/>
  <c r="GL11" i="1"/>
  <c r="FW11" i="1"/>
  <c r="FN11" i="1"/>
  <c r="FH11" i="1"/>
  <c r="EM11" i="1"/>
  <c r="ED11" i="1"/>
  <c r="DU11" i="1"/>
  <c r="DF11" i="1"/>
  <c r="DI11" i="1"/>
  <c r="BM11" i="1"/>
  <c r="BV11" i="1"/>
  <c r="AI11" i="1"/>
  <c r="GU11" i="1"/>
  <c r="GF11" i="1"/>
  <c r="FT11" i="1"/>
  <c r="FE11" i="1"/>
  <c r="EJ11" i="1"/>
  <c r="EA11" i="1"/>
  <c r="CQ11" i="1"/>
  <c r="CH11" i="1"/>
  <c r="AF11" i="1"/>
  <c r="AL11" i="1"/>
  <c r="DC11" i="1"/>
  <c r="W11" i="1"/>
  <c r="Z11" i="1"/>
  <c r="AC11" i="1"/>
  <c r="GR11" i="1"/>
  <c r="GI11" i="1"/>
  <c r="FQ11" i="1"/>
  <c r="FB11" i="1"/>
  <c r="ES11" i="1"/>
  <c r="EY11" i="1"/>
  <c r="DX11" i="1"/>
  <c r="CZ11" i="1"/>
  <c r="CN11" i="1"/>
  <c r="BS11" i="1"/>
  <c r="CB11" i="1"/>
  <c r="EV11" i="1"/>
  <c r="CW11" i="1"/>
  <c r="CE11" i="1"/>
  <c r="AC7" i="1"/>
  <c r="FH7" i="1"/>
  <c r="DF7" i="1"/>
  <c r="BP7" i="1"/>
  <c r="BV7" i="1"/>
  <c r="AL7" i="1"/>
  <c r="AO7" i="1"/>
  <c r="GO7" i="1"/>
  <c r="EP7" i="1"/>
  <c r="DC7" i="1"/>
  <c r="BM7" i="1"/>
  <c r="GI7" i="1"/>
  <c r="EG7" i="1"/>
  <c r="CZ7" i="1"/>
  <c r="CK7" i="1"/>
  <c r="W7" i="1"/>
  <c r="AF7" i="1"/>
  <c r="FZ7" i="1"/>
  <c r="DU7" i="1"/>
  <c r="CW7" i="1"/>
  <c r="BY7" i="1"/>
  <c r="AL24" i="4"/>
  <c r="GR24" i="1"/>
  <c r="FH24" i="1"/>
  <c r="EV24" i="1"/>
  <c r="T24" i="1"/>
  <c r="EY24" i="1"/>
  <c r="DX24" i="1"/>
  <c r="FZ24" i="1"/>
  <c r="ES24" i="1"/>
  <c r="DC24" i="1"/>
  <c r="FN24" i="1"/>
  <c r="EP24" i="1"/>
  <c r="Z24" i="1"/>
  <c r="AR24" i="1"/>
  <c r="W8" i="1"/>
  <c r="GC8" i="1"/>
  <c r="DR8" i="1"/>
  <c r="DI8" i="1"/>
  <c r="CH8" i="1"/>
  <c r="BP8" i="1"/>
  <c r="FQ8" i="1"/>
  <c r="DO8" i="1"/>
  <c r="BY8" i="1"/>
  <c r="BM8" i="1"/>
  <c r="FB8" i="1"/>
  <c r="EJ8" i="1"/>
  <c r="BV8" i="1"/>
  <c r="Z8" i="1"/>
  <c r="BA8" i="1"/>
  <c r="GI8" i="1"/>
  <c r="EP8" i="1"/>
  <c r="CW8" i="1"/>
  <c r="BS8" i="1"/>
  <c r="AI8" i="1"/>
  <c r="AF8" i="1"/>
  <c r="CE8" i="1"/>
  <c r="AC8" i="1"/>
  <c r="AO8" i="1"/>
  <c r="BD8" i="1"/>
  <c r="AX8" i="1"/>
  <c r="AR8" i="1"/>
  <c r="AU8" i="1"/>
  <c r="GI14" i="1"/>
  <c r="EY14" i="1"/>
  <c r="DR14" i="1"/>
  <c r="DC14" i="1"/>
  <c r="AR14" i="1"/>
  <c r="BD14" i="1"/>
  <c r="AI14" i="1"/>
  <c r="GL14" i="1"/>
  <c r="FH14" i="1"/>
  <c r="EP14" i="1"/>
  <c r="DI14" i="1"/>
  <c r="BM14" i="1"/>
  <c r="EA14" i="1"/>
  <c r="CK14" i="1"/>
  <c r="AC14" i="1"/>
  <c r="FK14" i="1"/>
  <c r="DO14" i="1"/>
  <c r="BY14" i="1"/>
  <c r="CB14" i="1"/>
  <c r="T14" i="1"/>
  <c r="CQ14" i="1"/>
  <c r="CE14" i="1"/>
  <c r="W14" i="1"/>
  <c r="AO14" i="1"/>
  <c r="ES14" i="1"/>
  <c r="CN14" i="1"/>
  <c r="Z14" i="1"/>
  <c r="Q21" i="1"/>
  <c r="DX21" i="1"/>
  <c r="AO21" i="1"/>
  <c r="FT21" i="1"/>
  <c r="T21" i="1"/>
  <c r="ES21" i="1"/>
  <c r="BP21" i="1"/>
  <c r="AX21" i="1"/>
  <c r="W36" i="1"/>
  <c r="GL36" i="1"/>
  <c r="FQ36" i="1"/>
  <c r="EP36" i="1"/>
  <c r="EM36" i="1"/>
  <c r="DO36" i="1"/>
  <c r="GI36" i="1"/>
  <c r="DR36" i="1"/>
  <c r="CK36" i="1"/>
  <c r="BD36" i="1"/>
  <c r="GC36" i="1"/>
  <c r="FB36" i="1"/>
  <c r="EJ36" i="1"/>
  <c r="CH36" i="1"/>
  <c r="AO36" i="1"/>
  <c r="AC36" i="1"/>
  <c r="CE36" i="1"/>
  <c r="AX36" i="1"/>
  <c r="AF36" i="1"/>
  <c r="AU36" i="1"/>
  <c r="FH6" i="1"/>
  <c r="EG6" i="1"/>
  <c r="GO6" i="1"/>
  <c r="EJ6" i="1"/>
  <c r="ES6" i="1"/>
  <c r="EM6" i="1"/>
  <c r="BM6" i="1"/>
  <c r="CH6" i="1"/>
  <c r="GO13" i="1"/>
  <c r="GC13" i="1"/>
  <c r="FH13" i="1"/>
  <c r="EP13" i="1"/>
  <c r="CE13" i="1"/>
  <c r="AO13" i="1"/>
  <c r="W13" i="1"/>
  <c r="AF13" i="1"/>
  <c r="DO13" i="1"/>
  <c r="DI13" i="1"/>
  <c r="CZ13" i="1"/>
  <c r="BY13" i="1"/>
  <c r="EY13" i="1"/>
  <c r="ED13" i="1"/>
  <c r="DU13" i="1"/>
  <c r="DF13" i="1"/>
  <c r="BM13" i="1"/>
  <c r="AI13" i="1"/>
  <c r="FB13" i="1"/>
  <c r="DL13" i="1"/>
  <c r="AX13" i="1"/>
  <c r="FT13" i="1"/>
  <c r="CB13" i="1"/>
  <c r="AO18" i="1"/>
  <c r="AL18" i="1"/>
  <c r="T28" i="1"/>
  <c r="GR28" i="1"/>
  <c r="EY28" i="1"/>
  <c r="ED28" i="1"/>
  <c r="CK28" i="1"/>
  <c r="CT28" i="1"/>
  <c r="BS28" i="1"/>
  <c r="GL28" i="1"/>
  <c r="FQ28" i="1"/>
  <c r="EV28" i="1"/>
  <c r="DI28" i="1"/>
  <c r="BP28" i="1"/>
  <c r="W28" i="1"/>
  <c r="FZ28" i="1"/>
  <c r="FK28" i="1"/>
  <c r="DR28" i="1"/>
  <c r="DX28" i="1"/>
  <c r="DC28" i="1"/>
  <c r="BY28" i="1"/>
  <c r="CN28" i="1"/>
  <c r="CZ28" i="1"/>
  <c r="BV28" i="1"/>
  <c r="AR28" i="1"/>
  <c r="AO28" i="1"/>
  <c r="AC28" i="1"/>
  <c r="BA28" i="1"/>
  <c r="AI28" i="1"/>
  <c r="AF35" i="1"/>
  <c r="AX35" i="1"/>
  <c r="AU35" i="1"/>
  <c r="W35" i="1"/>
  <c r="GR35" i="1"/>
  <c r="FQ35" i="1"/>
  <c r="FN35" i="1"/>
  <c r="DR35" i="1"/>
  <c r="DU35" i="1"/>
  <c r="BV35" i="1"/>
  <c r="GO35" i="1"/>
  <c r="FZ35" i="1"/>
  <c r="ED35" i="1"/>
  <c r="DI35" i="1"/>
  <c r="CN35" i="1"/>
  <c r="BS35" i="1"/>
  <c r="CE35" i="1"/>
  <c r="AO35" i="1"/>
  <c r="FE35" i="1"/>
  <c r="DC35" i="1"/>
  <c r="EJ35" i="1"/>
  <c r="EA35" i="1"/>
  <c r="DL35" i="1"/>
  <c r="BP35" i="1"/>
  <c r="AI35" i="1"/>
  <c r="GU35" i="1"/>
  <c r="GF35" i="1"/>
  <c r="DX35" i="1"/>
  <c r="DF35" i="1"/>
  <c r="BM35" i="1"/>
  <c r="BD35" i="1"/>
  <c r="BA39" i="1"/>
  <c r="AX39" i="1"/>
  <c r="GI39" i="1"/>
  <c r="FE39" i="1"/>
  <c r="DO39" i="1"/>
  <c r="GC39" i="1"/>
  <c r="FN39" i="1"/>
  <c r="BV39" i="1"/>
  <c r="FQ39" i="1"/>
  <c r="CE39" i="1"/>
  <c r="AO39" i="1"/>
  <c r="CQ39" i="1"/>
  <c r="Z39" i="1"/>
  <c r="FZ39" i="1"/>
  <c r="DX39" i="1"/>
  <c r="W12" i="1"/>
  <c r="GL12" i="1"/>
  <c r="FZ12" i="1"/>
  <c r="FQ12" i="1"/>
  <c r="ES12" i="1"/>
  <c r="EV12" i="1"/>
  <c r="EA12" i="1"/>
  <c r="BV12" i="1"/>
  <c r="AL12" i="1"/>
  <c r="GO12" i="1"/>
  <c r="GC12" i="1"/>
  <c r="FK12" i="1"/>
  <c r="DX12" i="1"/>
  <c r="CW12" i="1"/>
  <c r="CH12" i="1"/>
  <c r="BS12" i="1"/>
  <c r="GU12" i="1"/>
  <c r="GF12" i="1"/>
  <c r="FW12" i="1"/>
  <c r="FN12" i="1"/>
  <c r="EM12" i="1"/>
  <c r="DL12" i="1"/>
  <c r="DO12" i="1"/>
  <c r="DC12" i="1"/>
  <c r="CB12" i="1"/>
  <c r="AI12" i="1"/>
  <c r="AO12" i="1"/>
  <c r="BD12" i="1"/>
  <c r="EG12" i="1"/>
  <c r="EY12" i="1"/>
  <c r="ED12" i="1"/>
  <c r="BY12" i="1"/>
  <c r="Z12" i="1"/>
  <c r="BA12" i="1"/>
  <c r="AX12" i="1"/>
  <c r="AR12" i="1"/>
  <c r="AU12" i="1"/>
  <c r="CE12" i="1"/>
  <c r="FW26" i="1"/>
  <c r="FK26" i="1"/>
  <c r="FE26" i="1"/>
  <c r="EJ26" i="1"/>
  <c r="DC26" i="1"/>
  <c r="CQ26" i="1"/>
  <c r="BV26" i="1"/>
  <c r="CH26" i="1"/>
  <c r="AX26" i="1"/>
  <c r="FZ26" i="1"/>
  <c r="ES26" i="1"/>
  <c r="CN26" i="1"/>
  <c r="CE26" i="1"/>
  <c r="GR26" i="1"/>
  <c r="GF26" i="1"/>
  <c r="EY26" i="1"/>
  <c r="EG26" i="1"/>
  <c r="CT26" i="1"/>
  <c r="BS26" i="1"/>
  <c r="AU26" i="1"/>
  <c r="FQ26" i="1"/>
  <c r="EV26" i="1"/>
  <c r="CW26" i="1"/>
  <c r="Z26" i="1"/>
  <c r="BA26" i="1"/>
  <c r="AC26" i="1"/>
  <c r="W26" i="1"/>
  <c r="AL13" i="4"/>
  <c r="T19" i="1"/>
  <c r="AC19" i="1"/>
  <c r="AF19" i="1"/>
  <c r="BA19" i="1"/>
  <c r="AX19" i="1"/>
  <c r="FW19" i="1"/>
  <c r="FH19" i="1"/>
  <c r="BV19" i="1"/>
  <c r="BD19" i="1"/>
  <c r="FT19" i="1"/>
  <c r="DX19" i="1"/>
  <c r="AO19" i="1"/>
  <c r="GR19" i="1"/>
  <c r="GI19" i="1"/>
  <c r="FQ19" i="1"/>
  <c r="EY19" i="1"/>
  <c r="EG19" i="1"/>
  <c r="AR19" i="1"/>
  <c r="GO19" i="1"/>
  <c r="GC19" i="1"/>
  <c r="FZ19" i="1"/>
  <c r="ES19" i="1"/>
  <c r="CQ19" i="1"/>
  <c r="GL17" i="1"/>
  <c r="ES17" i="1"/>
  <c r="BS17" i="1"/>
  <c r="FT17" i="1"/>
  <c r="FB17" i="1"/>
  <c r="DU17" i="1"/>
  <c r="GR17" i="1"/>
  <c r="FQ17" i="1"/>
  <c r="CH17" i="1"/>
  <c r="AR17" i="1"/>
  <c r="GO17" i="1"/>
  <c r="EG17" i="1"/>
  <c r="DC17" i="1"/>
  <c r="CB17" i="1"/>
  <c r="AO17" i="1"/>
  <c r="AF17" i="1"/>
  <c r="BA27" i="1"/>
  <c r="AX27" i="1"/>
  <c r="AU27" i="1"/>
  <c r="AR27" i="1"/>
  <c r="GC27" i="1"/>
  <c r="EV27" i="1"/>
  <c r="CQ27" i="1"/>
  <c r="GR27" i="1"/>
  <c r="FN27" i="1"/>
  <c r="EY27" i="1"/>
  <c r="DX27" i="1"/>
  <c r="CZ27" i="1"/>
  <c r="CN27" i="1"/>
  <c r="FT27" i="1"/>
  <c r="FB27" i="1"/>
  <c r="DR27" i="1"/>
  <c r="DO27" i="1"/>
  <c r="DI27" i="1"/>
  <c r="CK27" i="1"/>
  <c r="BD27" i="1"/>
  <c r="GF27" i="1"/>
  <c r="FQ27" i="1"/>
  <c r="ED27" i="1"/>
  <c r="CW27" i="1"/>
  <c r="BY27" i="1"/>
  <c r="AO27" i="1"/>
  <c r="GL9" i="1"/>
  <c r="FB9" i="1"/>
  <c r="EJ9" i="1"/>
  <c r="CK9" i="1"/>
  <c r="BS9" i="1"/>
  <c r="FT9" i="1"/>
  <c r="DR33" i="1"/>
  <c r="BY33" i="1"/>
  <c r="T7" i="1"/>
  <c r="AU7" i="1"/>
  <c r="Z7" i="1"/>
  <c r="AX7" i="1"/>
  <c r="AR7" i="1"/>
  <c r="GC7" i="1"/>
  <c r="EM7" i="1"/>
  <c r="ED7" i="1"/>
  <c r="DI7" i="1"/>
  <c r="GL7" i="1"/>
  <c r="FW7" i="1"/>
  <c r="FE7" i="1"/>
  <c r="EY7" i="1"/>
  <c r="EJ7" i="1"/>
  <c r="DX7" i="1"/>
  <c r="CQ7" i="1"/>
  <c r="CE7" i="1"/>
  <c r="AI7" i="1"/>
  <c r="GF7" i="1"/>
  <c r="FT7" i="1"/>
  <c r="FN7" i="1"/>
  <c r="ES7" i="1"/>
  <c r="DR7" i="1"/>
  <c r="DO7" i="1"/>
  <c r="CN7" i="1"/>
  <c r="GR7" i="1"/>
  <c r="FQ7" i="1"/>
  <c r="FK7" i="1"/>
  <c r="CT7" i="1"/>
  <c r="AI22" i="1"/>
  <c r="GL22" i="1"/>
  <c r="DU22" i="1"/>
  <c r="BV22" i="1"/>
  <c r="FH22" i="1"/>
  <c r="BY22" i="1"/>
  <c r="FQ22" i="1"/>
  <c r="EP22" i="1"/>
  <c r="AC22" i="1"/>
  <c r="GU22" i="1"/>
  <c r="CW22" i="1"/>
  <c r="FW22" i="1"/>
  <c r="FB22" i="1"/>
  <c r="T34" i="1"/>
  <c r="AR34" i="1"/>
  <c r="BD34" i="1"/>
  <c r="EY34" i="1"/>
  <c r="DX34" i="1"/>
  <c r="DC34" i="1"/>
  <c r="BP34" i="1"/>
  <c r="EG34" i="1"/>
  <c r="DF34" i="1"/>
  <c r="W34" i="1"/>
  <c r="AO34" i="1"/>
  <c r="FT34" i="1"/>
  <c r="ES34" i="1"/>
  <c r="CW34" i="1"/>
  <c r="CH34" i="1"/>
  <c r="AX34" i="1"/>
  <c r="GO34" i="1"/>
  <c r="FQ34" i="1"/>
  <c r="EP34" i="1"/>
  <c r="EA34" i="1"/>
  <c r="CZ34" i="1"/>
  <c r="BV34" i="1"/>
  <c r="GL34" i="1"/>
  <c r="FZ34" i="1"/>
  <c r="DO34" i="1"/>
  <c r="CN34" i="1"/>
  <c r="CE34" i="1"/>
  <c r="AC34" i="1"/>
  <c r="AF34" i="1"/>
  <c r="GR10" i="1"/>
  <c r="FT10" i="1"/>
  <c r="FQ10" i="1"/>
  <c r="EG10" i="1"/>
  <c r="DI10" i="1"/>
  <c r="CH10" i="1"/>
  <c r="T10" i="1"/>
  <c r="AL10" i="1"/>
  <c r="BD10" i="1"/>
  <c r="GL10" i="1"/>
  <c r="FK10" i="1"/>
  <c r="FB10" i="1"/>
  <c r="ED10" i="1"/>
  <c r="CK10" i="1"/>
  <c r="CB10" i="1"/>
  <c r="GC10" i="1"/>
  <c r="FH10" i="1"/>
  <c r="EV10" i="1"/>
  <c r="EA10" i="1"/>
  <c r="BV10" i="1"/>
  <c r="FN10" i="1"/>
  <c r="EY10" i="1"/>
  <c r="CW10" i="1"/>
  <c r="BM10" i="1"/>
  <c r="W10" i="1"/>
  <c r="Z10" i="1"/>
  <c r="AI10" i="1"/>
  <c r="AO10" i="1"/>
  <c r="BA10" i="1"/>
  <c r="AR10" i="1"/>
  <c r="AC10" i="1"/>
  <c r="AR11" i="1"/>
  <c r="EG11" i="1"/>
  <c r="CK11" i="1"/>
  <c r="GF25" i="1"/>
  <c r="FQ25" i="1"/>
  <c r="EP25" i="1"/>
  <c r="DL25" i="1"/>
  <c r="CK25" i="1"/>
  <c r="BS25" i="1"/>
  <c r="EY25" i="1"/>
  <c r="DU25" i="1"/>
  <c r="CQ25" i="1"/>
  <c r="BV25" i="1"/>
  <c r="CH25" i="1"/>
  <c r="AI25" i="1"/>
  <c r="FB25" i="1"/>
  <c r="EA25" i="1"/>
  <c r="DC25" i="1"/>
  <c r="CN25" i="1"/>
  <c r="CB25" i="1"/>
  <c r="AO25" i="1"/>
  <c r="AF25" i="1"/>
  <c r="FZ25" i="1"/>
  <c r="FE25" i="1"/>
  <c r="GL25" i="1"/>
  <c r="BY25" i="1"/>
  <c r="Z25" i="1"/>
  <c r="AC25" i="1"/>
  <c r="T20" i="1"/>
  <c r="EP20" i="1"/>
  <c r="CB20" i="1"/>
  <c r="CE20" i="1"/>
  <c r="GI29" i="1"/>
  <c r="T29" i="1"/>
  <c r="BG14" i="1"/>
  <c r="Q12" i="1"/>
  <c r="FN51" i="1"/>
  <c r="EA51" i="1"/>
  <c r="DF51" i="1"/>
  <c r="AL51" i="1"/>
  <c r="GI51" i="1"/>
  <c r="FK51" i="1"/>
  <c r="DO51" i="1"/>
  <c r="W51" i="1"/>
  <c r="FQ51" i="1"/>
  <c r="EY51" i="1"/>
  <c r="CZ51" i="1"/>
  <c r="CB51" i="1"/>
  <c r="FB51" i="1"/>
  <c r="EG51" i="1"/>
  <c r="CQ51" i="1"/>
  <c r="CK51" i="1"/>
  <c r="BM51" i="1"/>
  <c r="BM103" i="1" s="1"/>
  <c r="EV49" i="1"/>
  <c r="AI49" i="1"/>
  <c r="FH49" i="1"/>
  <c r="BS49" i="1"/>
  <c r="DI49" i="1"/>
  <c r="AF56" i="1"/>
  <c r="AF105" i="1" s="1"/>
  <c r="BD56" i="1"/>
  <c r="BD105" i="1" s="1"/>
  <c r="DC56" i="1"/>
  <c r="DC105" i="1" s="1"/>
  <c r="DL56" i="1"/>
  <c r="DL105" i="1" s="1"/>
  <c r="EM56" i="1"/>
  <c r="EM105" i="1" s="1"/>
  <c r="FN56" i="1"/>
  <c r="FN105" i="1" s="1"/>
  <c r="GI56" i="1"/>
  <c r="GI105" i="1" s="1"/>
  <c r="GR56" i="1"/>
  <c r="GR105" i="1" s="1"/>
  <c r="BG56" i="1"/>
  <c r="BA56" i="1"/>
  <c r="BA105" i="1" s="1"/>
  <c r="AU56" i="1"/>
  <c r="AU105" i="1" s="1"/>
  <c r="CW56" i="1"/>
  <c r="CW105" i="1" s="1"/>
  <c r="EY56" i="1"/>
  <c r="EY105" i="1" s="1"/>
  <c r="ES56" i="1"/>
  <c r="ES105" i="1" s="1"/>
  <c r="FW56" i="1"/>
  <c r="FW105" i="1" s="1"/>
  <c r="GF56" i="1"/>
  <c r="GF105" i="1" s="1"/>
  <c r="GU56" i="1"/>
  <c r="GU105" i="1" s="1"/>
  <c r="T56" i="1"/>
  <c r="T105" i="1" s="1"/>
  <c r="CE56" i="1"/>
  <c r="CE105" i="1" s="1"/>
  <c r="EA56" i="1"/>
  <c r="EA105" i="1" s="1"/>
  <c r="EG56" i="1"/>
  <c r="EG105" i="1" s="1"/>
  <c r="FE56" i="1"/>
  <c r="FE105" i="1" s="1"/>
  <c r="FZ56" i="1"/>
  <c r="FZ105" i="1" s="1"/>
  <c r="GL56" i="1"/>
  <c r="GL105" i="1" s="1"/>
  <c r="AO56" i="1"/>
  <c r="AO105" i="1" s="1"/>
  <c r="AX56" i="1"/>
  <c r="AX105" i="1" s="1"/>
  <c r="CH56" i="1"/>
  <c r="CH105" i="1" s="1"/>
  <c r="ED56" i="1"/>
  <c r="ED105" i="1" s="1"/>
  <c r="EJ56" i="1"/>
  <c r="EJ105" i="1" s="1"/>
  <c r="FK56" i="1"/>
  <c r="FK105" i="1" s="1"/>
  <c r="GC56" i="1"/>
  <c r="GC105" i="1" s="1"/>
  <c r="GO56" i="1"/>
  <c r="GO105" i="1" s="1"/>
  <c r="GO53" i="1"/>
  <c r="FN53" i="1"/>
  <c r="AU53" i="1"/>
  <c r="GF53" i="1"/>
  <c r="EP53" i="1"/>
  <c r="EY53" i="1"/>
  <c r="EY103" i="1" s="1"/>
  <c r="DI53" i="1"/>
  <c r="CN53" i="1"/>
  <c r="BS53" i="1"/>
  <c r="GL53" i="1"/>
  <c r="EM53" i="1"/>
  <c r="ED53" i="1"/>
  <c r="DF53" i="1"/>
  <c r="GR53" i="1"/>
  <c r="FT53" i="1"/>
  <c r="EA53" i="1"/>
  <c r="BV53" i="1"/>
  <c r="CH53" i="1"/>
  <c r="DC53" i="1"/>
  <c r="CE53" i="1"/>
  <c r="FT52" i="1"/>
  <c r="EM52" i="1"/>
  <c r="CT52" i="1"/>
  <c r="AC52" i="1"/>
  <c r="EV52" i="1"/>
  <c r="CK52" i="1"/>
  <c r="CH52" i="1"/>
  <c r="T52" i="1"/>
  <c r="GF52" i="1"/>
  <c r="EJ52" i="1"/>
  <c r="CE52" i="1"/>
  <c r="AU52" i="1"/>
  <c r="BA52" i="1"/>
  <c r="AO52" i="1"/>
  <c r="FW52" i="1"/>
  <c r="DI52" i="1"/>
  <c r="BS52" i="1"/>
  <c r="AR52" i="1"/>
  <c r="W55" i="1"/>
  <c r="AI55" i="1"/>
  <c r="BV55" i="1"/>
  <c r="DF55" i="1"/>
  <c r="FZ55" i="1"/>
  <c r="GO55" i="1"/>
  <c r="AX55" i="1"/>
  <c r="BS55" i="1"/>
  <c r="DL55" i="1"/>
  <c r="EV55" i="1"/>
  <c r="AF55" i="1"/>
  <c r="BD55" i="1"/>
  <c r="DI55" i="1"/>
  <c r="GF55" i="1"/>
  <c r="BA55" i="1"/>
  <c r="AR55" i="1"/>
  <c r="CE55" i="1"/>
  <c r="CH55" i="1"/>
  <c r="CT55" i="1"/>
  <c r="DX55" i="1"/>
  <c r="EM55" i="1"/>
  <c r="GL55" i="1"/>
  <c r="DC54" i="1"/>
  <c r="CB54" i="1"/>
  <c r="CZ54" i="1"/>
  <c r="EA54" i="1"/>
  <c r="EA104" i="1" s="1"/>
  <c r="EY54" i="1"/>
  <c r="GF54" i="1"/>
  <c r="AX54" i="1"/>
  <c r="AF54" i="1"/>
  <c r="AF104" i="1" s="1"/>
  <c r="BM54" i="1"/>
  <c r="DI54" i="1"/>
  <c r="EJ54" i="1"/>
  <c r="EV54" i="1"/>
  <c r="EV104" i="1" s="1"/>
  <c r="GL54" i="1"/>
  <c r="AC54" i="1"/>
  <c r="CH54" i="1"/>
  <c r="CE54" i="1"/>
  <c r="GU54" i="1"/>
  <c r="CT54" i="1"/>
  <c r="EM54" i="1"/>
  <c r="FN54" i="1"/>
  <c r="GO54" i="1"/>
  <c r="GR51" i="1"/>
  <c r="FW51" i="1"/>
  <c r="ES51" i="1"/>
  <c r="DC51" i="1"/>
  <c r="DL51" i="1"/>
  <c r="BP51" i="1"/>
  <c r="AO51" i="1"/>
  <c r="AU51" i="1"/>
  <c r="AU103" i="1" s="1"/>
  <c r="AF51" i="1"/>
  <c r="AC51" i="1"/>
  <c r="GO51" i="1"/>
  <c r="GO103" i="1" s="1"/>
  <c r="EP51" i="1"/>
  <c r="DI51" i="1"/>
  <c r="BY51" i="1"/>
  <c r="GL51" i="1"/>
  <c r="FZ51" i="1"/>
  <c r="EV51" i="1"/>
  <c r="EJ51" i="1"/>
  <c r="DX51" i="1"/>
  <c r="CH51" i="1"/>
  <c r="BV51" i="1"/>
  <c r="AI51" i="1"/>
  <c r="AX51" i="1"/>
  <c r="AX103" i="1" s="1"/>
  <c r="GU51" i="1"/>
  <c r="ED51" i="1"/>
  <c r="ED103" i="1" s="1"/>
  <c r="CN51" i="1"/>
  <c r="CN103" i="1" s="1"/>
  <c r="BS51" i="1"/>
  <c r="BS103" i="1" s="1"/>
  <c r="CE51" i="1"/>
  <c r="BD51" i="1"/>
  <c r="BA51" i="1"/>
  <c r="AR51" i="1"/>
  <c r="Q51" i="1"/>
  <c r="AF103" i="1"/>
  <c r="EV103" i="1"/>
  <c r="DC103" i="1"/>
  <c r="EP103" i="1"/>
  <c r="AO103" i="1"/>
  <c r="BS44" i="1"/>
  <c r="FB44" i="1"/>
  <c r="BM49" i="1"/>
  <c r="CZ49" i="1"/>
  <c r="ED49" i="1"/>
  <c r="FN49" i="1"/>
  <c r="AC49" i="1"/>
  <c r="CN49" i="1"/>
  <c r="DL49" i="1"/>
  <c r="EY49" i="1"/>
  <c r="GF49" i="1"/>
  <c r="T49" i="1"/>
  <c r="CQ49" i="1"/>
  <c r="DR49" i="1"/>
  <c r="ES49" i="1"/>
  <c r="GR15" i="1"/>
  <c r="DU15" i="1"/>
  <c r="BS15" i="1"/>
  <c r="AL56" i="1"/>
  <c r="AL105" i="1" s="1"/>
  <c r="DU56" i="1"/>
  <c r="DU105" i="1" s="1"/>
  <c r="DX56" i="1"/>
  <c r="DX105" i="1" s="1"/>
  <c r="Z56" i="1"/>
  <c r="Z105" i="1" s="1"/>
  <c r="DF56" i="1"/>
  <c r="DF105" i="1" s="1"/>
  <c r="BP56" i="1"/>
  <c r="BP105" i="1" s="1"/>
  <c r="BS56" i="1"/>
  <c r="BS105" i="1" s="1"/>
  <c r="FT56" i="1"/>
  <c r="FT105" i="1" s="1"/>
  <c r="CB56" i="1"/>
  <c r="CB105" i="1" s="1"/>
  <c r="BV56" i="1"/>
  <c r="BV105" i="1" s="1"/>
  <c r="BY56" i="1"/>
  <c r="BY105" i="1" s="1"/>
  <c r="CZ56" i="1"/>
  <c r="CZ105" i="1" s="1"/>
  <c r="FB56" i="1"/>
  <c r="FB105" i="1" s="1"/>
  <c r="FH56" i="1"/>
  <c r="FH105" i="1" s="1"/>
  <c r="EG45" i="1"/>
  <c r="BV45" i="1"/>
  <c r="FH45" i="1"/>
  <c r="EA45" i="1"/>
  <c r="GR42" i="1"/>
  <c r="GC42" i="1"/>
  <c r="FK42" i="1"/>
  <c r="EP42" i="1"/>
  <c r="EG42" i="1"/>
  <c r="CW42" i="1"/>
  <c r="DL42" i="1"/>
  <c r="BM42" i="1"/>
  <c r="AO42" i="1"/>
  <c r="CE42" i="1"/>
  <c r="GO42" i="1"/>
  <c r="FW42" i="1"/>
  <c r="EY42" i="1"/>
  <c r="EM42" i="1"/>
  <c r="DR42" i="1"/>
  <c r="CZ42" i="1"/>
  <c r="CK42" i="1"/>
  <c r="CB42" i="1"/>
  <c r="AL42" i="1"/>
  <c r="BD42" i="1"/>
  <c r="GL42" i="1"/>
  <c r="FZ42" i="1"/>
  <c r="FB42" i="1"/>
  <c r="EJ42" i="1"/>
  <c r="EA42" i="1"/>
  <c r="CT42" i="1"/>
  <c r="BY42" i="1"/>
  <c r="AF42" i="1"/>
  <c r="AU42" i="1"/>
  <c r="AR42" i="1"/>
  <c r="GI42" i="1"/>
  <c r="FQ42" i="1"/>
  <c r="EV42" i="1"/>
  <c r="DU42" i="1"/>
  <c r="DX42" i="1"/>
  <c r="CQ42" i="1"/>
  <c r="BJ42" i="1"/>
  <c r="BV44" i="1"/>
  <c r="FH44" i="1"/>
  <c r="BA44" i="1"/>
  <c r="ED44" i="1"/>
  <c r="FQ44" i="1"/>
  <c r="BP44" i="1"/>
  <c r="DI44" i="1"/>
  <c r="GR44" i="1"/>
  <c r="AF49" i="1"/>
  <c r="CW49" i="1"/>
  <c r="EM49" i="1"/>
  <c r="FW49" i="1"/>
  <c r="GR49" i="1"/>
  <c r="AO49" i="1"/>
  <c r="BA49" i="1"/>
  <c r="DF49" i="1"/>
  <c r="EP49" i="1"/>
  <c r="FK49" i="1"/>
  <c r="GC49" i="1"/>
  <c r="W49" i="1"/>
  <c r="BV49" i="1"/>
  <c r="CT49" i="1"/>
  <c r="FQ49" i="1"/>
  <c r="FZ49" i="1"/>
  <c r="CH49" i="1"/>
  <c r="BD49" i="1"/>
  <c r="FT49" i="1"/>
  <c r="DC49" i="1"/>
  <c r="GL49" i="1"/>
  <c r="Z49" i="1"/>
  <c r="EJ49" i="1"/>
  <c r="DO49" i="1"/>
  <c r="CH48" i="1"/>
  <c r="EP48" i="1"/>
  <c r="DF48" i="1"/>
  <c r="GF48" i="1"/>
  <c r="AC48" i="1"/>
  <c r="DI48" i="1"/>
  <c r="BA48" i="1"/>
  <c r="EM48" i="1"/>
  <c r="DO48" i="1"/>
  <c r="AX48" i="1"/>
  <c r="CZ48" i="1"/>
  <c r="ES48" i="1"/>
  <c r="GR48" i="1"/>
  <c r="AO48" i="1"/>
  <c r="BP48" i="1"/>
  <c r="EV48" i="1"/>
  <c r="FH48" i="1"/>
  <c r="BY48" i="1"/>
  <c r="CK48" i="1"/>
  <c r="GI48" i="1"/>
  <c r="Z45" i="1"/>
  <c r="BP45" i="1"/>
  <c r="DC45" i="1"/>
  <c r="FQ45" i="1"/>
  <c r="AX45" i="1"/>
  <c r="DI45" i="1"/>
  <c r="FE45" i="1"/>
  <c r="GF45" i="1"/>
  <c r="AR45" i="1"/>
  <c r="CB45" i="1"/>
  <c r="CN45" i="1"/>
  <c r="DL45" i="1"/>
  <c r="FN45" i="1"/>
  <c r="W45" i="1"/>
  <c r="BM45" i="1"/>
  <c r="CT45" i="1"/>
  <c r="CH45" i="1"/>
  <c r="AX44" i="1"/>
  <c r="CT44" i="1"/>
  <c r="EP44" i="1"/>
  <c r="AO44" i="1"/>
  <c r="BD44" i="1"/>
  <c r="AR44" i="1"/>
  <c r="DC44" i="1"/>
  <c r="DO44" i="1"/>
  <c r="EG44" i="1"/>
  <c r="GI44" i="1"/>
  <c r="Z44" i="1"/>
  <c r="CE44" i="1"/>
  <c r="CW44" i="1"/>
  <c r="DX44" i="1"/>
  <c r="BM44" i="1"/>
  <c r="CH44" i="1"/>
  <c r="CN44" i="1"/>
  <c r="EY47" i="1"/>
  <c r="AC47" i="1"/>
  <c r="GR47" i="1"/>
  <c r="CH47" i="1"/>
  <c r="ED47" i="1"/>
  <c r="BA47" i="1"/>
  <c r="AU47" i="1"/>
  <c r="BD47" i="1"/>
  <c r="CB47" i="1"/>
  <c r="BP47" i="1"/>
  <c r="CQ47" i="1"/>
  <c r="DC47" i="1"/>
  <c r="DX47" i="1"/>
  <c r="ES47" i="1"/>
  <c r="FK47" i="1"/>
  <c r="FQ47" i="1"/>
  <c r="GI47" i="1"/>
  <c r="W47" i="1"/>
  <c r="T47" i="1"/>
  <c r="AI47" i="1"/>
  <c r="CE47" i="1"/>
  <c r="CW47" i="1"/>
  <c r="DI47" i="1"/>
  <c r="DL47" i="1"/>
  <c r="EA47" i="1"/>
  <c r="EJ47" i="1"/>
  <c r="EV47" i="1"/>
  <c r="FN47" i="1"/>
  <c r="FT47" i="1"/>
  <c r="GF47" i="1"/>
  <c r="GU47" i="1"/>
  <c r="AX47" i="1"/>
  <c r="AL47" i="1"/>
  <c r="BV47" i="1"/>
  <c r="CK47" i="1"/>
  <c r="DF47" i="1"/>
  <c r="CT47" i="1"/>
  <c r="DU47" i="1"/>
  <c r="EG47" i="1"/>
  <c r="EM47" i="1"/>
  <c r="FB47" i="1"/>
  <c r="FW47" i="1"/>
  <c r="GL47" i="1"/>
  <c r="AF47" i="1"/>
  <c r="AR47" i="1"/>
  <c r="AO47" i="1"/>
  <c r="BY47" i="1"/>
  <c r="BM47" i="1"/>
  <c r="CN47" i="1"/>
  <c r="CZ47" i="1"/>
  <c r="DO47" i="1"/>
  <c r="DR47" i="1"/>
  <c r="EP47" i="1"/>
  <c r="FH47" i="1"/>
  <c r="FZ47" i="1"/>
  <c r="GC47" i="1"/>
  <c r="GO47" i="1"/>
  <c r="EA43" i="1"/>
  <c r="EG46" i="1"/>
  <c r="EY43" i="1"/>
  <c r="CH46" i="1"/>
  <c r="ED46" i="1"/>
  <c r="CH43" i="1"/>
  <c r="EV43" i="1"/>
  <c r="BS46" i="1"/>
  <c r="EY46" i="1"/>
  <c r="CT43" i="1"/>
  <c r="FK43" i="1"/>
  <c r="BY46" i="1"/>
  <c r="BA43" i="1"/>
  <c r="AL43" i="1"/>
  <c r="CN43" i="1"/>
  <c r="DC43" i="1"/>
  <c r="DR43" i="1"/>
  <c r="EJ43" i="1"/>
  <c r="FZ43" i="1"/>
  <c r="GC43" i="1"/>
  <c r="GO43" i="1"/>
  <c r="AX46" i="1"/>
  <c r="AL46" i="1"/>
  <c r="Z46" i="1"/>
  <c r="CB46" i="1"/>
  <c r="DF46" i="1"/>
  <c r="CT46" i="1"/>
  <c r="CW46" i="1"/>
  <c r="EM46" i="1"/>
  <c r="EV46" i="1"/>
  <c r="FW46" i="1"/>
  <c r="GL46" i="1"/>
  <c r="Z43" i="1"/>
  <c r="T43" i="1"/>
  <c r="BD43" i="1"/>
  <c r="BM43" i="1"/>
  <c r="DF43" i="1"/>
  <c r="DU43" i="1"/>
  <c r="EG43" i="1"/>
  <c r="EM43" i="1"/>
  <c r="FQ43" i="1"/>
  <c r="GI43" i="1"/>
  <c r="GR43" i="1"/>
  <c r="AR46" i="1"/>
  <c r="AO46" i="1"/>
  <c r="AC46" i="1"/>
  <c r="CE46" i="1"/>
  <c r="CN46" i="1"/>
  <c r="CZ46" i="1"/>
  <c r="DO46" i="1"/>
  <c r="EP46" i="1"/>
  <c r="FQ46" i="1"/>
  <c r="FH46" i="1"/>
  <c r="GF46" i="1"/>
  <c r="GO46" i="1"/>
  <c r="AC43" i="1"/>
  <c r="AX43" i="1"/>
  <c r="CE43" i="1"/>
  <c r="BP43" i="1"/>
  <c r="DX43" i="1"/>
  <c r="ED43" i="1"/>
  <c r="EP43" i="1"/>
  <c r="FB43" i="1"/>
  <c r="FT43" i="1"/>
  <c r="GF43" i="1"/>
  <c r="AU46" i="1"/>
  <c r="BD46" i="1"/>
  <c r="AF46" i="1"/>
  <c r="CK46" i="1"/>
  <c r="BV46" i="1"/>
  <c r="CQ46" i="1"/>
  <c r="DC46" i="1"/>
  <c r="DX46" i="1"/>
  <c r="DU46" i="1"/>
  <c r="ES46" i="1"/>
  <c r="FT46" i="1"/>
  <c r="FK46" i="1"/>
  <c r="GC46" i="1"/>
  <c r="GR46" i="1"/>
  <c r="AF43" i="1"/>
  <c r="AU43" i="1"/>
  <c r="BY43" i="1"/>
  <c r="CW43" i="1"/>
  <c r="CZ43" i="1"/>
  <c r="ES43" i="1"/>
  <c r="FN43" i="1"/>
  <c r="FW43" i="1"/>
  <c r="GL43" i="1"/>
  <c r="T46" i="1"/>
  <c r="AI46" i="1"/>
  <c r="W46" i="1"/>
  <c r="BA46" i="1"/>
  <c r="BP46" i="1"/>
  <c r="DI46" i="1"/>
  <c r="DL46" i="1"/>
  <c r="EA46" i="1"/>
  <c r="EJ46" i="1"/>
  <c r="FB46" i="1"/>
  <c r="FE46" i="1"/>
  <c r="FZ46" i="1"/>
  <c r="GI46" i="1"/>
  <c r="BG42" i="1"/>
  <c r="DF42" i="1"/>
  <c r="AC42" i="1"/>
  <c r="GF42" i="1"/>
  <c r="FN42" i="1"/>
  <c r="ED42" i="1"/>
  <c r="DC42" i="1"/>
  <c r="FH42" i="1"/>
  <c r="BP42" i="1"/>
  <c r="BA42" i="1"/>
  <c r="DI42" i="1"/>
  <c r="AX42" i="1"/>
  <c r="CH42" i="1"/>
  <c r="AI42" i="1"/>
  <c r="T42" i="1"/>
  <c r="AR56" i="1"/>
  <c r="AR105" i="1" s="1"/>
  <c r="AC56" i="1"/>
  <c r="AC105" i="1" s="1"/>
  <c r="CK56" i="1"/>
  <c r="CK105" i="1" s="1"/>
  <c r="CT56" i="1"/>
  <c r="CT105" i="1" s="1"/>
  <c r="DI56" i="1"/>
  <c r="DI105" i="1" s="1"/>
  <c r="EV56" i="1"/>
  <c r="EV105" i="1" s="1"/>
  <c r="Q56" i="1"/>
  <c r="Q105" i="1" s="1"/>
  <c r="CN56" i="1"/>
  <c r="CN105" i="1" s="1"/>
  <c r="DR56" i="1"/>
  <c r="DR105" i="1" s="1"/>
  <c r="EP56" i="1"/>
  <c r="EP105" i="1" s="1"/>
  <c r="FQ56" i="1"/>
  <c r="FQ105" i="1" s="1"/>
  <c r="AI56" i="1"/>
  <c r="AI105" i="1" s="1"/>
  <c r="W56" i="1"/>
  <c r="W105" i="1" s="1"/>
  <c r="BM56" i="1"/>
  <c r="BM105" i="1" s="1"/>
  <c r="CQ56" i="1"/>
  <c r="CQ105" i="1" s="1"/>
  <c r="T54" i="1"/>
  <c r="AU54" i="1"/>
  <c r="W54" i="1"/>
  <c r="BV54" i="1"/>
  <c r="DF54" i="1"/>
  <c r="DX54" i="1"/>
  <c r="DX104" i="1" s="1"/>
  <c r="DR54" i="1"/>
  <c r="FE54" i="1"/>
  <c r="FZ54" i="1"/>
  <c r="AI54" i="1"/>
  <c r="AI104" i="1" s="1"/>
  <c r="Z54" i="1"/>
  <c r="BY54" i="1"/>
  <c r="BY104" i="1" s="1"/>
  <c r="ES54" i="1"/>
  <c r="BD54" i="1"/>
  <c r="BD104" i="1" s="1"/>
  <c r="AL54" i="1"/>
  <c r="CN54" i="1"/>
  <c r="CW54" i="1"/>
  <c r="ED54" i="1"/>
  <c r="FT54" i="1"/>
  <c r="FW54" i="1"/>
  <c r="GC54" i="1"/>
  <c r="CK54" i="1"/>
  <c r="CQ54" i="1"/>
  <c r="AC55" i="1"/>
  <c r="CK55" i="1"/>
  <c r="CW55" i="1"/>
  <c r="EY55" i="1"/>
  <c r="FN55" i="1"/>
  <c r="CN55" i="1"/>
  <c r="CZ55" i="1"/>
  <c r="BP55" i="1"/>
  <c r="CQ55" i="1"/>
  <c r="DC55" i="1"/>
  <c r="DO55" i="1"/>
  <c r="DR55" i="1"/>
  <c r="FE55" i="1"/>
  <c r="AU55" i="1"/>
  <c r="ED55" i="1"/>
  <c r="ES55" i="1"/>
  <c r="AX104" i="1"/>
  <c r="CB104" i="1"/>
  <c r="BP104" i="1"/>
  <c r="CT104" i="1"/>
  <c r="DL104" i="1"/>
  <c r="DU104" i="1"/>
  <c r="FQ104" i="1"/>
  <c r="GF104" i="1"/>
  <c r="GU52" i="1"/>
  <c r="GU103" i="1" s="1"/>
  <c r="FK52" i="1"/>
  <c r="DO52" i="1"/>
  <c r="CB52" i="1"/>
  <c r="GR52" i="1"/>
  <c r="GR103" i="1" s="1"/>
  <c r="GI52" i="1"/>
  <c r="FH52" i="1"/>
  <c r="EG52" i="1"/>
  <c r="CZ52" i="1"/>
  <c r="BY52" i="1"/>
  <c r="BY103" i="1" s="1"/>
  <c r="BP52" i="1"/>
  <c r="GC52" i="1"/>
  <c r="FQ52" i="1"/>
  <c r="ES52" i="1"/>
  <c r="EA52" i="1"/>
  <c r="EA103" i="1" s="1"/>
  <c r="DF52" i="1"/>
  <c r="DF103" i="1" s="1"/>
  <c r="BV52" i="1"/>
  <c r="BV103" i="1" s="1"/>
  <c r="FZ52" i="1"/>
  <c r="FN52" i="1"/>
  <c r="FN103" i="1" s="1"/>
  <c r="FB52" i="1"/>
  <c r="DL52" i="1"/>
  <c r="DX52" i="1"/>
  <c r="Z52" i="1"/>
  <c r="AI52" i="1"/>
  <c r="AL52" i="1"/>
  <c r="AL103" i="1" s="1"/>
  <c r="FZ53" i="1"/>
  <c r="FW53" i="1"/>
  <c r="FW103" i="1" s="1"/>
  <c r="FK53" i="1"/>
  <c r="FK103" i="1" s="1"/>
  <c r="FB53" i="1"/>
  <c r="CQ53" i="1"/>
  <c r="CQ103" i="1" s="1"/>
  <c r="BP53" i="1"/>
  <c r="BP103" i="1" s="1"/>
  <c r="GI53" i="1"/>
  <c r="GI103" i="1" s="1"/>
  <c r="FH53" i="1"/>
  <c r="DX53" i="1"/>
  <c r="DL53" i="1"/>
  <c r="T53" i="1"/>
  <c r="AI53" i="1"/>
  <c r="AI103" i="1" s="1"/>
  <c r="FQ53" i="1"/>
  <c r="FE53" i="1"/>
  <c r="EG53" i="1"/>
  <c r="EG103" i="1" s="1"/>
  <c r="DO53" i="1"/>
  <c r="DO103" i="1" s="1"/>
  <c r="CZ53" i="1"/>
  <c r="CK53" i="1"/>
  <c r="BA53" i="1"/>
  <c r="BA103" i="1" s="1"/>
  <c r="W53" i="1"/>
  <c r="W103" i="1" s="1"/>
  <c r="AR53" i="1"/>
  <c r="AC53" i="1"/>
  <c r="AC103" i="1" s="1"/>
  <c r="GC53" i="1"/>
  <c r="ES53" i="1"/>
  <c r="ES103" i="1" s="1"/>
  <c r="DU53" i="1"/>
  <c r="CT53" i="1"/>
  <c r="BD53" i="1"/>
  <c r="BD103" i="1" s="1"/>
  <c r="CB53" i="1"/>
  <c r="CB103" i="1" s="1"/>
  <c r="CK103" i="1"/>
  <c r="FB103" i="1"/>
  <c r="GF51" i="1"/>
  <c r="GF103" i="1" s="1"/>
  <c r="FT51" i="1"/>
  <c r="FT103" i="1" s="1"/>
  <c r="EM51" i="1"/>
  <c r="EM103" i="1" s="1"/>
  <c r="DR51" i="1"/>
  <c r="DR103" i="1" s="1"/>
  <c r="DU51" i="1"/>
  <c r="CW51" i="1"/>
  <c r="CW103" i="1" s="1"/>
  <c r="GC51" i="1"/>
  <c r="T51" i="1"/>
  <c r="Z51" i="1"/>
  <c r="Z103" i="1" s="1"/>
  <c r="FE51" i="1"/>
  <c r="FH51" i="1"/>
  <c r="FH103" i="1" s="1"/>
  <c r="CT51" i="1"/>
  <c r="BJ51" i="1"/>
  <c r="AL49" i="1"/>
  <c r="AX49" i="1"/>
  <c r="BP49" i="1"/>
  <c r="BY49" i="1"/>
  <c r="DX49" i="1"/>
  <c r="GU49" i="1"/>
  <c r="AR49" i="1"/>
  <c r="CB49" i="1"/>
  <c r="EA49" i="1"/>
  <c r="FB49" i="1"/>
  <c r="AU49" i="1"/>
  <c r="CE49" i="1"/>
  <c r="CK49" i="1"/>
  <c r="DU49" i="1"/>
  <c r="EG49" i="1"/>
  <c r="FE49" i="1"/>
  <c r="GI49" i="1"/>
  <c r="EY48" i="1"/>
  <c r="FE48" i="1"/>
  <c r="W48" i="1"/>
  <c r="DL48" i="1"/>
  <c r="FT48" i="1"/>
  <c r="BD48" i="1"/>
  <c r="AF48" i="1"/>
  <c r="AR48" i="1"/>
  <c r="BS48" i="1"/>
  <c r="CB48" i="1"/>
  <c r="DC48" i="1"/>
  <c r="CN48" i="1"/>
  <c r="DX48" i="1"/>
  <c r="DR48" i="1"/>
  <c r="EG48" i="1"/>
  <c r="FK48" i="1"/>
  <c r="FW48" i="1"/>
  <c r="GU48" i="1"/>
  <c r="AI48" i="1"/>
  <c r="AU48" i="1"/>
  <c r="CE48" i="1"/>
  <c r="CW48" i="1"/>
  <c r="CQ48" i="1"/>
  <c r="EA48" i="1"/>
  <c r="ED48" i="1"/>
  <c r="FB48" i="1"/>
  <c r="FN48" i="1"/>
  <c r="GC48" i="1"/>
  <c r="GL48" i="1"/>
  <c r="AL48" i="1"/>
  <c r="Z48" i="1"/>
  <c r="T48" i="1"/>
  <c r="BM48" i="1"/>
  <c r="BV48" i="1"/>
  <c r="CT48" i="1"/>
  <c r="DU48" i="1"/>
  <c r="EJ48" i="1"/>
  <c r="FQ48" i="1"/>
  <c r="FZ48" i="1"/>
  <c r="AU45" i="1"/>
  <c r="BD45" i="1"/>
  <c r="AF45" i="1"/>
  <c r="BS45" i="1"/>
  <c r="CK45" i="1"/>
  <c r="CZ45" i="1"/>
  <c r="DU45" i="1"/>
  <c r="EY45" i="1"/>
  <c r="ES45" i="1"/>
  <c r="FZ45" i="1"/>
  <c r="GC45" i="1"/>
  <c r="GO45" i="1"/>
  <c r="AI45" i="1"/>
  <c r="BA45" i="1"/>
  <c r="CE45" i="1"/>
  <c r="DO45" i="1"/>
  <c r="FB45" i="1"/>
  <c r="EJ45" i="1"/>
  <c r="GL45" i="1"/>
  <c r="GR45" i="1"/>
  <c r="AL45" i="1"/>
  <c r="T45" i="1"/>
  <c r="CQ45" i="1"/>
  <c r="CW45" i="1"/>
  <c r="DR45" i="1"/>
  <c r="DX45" i="1"/>
  <c r="EV45" i="1"/>
  <c r="EM45" i="1"/>
  <c r="FT45" i="1"/>
  <c r="GI45" i="1"/>
  <c r="GU45" i="1"/>
  <c r="AO45" i="1"/>
  <c r="AC45" i="1"/>
  <c r="BY45" i="1"/>
  <c r="DF45" i="1"/>
  <c r="ED45" i="1"/>
  <c r="EP45" i="1"/>
  <c r="FK45" i="1"/>
  <c r="AC44" i="1"/>
  <c r="BY44" i="1"/>
  <c r="CZ44" i="1"/>
  <c r="DU44" i="1"/>
  <c r="EJ44" i="1"/>
  <c r="EV44" i="1"/>
  <c r="ES44" i="1"/>
  <c r="FN44" i="1"/>
  <c r="FT44" i="1"/>
  <c r="AF44" i="1"/>
  <c r="CB44" i="1"/>
  <c r="CQ44" i="1"/>
  <c r="EY44" i="1"/>
  <c r="FW44" i="1"/>
  <c r="GF44" i="1"/>
  <c r="GU44" i="1"/>
  <c r="AI44" i="1"/>
  <c r="W44" i="1"/>
  <c r="AU44" i="1"/>
  <c r="DF44" i="1"/>
  <c r="DL44" i="1"/>
  <c r="EM44" i="1"/>
  <c r="FK44" i="1"/>
  <c r="GC44" i="1"/>
  <c r="GO44" i="1"/>
  <c r="AL44" i="1"/>
  <c r="T44" i="1"/>
  <c r="CK44" i="1"/>
  <c r="EA44" i="1"/>
  <c r="DR44" i="1"/>
  <c r="FE44" i="1"/>
  <c r="FZ44" i="1"/>
  <c r="FE47" i="1"/>
  <c r="Z47" i="1"/>
  <c r="BM46" i="1"/>
  <c r="FN46" i="1"/>
  <c r="DR46" i="1"/>
  <c r="W43" i="1"/>
  <c r="CK43" i="1"/>
  <c r="DL43" i="1"/>
  <c r="DO43" i="1"/>
  <c r="FH43" i="1"/>
  <c r="BG43" i="1"/>
  <c r="AI43" i="1"/>
  <c r="CB43" i="1"/>
  <c r="BS43" i="1"/>
  <c r="BV43" i="1"/>
  <c r="CQ43" i="1"/>
  <c r="AR43" i="1"/>
  <c r="AO43" i="1"/>
  <c r="DI43" i="1"/>
  <c r="FE43" i="1"/>
  <c r="GU42" i="1"/>
  <c r="GU102" i="1" s="1"/>
  <c r="DO42" i="1"/>
  <c r="CN42" i="1"/>
  <c r="BV42" i="1"/>
  <c r="W42" i="1"/>
  <c r="FT42" i="1"/>
  <c r="ES42" i="1"/>
  <c r="BS42" i="1"/>
  <c r="Z42" i="1"/>
  <c r="FE42" i="1"/>
  <c r="GL8" i="1"/>
  <c r="FZ8" i="1"/>
  <c r="FE8" i="1"/>
  <c r="ES8" i="1"/>
  <c r="DX8" i="1"/>
  <c r="CT8" i="1"/>
  <c r="GO8" i="1"/>
  <c r="FN8" i="1"/>
  <c r="DL8" i="1"/>
  <c r="CQ8" i="1"/>
  <c r="DF8" i="1"/>
  <c r="AL8" i="1"/>
  <c r="GU8" i="1"/>
  <c r="GF8" i="1"/>
  <c r="FW8" i="1"/>
  <c r="FK8" i="1"/>
  <c r="EG8" i="1"/>
  <c r="EM8" i="1"/>
  <c r="ED8" i="1"/>
  <c r="DC8" i="1"/>
  <c r="CB8" i="1"/>
  <c r="GR8" i="1"/>
  <c r="FT8" i="1"/>
  <c r="FH8" i="1"/>
  <c r="EY8" i="1"/>
  <c r="EV8" i="1"/>
  <c r="EA8" i="1"/>
  <c r="CZ8" i="1"/>
  <c r="Z37" i="1"/>
  <c r="BV37" i="1"/>
  <c r="BM37" i="1"/>
  <c r="EM37" i="1"/>
  <c r="CN37" i="1"/>
  <c r="DI37" i="1"/>
  <c r="ED37" i="1"/>
  <c r="AX37" i="1"/>
  <c r="GL27" i="1"/>
  <c r="DL27" i="1"/>
  <c r="GU27" i="1"/>
  <c r="FE27" i="1"/>
  <c r="BM27" i="1"/>
  <c r="GI27" i="1"/>
  <c r="BV27" i="1"/>
  <c r="W27" i="1"/>
  <c r="FK27" i="1"/>
  <c r="EG27" i="1"/>
  <c r="BS27" i="1"/>
  <c r="CB27" i="1"/>
  <c r="AI27" i="1"/>
  <c r="GF28" i="1"/>
  <c r="FW28" i="1"/>
  <c r="DO28" i="1"/>
  <c r="CB28" i="1"/>
  <c r="AF28" i="1"/>
  <c r="GI28" i="1"/>
  <c r="ES28" i="1"/>
  <c r="DU28" i="1"/>
  <c r="BM28" i="1"/>
  <c r="FE28" i="1"/>
  <c r="EP28" i="1"/>
  <c r="DF28" i="1"/>
  <c r="AX28" i="1"/>
  <c r="GO28" i="1"/>
  <c r="DL28" i="1"/>
  <c r="CQ28" i="1"/>
  <c r="CW28" i="1"/>
  <c r="BD28" i="1"/>
  <c r="AU28" i="1"/>
  <c r="CE28" i="1"/>
  <c r="T39" i="1"/>
  <c r="FK39" i="1"/>
  <c r="DF39" i="1"/>
  <c r="DI39" i="1"/>
  <c r="BS39" i="1"/>
  <c r="CH39" i="1"/>
  <c r="AU39" i="1"/>
  <c r="AF39" i="1"/>
  <c r="GL39" i="1"/>
  <c r="FW39" i="1"/>
  <c r="FH39" i="1"/>
  <c r="EP39" i="1"/>
  <c r="DR39" i="1"/>
  <c r="CB39" i="1"/>
  <c r="W39" i="1"/>
  <c r="GU39" i="1"/>
  <c r="GF39" i="1"/>
  <c r="FT39" i="1"/>
  <c r="FB39" i="1"/>
  <c r="EV39" i="1"/>
  <c r="EM39" i="1"/>
  <c r="DU39" i="1"/>
  <c r="CZ39" i="1"/>
  <c r="CN39" i="1"/>
  <c r="BY39" i="1"/>
  <c r="AR39" i="1"/>
  <c r="EJ39" i="1"/>
  <c r="DL39" i="1"/>
  <c r="CT39" i="1"/>
  <c r="CW39" i="1"/>
  <c r="CK39" i="1"/>
  <c r="AI39" i="1"/>
  <c r="BD39" i="1"/>
  <c r="T22" i="1"/>
  <c r="AU22" i="1"/>
  <c r="GI22" i="1"/>
  <c r="EY22" i="1"/>
  <c r="EV22" i="1"/>
  <c r="EM22" i="1"/>
  <c r="EG22" i="1"/>
  <c r="DO22" i="1"/>
  <c r="DC22" i="1"/>
  <c r="CQ22" i="1"/>
  <c r="CE22" i="1"/>
  <c r="CK22" i="1"/>
  <c r="BD22" i="1"/>
  <c r="AL22" i="1"/>
  <c r="GR22" i="1"/>
  <c r="GC22" i="1"/>
  <c r="FZ22" i="1"/>
  <c r="FT22" i="1"/>
  <c r="EJ22" i="1"/>
  <c r="ED22" i="1"/>
  <c r="CZ22" i="1"/>
  <c r="BS22" i="1"/>
  <c r="CH22" i="1"/>
  <c r="AO22" i="1"/>
  <c r="GO22" i="1"/>
  <c r="GF22" i="1"/>
  <c r="FK22" i="1"/>
  <c r="EA22" i="1"/>
  <c r="DL22" i="1"/>
  <c r="CT22" i="1"/>
  <c r="BP22" i="1"/>
  <c r="CB22" i="1"/>
  <c r="AX22" i="1"/>
  <c r="AR22" i="1"/>
  <c r="FN22" i="1"/>
  <c r="DR22" i="1"/>
  <c r="DX22" i="1"/>
  <c r="DF22" i="1"/>
  <c r="DI22" i="1"/>
  <c r="BM22" i="1"/>
  <c r="AF22" i="1"/>
  <c r="W22" i="1"/>
  <c r="BA22" i="1"/>
  <c r="Z22" i="1"/>
  <c r="Q10" i="1"/>
  <c r="FZ10" i="1"/>
  <c r="FE10" i="1"/>
  <c r="DF10" i="1"/>
  <c r="CE10" i="1"/>
  <c r="AX10" i="1"/>
  <c r="GO10" i="1"/>
  <c r="GF10" i="1"/>
  <c r="ES10" i="1"/>
  <c r="DU10" i="1"/>
  <c r="DC10" i="1"/>
  <c r="CQ10" i="1"/>
  <c r="BS10" i="1"/>
  <c r="AU10" i="1"/>
  <c r="EP10" i="1"/>
  <c r="DX10" i="1"/>
  <c r="CZ10" i="1"/>
  <c r="CN10" i="1"/>
  <c r="BY10" i="1"/>
  <c r="BP10" i="1"/>
  <c r="GI10" i="1"/>
  <c r="FW10" i="1"/>
  <c r="EM10" i="1"/>
  <c r="DR10" i="1"/>
  <c r="DO10" i="1"/>
  <c r="CT10" i="1"/>
  <c r="DL10" i="1"/>
  <c r="AF10" i="1"/>
  <c r="AR25" i="1"/>
  <c r="GU25" i="1"/>
  <c r="FT25" i="1"/>
  <c r="BD25" i="1"/>
  <c r="AL25" i="1"/>
  <c r="AU25" i="1"/>
  <c r="DI25" i="1"/>
  <c r="W25" i="1"/>
  <c r="FW25" i="1"/>
  <c r="BP25" i="1"/>
  <c r="FB26" i="1"/>
  <c r="GU26" i="1"/>
  <c r="DR26" i="1"/>
  <c r="BM26" i="1"/>
  <c r="AI26" i="1"/>
  <c r="GC26" i="1"/>
  <c r="DI26" i="1"/>
  <c r="BD26" i="1"/>
  <c r="CK26" i="1"/>
  <c r="CB26" i="1"/>
  <c r="BA9" i="1"/>
  <c r="AR9" i="1"/>
  <c r="AI9" i="1"/>
  <c r="BD9" i="1"/>
  <c r="GO9" i="1"/>
  <c r="GC9" i="1"/>
  <c r="FQ9" i="1"/>
  <c r="FE9" i="1"/>
  <c r="EG9" i="1"/>
  <c r="DO9" i="1"/>
  <c r="DI9" i="1"/>
  <c r="CZ9" i="1"/>
  <c r="CB9" i="1"/>
  <c r="AU9" i="1"/>
  <c r="AL9" i="1"/>
  <c r="Z9" i="1"/>
  <c r="GF9" i="1"/>
  <c r="FW9" i="1"/>
  <c r="FN9" i="1"/>
  <c r="EY9" i="1"/>
  <c r="ED9" i="1"/>
  <c r="DU9" i="1"/>
  <c r="DF9" i="1"/>
  <c r="CT9" i="1"/>
  <c r="BY9" i="1"/>
  <c r="BP9" i="1"/>
  <c r="AO9" i="1"/>
  <c r="W9" i="1"/>
  <c r="AC9" i="1"/>
  <c r="GU9" i="1"/>
  <c r="FK9" i="1"/>
  <c r="ES9" i="1"/>
  <c r="EA9" i="1"/>
  <c r="DR9" i="1"/>
  <c r="CW9" i="1"/>
  <c r="CQ9" i="1"/>
  <c r="BV9" i="1"/>
  <c r="BM9" i="1"/>
  <c r="GR9" i="1"/>
  <c r="GI9" i="1"/>
  <c r="FZ9" i="1"/>
  <c r="FH9" i="1"/>
  <c r="EP9" i="1"/>
  <c r="EV9" i="1"/>
  <c r="DX9" i="1"/>
  <c r="DL9" i="1"/>
  <c r="DC9" i="1"/>
  <c r="CN9" i="1"/>
  <c r="CE9" i="1"/>
  <c r="CH9" i="1"/>
  <c r="T9" i="1"/>
  <c r="AX9" i="1"/>
  <c r="W24" i="1"/>
  <c r="GL24" i="1"/>
  <c r="FQ24" i="1"/>
  <c r="FE24" i="1"/>
  <c r="DR24" i="1"/>
  <c r="DI24" i="1"/>
  <c r="CW24" i="1"/>
  <c r="CT24" i="1"/>
  <c r="BV24" i="1"/>
  <c r="CE24" i="1"/>
  <c r="GC24" i="1"/>
  <c r="FB24" i="1"/>
  <c r="DL24" i="1"/>
  <c r="DO24" i="1"/>
  <c r="CQ24" i="1"/>
  <c r="DF24" i="1"/>
  <c r="CH24" i="1"/>
  <c r="BS24" i="1"/>
  <c r="AL24" i="1"/>
  <c r="AC24" i="1"/>
  <c r="AX24" i="1"/>
  <c r="GU24" i="1"/>
  <c r="GF24" i="1"/>
  <c r="FW24" i="1"/>
  <c r="FK24" i="1"/>
  <c r="EG24" i="1"/>
  <c r="EM24" i="1"/>
  <c r="ED24" i="1"/>
  <c r="EJ24" i="1"/>
  <c r="CN24" i="1"/>
  <c r="CB24" i="1"/>
  <c r="BP24" i="1"/>
  <c r="BD24" i="1"/>
  <c r="GI24" i="1"/>
  <c r="FT24" i="1"/>
  <c r="EA24" i="1"/>
  <c r="DU24" i="1"/>
  <c r="CK24" i="1"/>
  <c r="CZ24" i="1"/>
  <c r="BY24" i="1"/>
  <c r="BM24" i="1"/>
  <c r="AI24" i="1"/>
  <c r="AO24" i="1"/>
  <c r="AF24" i="1"/>
  <c r="BA24" i="1"/>
  <c r="AU24" i="1"/>
  <c r="Q33" i="1"/>
  <c r="GU33" i="1"/>
  <c r="GL33" i="1"/>
  <c r="FT33" i="1"/>
  <c r="FH33" i="1"/>
  <c r="EM33" i="1"/>
  <c r="EY33" i="1"/>
  <c r="EA33" i="1"/>
  <c r="CW33" i="1"/>
  <c r="CQ33" i="1"/>
  <c r="BV33" i="1"/>
  <c r="BM33" i="1"/>
  <c r="AO33" i="1"/>
  <c r="W33" i="1"/>
  <c r="AC33" i="1"/>
  <c r="GR33" i="1"/>
  <c r="GI33" i="1"/>
  <c r="FQ33" i="1"/>
  <c r="FN33" i="1"/>
  <c r="EJ33" i="1"/>
  <c r="EV33" i="1"/>
  <c r="DX33" i="1"/>
  <c r="DL33" i="1"/>
  <c r="DC33" i="1"/>
  <c r="CN33" i="1"/>
  <c r="CE33" i="1"/>
  <c r="CH33" i="1"/>
  <c r="AU33" i="1"/>
  <c r="AF33" i="1"/>
  <c r="GO33" i="1"/>
  <c r="GC33" i="1"/>
  <c r="FZ33" i="1"/>
  <c r="ES33" i="1"/>
  <c r="FE33" i="1"/>
  <c r="EG33" i="1"/>
  <c r="DO33" i="1"/>
  <c r="DI33" i="1"/>
  <c r="CZ33" i="1"/>
  <c r="CK33" i="1"/>
  <c r="BS33" i="1"/>
  <c r="CB33" i="1"/>
  <c r="AR33" i="1"/>
  <c r="AI33" i="1"/>
  <c r="BD33" i="1"/>
  <c r="BA33" i="1"/>
  <c r="GF33" i="1"/>
  <c r="FW33" i="1"/>
  <c r="FK33" i="1"/>
  <c r="EP33" i="1"/>
  <c r="FB33" i="1"/>
  <c r="ED33" i="1"/>
  <c r="DU33" i="1"/>
  <c r="DF33" i="1"/>
  <c r="CT33" i="1"/>
  <c r="BP33" i="1"/>
  <c r="AL33" i="1"/>
  <c r="Z33" i="1"/>
  <c r="T33" i="1"/>
  <c r="AX33" i="1"/>
  <c r="T15" i="1"/>
  <c r="W15" i="1"/>
  <c r="GU15" i="1"/>
  <c r="GF15" i="1"/>
  <c r="FT15" i="1"/>
  <c r="FB15" i="1"/>
  <c r="EY15" i="1"/>
  <c r="EM15" i="1"/>
  <c r="ED15" i="1"/>
  <c r="CT15" i="1"/>
  <c r="DI15" i="1"/>
  <c r="BM15" i="1"/>
  <c r="BY15" i="1"/>
  <c r="Z15" i="1"/>
  <c r="AR15" i="1"/>
  <c r="GI15" i="1"/>
  <c r="FQ15" i="1"/>
  <c r="FN15" i="1"/>
  <c r="EV15" i="1"/>
  <c r="EJ15" i="1"/>
  <c r="EA15" i="1"/>
  <c r="DL15" i="1"/>
  <c r="CQ15" i="1"/>
  <c r="CW15" i="1"/>
  <c r="CK15" i="1"/>
  <c r="BV15" i="1"/>
  <c r="AC15" i="1"/>
  <c r="BA15" i="1"/>
  <c r="GO15" i="1"/>
  <c r="GC15" i="1"/>
  <c r="FZ15" i="1"/>
  <c r="FK15" i="1"/>
  <c r="ES15" i="1"/>
  <c r="DR15" i="1"/>
  <c r="DX15" i="1"/>
  <c r="DC15" i="1"/>
  <c r="CN15" i="1"/>
  <c r="CH15" i="1"/>
  <c r="CE15" i="1"/>
  <c r="AU15" i="1"/>
  <c r="AF15" i="1"/>
  <c r="AX15" i="1"/>
  <c r="GL15" i="1"/>
  <c r="FW15" i="1"/>
  <c r="FE15" i="1"/>
  <c r="FH15" i="1"/>
  <c r="EP15" i="1"/>
  <c r="EG15" i="1"/>
  <c r="DO15" i="1"/>
  <c r="CZ15" i="1"/>
  <c r="DF15" i="1"/>
  <c r="BP15" i="1"/>
  <c r="CB15" i="1"/>
  <c r="AL15" i="1"/>
  <c r="BD15" i="1"/>
  <c r="AO15" i="1"/>
  <c r="AI15" i="1"/>
  <c r="GU20" i="1"/>
  <c r="CK20" i="1"/>
  <c r="GU31" i="1"/>
  <c r="FT31" i="1"/>
  <c r="EY31" i="1"/>
  <c r="EM31" i="1"/>
  <c r="BY31" i="1"/>
  <c r="Z31" i="1"/>
  <c r="GR31" i="1"/>
  <c r="FQ31" i="1"/>
  <c r="EJ31" i="1"/>
  <c r="CQ31" i="1"/>
  <c r="CK31" i="1"/>
  <c r="BA31" i="1"/>
  <c r="GO31" i="1"/>
  <c r="ES31" i="1"/>
  <c r="DC31" i="1"/>
  <c r="CH31" i="1"/>
  <c r="GL31" i="1"/>
  <c r="EP31" i="1"/>
  <c r="EG31" i="1"/>
  <c r="Q29" i="1"/>
  <c r="GF29" i="1"/>
  <c r="FW29" i="1"/>
  <c r="FK29" i="1"/>
  <c r="EP29" i="1"/>
  <c r="FE29" i="1"/>
  <c r="ED29" i="1"/>
  <c r="DU29" i="1"/>
  <c r="DF29" i="1"/>
  <c r="CT29" i="1"/>
  <c r="BY29" i="1"/>
  <c r="BP29" i="1"/>
  <c r="AU29" i="1"/>
  <c r="AF29" i="1"/>
  <c r="GU29" i="1"/>
  <c r="FT29" i="1"/>
  <c r="FH29" i="1"/>
  <c r="EM29" i="1"/>
  <c r="EV29" i="1"/>
  <c r="EA29" i="1"/>
  <c r="DR29" i="1"/>
  <c r="CW29" i="1"/>
  <c r="CQ29" i="1"/>
  <c r="BV29" i="1"/>
  <c r="BM29" i="1"/>
  <c r="AR29" i="1"/>
  <c r="AI29" i="1"/>
  <c r="BD29" i="1"/>
  <c r="BA29" i="1"/>
  <c r="GR29" i="1"/>
  <c r="GL29" i="1"/>
  <c r="FQ29" i="1"/>
  <c r="FN29" i="1"/>
  <c r="EJ29" i="1"/>
  <c r="FB29" i="1"/>
  <c r="DX29" i="1"/>
  <c r="DL29" i="1"/>
  <c r="DC29" i="1"/>
  <c r="CN29" i="1"/>
  <c r="CE29" i="1"/>
  <c r="CH29" i="1"/>
  <c r="AL29" i="1"/>
  <c r="Z29" i="1"/>
  <c r="GO29" i="1"/>
  <c r="GC29" i="1"/>
  <c r="FZ29" i="1"/>
  <c r="ES29" i="1"/>
  <c r="EY29" i="1"/>
  <c r="EG29" i="1"/>
  <c r="DO29" i="1"/>
  <c r="DI29" i="1"/>
  <c r="CZ29" i="1"/>
  <c r="CK29" i="1"/>
  <c r="BS29" i="1"/>
  <c r="CB29" i="1"/>
  <c r="AO29" i="1"/>
  <c r="W29" i="1"/>
  <c r="AC29" i="1"/>
  <c r="AX29" i="1"/>
  <c r="T104" i="1"/>
  <c r="W104" i="1"/>
  <c r="BA104" i="1"/>
  <c r="BM104" i="1"/>
  <c r="BV104" i="1"/>
  <c r="DI104" i="1"/>
  <c r="DF104" i="1"/>
  <c r="DR104" i="1"/>
  <c r="EP104" i="1"/>
  <c r="FE104" i="1"/>
  <c r="FH104" i="1"/>
  <c r="FZ104" i="1"/>
  <c r="GL104" i="1"/>
  <c r="Z104" i="1"/>
  <c r="ES104" i="1"/>
  <c r="FK104" i="1"/>
  <c r="GO104" i="1"/>
  <c r="EJ16" i="1"/>
  <c r="CH16" i="1"/>
  <c r="Z16" i="1"/>
  <c r="BA16" i="1"/>
  <c r="GU30" i="1"/>
  <c r="EY30" i="1"/>
  <c r="EM30" i="1"/>
  <c r="DC30" i="1"/>
  <c r="CN30" i="1"/>
  <c r="CE30" i="1"/>
  <c r="AO30" i="1"/>
  <c r="GC30" i="1"/>
  <c r="FZ30" i="1"/>
  <c r="FE30" i="1"/>
  <c r="EJ30" i="1"/>
  <c r="ED30" i="1"/>
  <c r="DI30" i="1"/>
  <c r="CH30" i="1"/>
  <c r="AX30" i="1"/>
  <c r="AR30" i="1"/>
  <c r="GF30" i="1"/>
  <c r="ES30" i="1"/>
  <c r="EA30" i="1"/>
  <c r="CW30" i="1"/>
  <c r="BY30" i="1"/>
  <c r="FN30" i="1"/>
  <c r="FQ30" i="1"/>
  <c r="EP30" i="1"/>
  <c r="DR30" i="1"/>
  <c r="BV30" i="1"/>
  <c r="BM30" i="1"/>
  <c r="BD30" i="1"/>
  <c r="AC30" i="1"/>
  <c r="W30" i="1"/>
  <c r="FW13" i="1"/>
  <c r="FE13" i="1"/>
  <c r="AU13" i="1"/>
  <c r="CN13" i="1"/>
  <c r="GO40" i="1"/>
  <c r="AL40" i="1"/>
  <c r="DC40" i="1"/>
  <c r="BA40" i="1"/>
  <c r="AR40" i="1"/>
  <c r="FH12" i="1"/>
  <c r="EJ12" i="1"/>
  <c r="AF12" i="1"/>
  <c r="FE12" i="1"/>
  <c r="FB12" i="1"/>
  <c r="DL41" i="1"/>
  <c r="AI41" i="1"/>
  <c r="BD41" i="1"/>
  <c r="EY41" i="1"/>
  <c r="EG41" i="1"/>
  <c r="DI41" i="1"/>
  <c r="CZ41" i="1"/>
  <c r="BS41" i="1"/>
  <c r="FW41" i="1"/>
  <c r="FN41" i="1"/>
  <c r="ES41" i="1"/>
  <c r="EA41" i="1"/>
  <c r="DF41" i="1"/>
  <c r="BY41" i="1"/>
  <c r="AO41" i="1"/>
  <c r="W41" i="1"/>
  <c r="AC41" i="1"/>
  <c r="AU41" i="1"/>
  <c r="GL41" i="1"/>
  <c r="FT41" i="1"/>
  <c r="DR41" i="1"/>
  <c r="CQ41" i="1"/>
  <c r="BV41" i="1"/>
  <c r="BA41" i="1"/>
  <c r="BD6" i="1"/>
  <c r="T6" i="1"/>
  <c r="AU6" i="1"/>
  <c r="AI6" i="1"/>
  <c r="GR6" i="1"/>
  <c r="GC6" i="1"/>
  <c r="GF6" i="1"/>
  <c r="FW6" i="1"/>
  <c r="FT6" i="1"/>
  <c r="EA6" i="1"/>
  <c r="CW6" i="1"/>
  <c r="DL6" i="1"/>
  <c r="CT6" i="1"/>
  <c r="CN6" i="1"/>
  <c r="BV6" i="1"/>
  <c r="AL6" i="1"/>
  <c r="FZ6" i="1"/>
  <c r="FK6" i="1"/>
  <c r="FQ6" i="1"/>
  <c r="FE6" i="1"/>
  <c r="EP6" i="1"/>
  <c r="DU6" i="1"/>
  <c r="DR6" i="1"/>
  <c r="DX6" i="1"/>
  <c r="DF6" i="1"/>
  <c r="DI6" i="1"/>
  <c r="CE6" i="1"/>
  <c r="CK6" i="1"/>
  <c r="AO6" i="1"/>
  <c r="GL6" i="1"/>
  <c r="FN6" i="1"/>
  <c r="EV6" i="1"/>
  <c r="FB6" i="1"/>
  <c r="DO6" i="1"/>
  <c r="DC6" i="1"/>
  <c r="BS6" i="1"/>
  <c r="AX6" i="1"/>
  <c r="AR6" i="1"/>
  <c r="GU6" i="1"/>
  <c r="GI6" i="1"/>
  <c r="EY6" i="1"/>
  <c r="ED6" i="1"/>
  <c r="CZ6" i="1"/>
  <c r="CQ6" i="1"/>
  <c r="BY6" i="1"/>
  <c r="BP6" i="1"/>
  <c r="CB6" i="1"/>
  <c r="AF6" i="1"/>
  <c r="W6" i="1"/>
  <c r="BA6" i="1"/>
  <c r="Z6" i="1"/>
  <c r="AC6" i="1"/>
  <c r="Q14" i="1"/>
  <c r="FN14" i="1"/>
  <c r="DX14" i="1"/>
  <c r="DL14" i="1"/>
  <c r="BV14" i="1"/>
  <c r="AX14" i="1"/>
  <c r="GU14" i="1"/>
  <c r="EV14" i="1"/>
  <c r="EM14" i="1"/>
  <c r="EG14" i="1"/>
  <c r="AU14" i="1"/>
  <c r="GR14" i="1"/>
  <c r="GC14" i="1"/>
  <c r="FZ14" i="1"/>
  <c r="FQ14" i="1"/>
  <c r="FB14" i="1"/>
  <c r="EJ14" i="1"/>
  <c r="ED14" i="1"/>
  <c r="CZ14" i="1"/>
  <c r="CH14" i="1"/>
  <c r="AL14" i="1"/>
  <c r="GO14" i="1"/>
  <c r="GF14" i="1"/>
  <c r="FT14" i="1"/>
  <c r="DU14" i="1"/>
  <c r="CW14" i="1"/>
  <c r="CT14" i="1"/>
  <c r="BP14" i="1"/>
  <c r="AF14" i="1"/>
  <c r="BV102" i="1"/>
  <c r="AL104" i="1"/>
  <c r="AC104" i="1"/>
  <c r="CH104" i="1"/>
  <c r="BS104" i="1"/>
  <c r="CN104" i="1"/>
  <c r="CZ104" i="1"/>
  <c r="CW104" i="1"/>
  <c r="EJ104" i="1"/>
  <c r="FB104" i="1"/>
  <c r="FT104" i="1"/>
  <c r="FW104" i="1"/>
  <c r="GC104" i="1"/>
  <c r="GR104" i="1"/>
  <c r="T36" i="1"/>
  <c r="GU36" i="1"/>
  <c r="GO36" i="1"/>
  <c r="FW36" i="1"/>
  <c r="FK36" i="1"/>
  <c r="EY36" i="1"/>
  <c r="DC36" i="1"/>
  <c r="CB36" i="1"/>
  <c r="AL36" i="1"/>
  <c r="GR36" i="1"/>
  <c r="FT36" i="1"/>
  <c r="EG36" i="1"/>
  <c r="EV36" i="1"/>
  <c r="EA36" i="1"/>
  <c r="FZ36" i="1"/>
  <c r="ES36" i="1"/>
  <c r="DX36" i="1"/>
  <c r="CT36" i="1"/>
  <c r="AI36" i="1"/>
  <c r="Z36" i="1"/>
  <c r="BA36" i="1"/>
  <c r="FN36" i="1"/>
  <c r="BS36" i="1"/>
  <c r="GO18" i="1"/>
  <c r="GF18" i="1"/>
  <c r="FK18" i="1"/>
  <c r="FQ18" i="1"/>
  <c r="ES18" i="1"/>
  <c r="DU18" i="1"/>
  <c r="EA18" i="1"/>
  <c r="CW18" i="1"/>
  <c r="CT18" i="1"/>
  <c r="CK18" i="1"/>
  <c r="BS18" i="1"/>
  <c r="CB18" i="1"/>
  <c r="GL18" i="1"/>
  <c r="FN18" i="1"/>
  <c r="FH18" i="1"/>
  <c r="FB18" i="1"/>
  <c r="EP18" i="1"/>
  <c r="EG18" i="1"/>
  <c r="DX18" i="1"/>
  <c r="DI18" i="1"/>
  <c r="CQ18" i="1"/>
  <c r="BY18" i="1"/>
  <c r="BP18" i="1"/>
  <c r="BD18" i="1"/>
  <c r="GU18" i="1"/>
  <c r="GI18" i="1"/>
  <c r="FW18" i="1"/>
  <c r="EY18" i="1"/>
  <c r="EV18" i="1"/>
  <c r="EM18" i="1"/>
  <c r="DR18" i="1"/>
  <c r="DO18" i="1"/>
  <c r="DC18" i="1"/>
  <c r="CN18" i="1"/>
  <c r="BV18" i="1"/>
  <c r="BM18" i="1"/>
  <c r="AX18" i="1"/>
  <c r="AR18" i="1"/>
  <c r="GR18" i="1"/>
  <c r="GC18" i="1"/>
  <c r="FZ18" i="1"/>
  <c r="FT18" i="1"/>
  <c r="FE18" i="1"/>
  <c r="EJ18" i="1"/>
  <c r="ED18" i="1"/>
  <c r="DF18" i="1"/>
  <c r="CZ18" i="1"/>
  <c r="DL18" i="1"/>
  <c r="CE18" i="1"/>
  <c r="CH18" i="1"/>
  <c r="T18" i="1"/>
  <c r="AU18" i="1"/>
  <c r="AI18" i="1"/>
  <c r="W18" i="1"/>
  <c r="BA18" i="1"/>
  <c r="Z18" i="1"/>
  <c r="AC18" i="1"/>
  <c r="AF18" i="1"/>
  <c r="CQ35" i="1"/>
  <c r="FK35" i="1"/>
  <c r="FH35" i="1"/>
  <c r="DO35" i="1"/>
  <c r="Q7" i="1"/>
  <c r="BA7" i="1"/>
  <c r="BS7" i="1"/>
  <c r="CH7" i="1"/>
  <c r="CB7" i="1"/>
  <c r="GU7" i="1"/>
  <c r="FB7" i="1"/>
  <c r="EV7" i="1"/>
  <c r="EA7" i="1"/>
  <c r="DL7" i="1"/>
  <c r="BD7" i="1"/>
  <c r="AL34" i="1"/>
  <c r="GR34" i="1"/>
  <c r="EJ34" i="1"/>
  <c r="ED34" i="1"/>
  <c r="FK34" i="1"/>
  <c r="CT34" i="1"/>
  <c r="FH34" i="1"/>
  <c r="DI34" i="1"/>
  <c r="CQ34" i="1"/>
  <c r="BY34" i="1"/>
  <c r="GI34" i="1"/>
  <c r="FW34" i="1"/>
  <c r="EM34" i="1"/>
  <c r="BM34" i="1"/>
  <c r="BA34" i="1"/>
  <c r="Z34" i="1"/>
  <c r="CN19" i="1"/>
  <c r="Z19" i="1"/>
  <c r="CK19" i="1"/>
  <c r="EM19" i="1"/>
  <c r="ED19" i="1"/>
  <c r="DU19" i="1"/>
  <c r="BM19" i="1"/>
  <c r="Q17" i="1"/>
  <c r="GC17" i="1"/>
  <c r="FE17" i="1"/>
  <c r="EJ17" i="1"/>
  <c r="DI17" i="1"/>
  <c r="CZ17" i="1"/>
  <c r="CK17" i="1"/>
  <c r="W17" i="1"/>
  <c r="AC17" i="1"/>
  <c r="GF17" i="1"/>
  <c r="FW17" i="1"/>
  <c r="FK17" i="1"/>
  <c r="ED17" i="1"/>
  <c r="DF17" i="1"/>
  <c r="CT17" i="1"/>
  <c r="BY17" i="1"/>
  <c r="BP17" i="1"/>
  <c r="EP17" i="1"/>
  <c r="EA17" i="1"/>
  <c r="DR17" i="1"/>
  <c r="CW17" i="1"/>
  <c r="CQ17" i="1"/>
  <c r="BV17" i="1"/>
  <c r="AU17" i="1"/>
  <c r="BD17" i="1"/>
  <c r="GI17" i="1"/>
  <c r="FZ17" i="1"/>
  <c r="FN17" i="1"/>
  <c r="EM17" i="1"/>
  <c r="EV17" i="1"/>
  <c r="DX17" i="1"/>
  <c r="CN17" i="1"/>
  <c r="CE17" i="1"/>
  <c r="AL17" i="1"/>
  <c r="Z17" i="1"/>
  <c r="T17" i="1"/>
  <c r="AX17" i="1"/>
  <c r="DI102" i="1"/>
  <c r="AR104" i="1"/>
  <c r="AO104" i="1"/>
  <c r="CE104" i="1"/>
  <c r="CQ104" i="1"/>
  <c r="DC104" i="1"/>
  <c r="DO104" i="1"/>
  <c r="EG104" i="1"/>
  <c r="EM104" i="1"/>
  <c r="EY104" i="1"/>
  <c r="FN104" i="1"/>
  <c r="GI104" i="1"/>
  <c r="GU104" i="1"/>
  <c r="AL68" i="4"/>
  <c r="AM57" i="4"/>
  <c r="AM46" i="4"/>
  <c r="AL46" i="4"/>
  <c r="AM47" i="4"/>
  <c r="AJ45" i="4"/>
  <c r="AK36" i="4"/>
  <c r="Q11" i="1"/>
  <c r="AM25" i="4"/>
  <c r="AJ23" i="4"/>
  <c r="AL14" i="4"/>
  <c r="BG34" i="1"/>
  <c r="Q27" i="1"/>
  <c r="M27" i="1" s="1"/>
  <c r="BG16" i="1"/>
  <c r="BG27" i="1"/>
  <c r="AM69" i="4"/>
  <c r="AK57" i="4"/>
  <c r="AJ56" i="4"/>
  <c r="AK14" i="4"/>
  <c r="AK13" i="4"/>
  <c r="AJ44" i="4"/>
  <c r="AL47" i="4"/>
  <c r="AK47" i="4"/>
  <c r="AK46" i="4"/>
  <c r="AJ46" i="4" s="1"/>
  <c r="AM24" i="4"/>
  <c r="AK25" i="4"/>
  <c r="AM14" i="4"/>
  <c r="AK24" i="4"/>
  <c r="AJ24" i="4" s="1"/>
  <c r="AL25" i="4"/>
  <c r="AL58" i="4"/>
  <c r="AK58" i="4"/>
  <c r="AJ55" i="4"/>
  <c r="AL57" i="4"/>
  <c r="AJ57" i="4" s="1"/>
  <c r="AM58" i="4"/>
  <c r="AJ66" i="4"/>
  <c r="AK68" i="4"/>
  <c r="AJ68" i="4" s="1"/>
  <c r="AL69" i="4"/>
  <c r="AM68" i="4"/>
  <c r="AJ67" i="4"/>
  <c r="AK69" i="4"/>
  <c r="AK35" i="4"/>
  <c r="AM36" i="4"/>
  <c r="AL36" i="4"/>
  <c r="AJ36" i="4" s="1"/>
  <c r="AJ33" i="4"/>
  <c r="AM35" i="4"/>
  <c r="AL35" i="4"/>
  <c r="AJ34" i="4"/>
  <c r="M38" i="1"/>
  <c r="BG55" i="1"/>
  <c r="BG54" i="1"/>
  <c r="Q54" i="1"/>
  <c r="M54" i="1" s="1"/>
  <c r="BJ55" i="1"/>
  <c r="Q55" i="1"/>
  <c r="BJ54" i="1"/>
  <c r="M14" i="1"/>
  <c r="Q52" i="1"/>
  <c r="M52" i="1" s="1"/>
  <c r="BJ52" i="1"/>
  <c r="BG105" i="1"/>
  <c r="Q53" i="1"/>
  <c r="BG52" i="1"/>
  <c r="BG53" i="1"/>
  <c r="BJ53" i="1"/>
  <c r="M53" i="1"/>
  <c r="M51" i="1"/>
  <c r="BG49" i="1"/>
  <c r="Q49" i="1"/>
  <c r="BJ49" i="1"/>
  <c r="BJ47" i="1"/>
  <c r="BG47" i="1"/>
  <c r="M49" i="1"/>
  <c r="Q47" i="1"/>
  <c r="M56" i="1"/>
  <c r="BJ46" i="1"/>
  <c r="Q46" i="1"/>
  <c r="BG46" i="1"/>
  <c r="BG48" i="1"/>
  <c r="Q48" i="1"/>
  <c r="BJ48" i="1"/>
  <c r="Q44" i="1"/>
  <c r="BJ45" i="1"/>
  <c r="BG45" i="1"/>
  <c r="Q45" i="1"/>
  <c r="BJ44" i="1"/>
  <c r="BG44" i="1"/>
  <c r="Q43" i="1"/>
  <c r="BJ43" i="1"/>
  <c r="Q42" i="1"/>
  <c r="BJ30" i="1"/>
  <c r="BG30" i="1"/>
  <c r="Q30" i="1"/>
  <c r="BG26" i="1"/>
  <c r="BG40" i="1"/>
  <c r="Q40" i="1"/>
  <c r="Q23" i="1"/>
  <c r="M23" i="1" s="1"/>
  <c r="BJ23" i="1"/>
  <c r="BG23" i="1"/>
  <c r="BJ31" i="1"/>
  <c r="Q31" i="1"/>
  <c r="BJ37" i="1"/>
  <c r="BG37" i="1"/>
  <c r="Q37" i="1"/>
  <c r="Q36" i="1"/>
  <c r="BG22" i="1"/>
  <c r="BJ35" i="1"/>
  <c r="BJ36" i="1"/>
  <c r="BG36" i="1"/>
  <c r="BJ34" i="1"/>
  <c r="BG31" i="1"/>
  <c r="Q26" i="1"/>
  <c r="BJ26" i="1"/>
  <c r="BJ28" i="1"/>
  <c r="BJ40" i="1"/>
  <c r="Q25" i="1"/>
  <c r="M25" i="1" s="1"/>
  <c r="BJ25" i="1"/>
  <c r="Q18" i="1"/>
  <c r="Q35" i="1"/>
  <c r="BG35" i="1"/>
  <c r="Q34" i="1"/>
  <c r="Q32" i="1"/>
  <c r="BJ29" i="1"/>
  <c r="BG29" i="1"/>
  <c r="BG28" i="1"/>
  <c r="Q28" i="1"/>
  <c r="BJ24" i="1"/>
  <c r="BG39" i="1"/>
  <c r="BG24" i="1"/>
  <c r="Q39" i="1"/>
  <c r="BJ39" i="1"/>
  <c r="Q24" i="1"/>
  <c r="BG41" i="1"/>
  <c r="BJ41" i="1"/>
  <c r="Q41" i="1"/>
  <c r="BG25" i="1"/>
  <c r="M21" i="1"/>
  <c r="BJ21" i="1"/>
  <c r="BG21" i="1"/>
  <c r="BG33" i="1"/>
  <c r="BJ33" i="1"/>
  <c r="Q20" i="1"/>
  <c r="Q22" i="1"/>
  <c r="BJ22" i="1"/>
  <c r="BG20" i="1"/>
  <c r="BJ20" i="1"/>
  <c r="M17" i="1"/>
  <c r="Q16" i="1"/>
  <c r="Q13" i="1"/>
  <c r="Q6" i="1"/>
  <c r="Q15" i="1"/>
  <c r="Q9" i="1"/>
  <c r="BG19" i="1"/>
  <c r="BJ17" i="1"/>
  <c r="BG17" i="1"/>
  <c r="BG18" i="1"/>
  <c r="BJ18" i="1"/>
  <c r="BJ105" i="1"/>
  <c r="BJ16" i="1"/>
  <c r="BJ15" i="1"/>
  <c r="BG15" i="1"/>
  <c r="BJ14" i="1"/>
  <c r="BG12" i="1"/>
  <c r="BG10" i="1"/>
  <c r="BJ12" i="1"/>
  <c r="BJ11" i="1"/>
  <c r="BG11" i="1"/>
  <c r="BJ13" i="1"/>
  <c r="BG13" i="1"/>
  <c r="BJ10" i="1"/>
  <c r="BJ8" i="1"/>
  <c r="BG7" i="1"/>
  <c r="BJ32" i="1"/>
  <c r="BG32" i="1"/>
  <c r="BJ9" i="1"/>
  <c r="BG9" i="1"/>
  <c r="BG8" i="1"/>
  <c r="BJ7" i="1"/>
  <c r="BJ6" i="1"/>
  <c r="BG6" i="1"/>
  <c r="M12" i="1"/>
  <c r="M10" i="1"/>
  <c r="M7" i="1"/>
  <c r="M16" i="1"/>
  <c r="M30" i="1"/>
  <c r="M29" i="1"/>
  <c r="M11" i="1"/>
  <c r="M41" i="1"/>
  <c r="AJ11" i="4"/>
  <c r="B2" i="2"/>
  <c r="Q95" i="1" l="1"/>
  <c r="AU107" i="1" a="1"/>
  <c r="AU107" i="1" s="1"/>
  <c r="DU103" i="1"/>
  <c r="EJ103" i="1"/>
  <c r="T103" i="1"/>
  <c r="GC103" i="1"/>
  <c r="CH103" i="1"/>
  <c r="GL103" i="1"/>
  <c r="CE103" i="1"/>
  <c r="DI103" i="1"/>
  <c r="DL103" i="1"/>
  <c r="FW102" i="1"/>
  <c r="CK104" i="1"/>
  <c r="ED104" i="1"/>
  <c r="AU104" i="1"/>
  <c r="AR103" i="1"/>
  <c r="DX103" i="1"/>
  <c r="FZ103" i="1"/>
  <c r="ES102" i="1"/>
  <c r="CK102" i="1"/>
  <c r="M8" i="1"/>
  <c r="CH95" i="1"/>
  <c r="GU95" i="1"/>
  <c r="BV95" i="1"/>
  <c r="CW95" i="1"/>
  <c r="EV95" i="1"/>
  <c r="DI95" i="1"/>
  <c r="DC95" i="1"/>
  <c r="EP102" i="1"/>
  <c r="ES95" i="1"/>
  <c r="FZ95" i="1"/>
  <c r="Z95" i="1"/>
  <c r="AL95" i="1"/>
  <c r="CN95" i="1"/>
  <c r="AF95" i="1"/>
  <c r="AI102" i="1"/>
  <c r="CW102" i="1"/>
  <c r="EG102" i="1"/>
  <c r="AX95" i="1"/>
  <c r="FB102" i="1"/>
  <c r="AC102" i="1"/>
  <c r="FT95" i="1"/>
  <c r="AL102" i="1"/>
  <c r="EA102" i="1"/>
  <c r="AX102" i="1"/>
  <c r="AF102" i="1"/>
  <c r="BD95" i="1"/>
  <c r="FB95" i="1"/>
  <c r="CN102" i="1"/>
  <c r="FT102" i="1"/>
  <c r="BY95" i="1"/>
  <c r="GI102" i="1"/>
  <c r="DX95" i="1"/>
  <c r="GC95" i="1"/>
  <c r="DF95" i="1"/>
  <c r="DU102" i="1"/>
  <c r="FK102" i="1"/>
  <c r="T102" i="1"/>
  <c r="BA95" i="1"/>
  <c r="CZ102" i="1"/>
  <c r="EA95" i="1"/>
  <c r="T95" i="1"/>
  <c r="Z102" i="1"/>
  <c r="DC102" i="1"/>
  <c r="CT102" i="1"/>
  <c r="GF102" i="1"/>
  <c r="FQ95" i="1"/>
  <c r="CH102" i="1"/>
  <c r="FN102" i="1"/>
  <c r="AO95" i="1"/>
  <c r="FH95" i="1"/>
  <c r="CB95" i="1"/>
  <c r="FQ102" i="1"/>
  <c r="FK95" i="1"/>
  <c r="GF95" i="1"/>
  <c r="BD102" i="1"/>
  <c r="CZ95" i="1"/>
  <c r="BY102" i="1"/>
  <c r="BA102" i="1"/>
  <c r="GI95" i="1"/>
  <c r="EY102" i="1"/>
  <c r="EP95" i="1"/>
  <c r="GC102" i="1"/>
  <c r="CQ95" i="1"/>
  <c r="DU95" i="1"/>
  <c r="FZ102" i="1"/>
  <c r="BM95" i="1"/>
  <c r="GR102" i="1"/>
  <c r="DF102" i="1"/>
  <c r="CT95" i="1"/>
  <c r="EG95" i="1"/>
  <c r="GL102" i="1"/>
  <c r="ED102" i="1"/>
  <c r="CE102" i="1"/>
  <c r="AC95" i="1"/>
  <c r="EJ102" i="1"/>
  <c r="CE95" i="1"/>
  <c r="AI95" i="1"/>
  <c r="DL102" i="1"/>
  <c r="GO95" i="1"/>
  <c r="EY95" i="1"/>
  <c r="EM95" i="1"/>
  <c r="EV102" i="1"/>
  <c r="AU102" i="1"/>
  <c r="DR95" i="1"/>
  <c r="FW95" i="1"/>
  <c r="FN95" i="1"/>
  <c r="FE102" i="1"/>
  <c r="W102" i="1"/>
  <c r="FH102" i="1"/>
  <c r="CB102" i="1"/>
  <c r="DO95" i="1"/>
  <c r="DR102" i="1"/>
  <c r="BM102" i="1"/>
  <c r="CQ102" i="1"/>
  <c r="W95" i="1"/>
  <c r="AO102" i="1"/>
  <c r="DO102" i="1"/>
  <c r="AR102" i="1"/>
  <c r="FE95" i="1"/>
  <c r="BS102" i="1"/>
  <c r="CK95" i="1"/>
  <c r="BG104" i="1"/>
  <c r="Q104" i="1"/>
  <c r="CZ103" i="1"/>
  <c r="FQ103" i="1"/>
  <c r="BJ103" i="1"/>
  <c r="Q103" i="1"/>
  <c r="DL95" i="1"/>
  <c r="FE103" i="1"/>
  <c r="BP95" i="1"/>
  <c r="CT103" i="1"/>
  <c r="BP102" i="1"/>
  <c r="AU95" i="1"/>
  <c r="DX102" i="1"/>
  <c r="AR95" i="1"/>
  <c r="EJ95" i="1"/>
  <c r="GL95" i="1"/>
  <c r="ED95" i="1"/>
  <c r="EM102" i="1"/>
  <c r="BS95" i="1"/>
  <c r="GR95" i="1"/>
  <c r="GO102" i="1"/>
  <c r="BJ102" i="1"/>
  <c r="BG95" i="1"/>
  <c r="BJ95" i="1"/>
  <c r="BG102" i="1"/>
  <c r="Z96" i="1"/>
  <c r="Z108" i="1" a="1"/>
  <c r="Z108" i="1" s="1"/>
  <c r="CB108" i="1" a="1"/>
  <c r="CB108" i="1" s="1"/>
  <c r="CB96" i="1"/>
  <c r="CZ96" i="1"/>
  <c r="CZ108" i="1" a="1"/>
  <c r="CZ108" i="1" s="1"/>
  <c r="GU108" i="1" a="1"/>
  <c r="GU108" i="1" s="1"/>
  <c r="GU96" i="1"/>
  <c r="DC108" i="1" a="1"/>
  <c r="DC108" i="1" s="1"/>
  <c r="DC96" i="1"/>
  <c r="FN108" i="1" a="1"/>
  <c r="FN108" i="1" s="1"/>
  <c r="FN96" i="1"/>
  <c r="CE108" i="1" a="1"/>
  <c r="CE108" i="1" s="1"/>
  <c r="CE96" i="1"/>
  <c r="DR108" i="1" a="1"/>
  <c r="DR108" i="1" s="1"/>
  <c r="DR96" i="1"/>
  <c r="FQ108" i="1" a="1"/>
  <c r="FQ108" i="1" s="1"/>
  <c r="FQ96" i="1"/>
  <c r="BV96" i="1"/>
  <c r="BV108" i="1" a="1"/>
  <c r="BV108" i="1" s="1"/>
  <c r="CW96" i="1"/>
  <c r="CW108" i="1" a="1"/>
  <c r="CW108" i="1" s="1"/>
  <c r="GF108" i="1" a="1"/>
  <c r="GF108" i="1" s="1"/>
  <c r="GF96" i="1"/>
  <c r="AU96" i="1"/>
  <c r="AU108" i="1" a="1"/>
  <c r="AU108" i="1" s="1"/>
  <c r="BM96" i="1"/>
  <c r="BM108" i="1" a="1"/>
  <c r="BM108" i="1" s="1"/>
  <c r="DO108" i="1" a="1"/>
  <c r="DO108" i="1" s="1"/>
  <c r="FH108" i="1" a="1"/>
  <c r="FH108" i="1" s="1"/>
  <c r="FH96" i="1"/>
  <c r="ES108" i="1" a="1"/>
  <c r="ES108" i="1" s="1"/>
  <c r="ES96" i="1"/>
  <c r="BA96" i="1"/>
  <c r="BA108" i="1" a="1"/>
  <c r="BA108" i="1" s="1"/>
  <c r="BP108" i="1" a="1"/>
  <c r="BP108" i="1" s="1"/>
  <c r="BP96" i="1"/>
  <c r="ED108" i="1" a="1"/>
  <c r="ED108" i="1" s="1"/>
  <c r="ED96" i="1"/>
  <c r="AR108" i="1" a="1"/>
  <c r="AR108" i="1" s="1"/>
  <c r="AR96" i="1"/>
  <c r="DO96" i="1"/>
  <c r="GL108" i="1" a="1"/>
  <c r="GL108" i="1" s="1"/>
  <c r="GL96" i="1"/>
  <c r="DI108" i="1" a="1"/>
  <c r="DI108" i="1" s="1"/>
  <c r="DI96" i="1"/>
  <c r="DU108" i="1" a="1"/>
  <c r="DU108" i="1" s="1"/>
  <c r="DU96" i="1"/>
  <c r="FK96" i="1"/>
  <c r="FK108" i="1" a="1"/>
  <c r="FK108" i="1" s="1"/>
  <c r="CN108" i="1" a="1"/>
  <c r="CN108" i="1" s="1"/>
  <c r="CN96" i="1"/>
  <c r="EA96" i="1"/>
  <c r="EA108" i="1" a="1"/>
  <c r="EA108" i="1" s="1"/>
  <c r="GC108" i="1" a="1"/>
  <c r="GC108" i="1" s="1"/>
  <c r="GC96" i="1"/>
  <c r="T108" i="1" a="1"/>
  <c r="T108" i="1" s="1"/>
  <c r="T96" i="1"/>
  <c r="GO96" i="1"/>
  <c r="GO108" i="1" a="1"/>
  <c r="GO108" i="1" s="1"/>
  <c r="W108" i="1" a="1"/>
  <c r="W108" i="1" s="1"/>
  <c r="W96" i="1"/>
  <c r="BY108" i="1" a="1"/>
  <c r="BY108" i="1" s="1"/>
  <c r="BY96" i="1"/>
  <c r="EY96" i="1"/>
  <c r="EY108" i="1" a="1"/>
  <c r="EY108" i="1" s="1"/>
  <c r="AX108" i="1" a="1"/>
  <c r="AX108" i="1" s="1"/>
  <c r="AX96" i="1"/>
  <c r="FB96" i="1"/>
  <c r="FB108" i="1" a="1"/>
  <c r="FB108" i="1" s="1"/>
  <c r="AO108" i="1" a="1"/>
  <c r="AO108" i="1" s="1"/>
  <c r="AO96" i="1"/>
  <c r="DF108" i="1" a="1"/>
  <c r="DF108" i="1" s="1"/>
  <c r="DF96" i="1"/>
  <c r="EP96" i="1"/>
  <c r="FZ96" i="1"/>
  <c r="FZ108" i="1" a="1"/>
  <c r="FZ108" i="1" s="1"/>
  <c r="CT108" i="1" a="1"/>
  <c r="CT108" i="1" s="1"/>
  <c r="CT96" i="1"/>
  <c r="FT108" i="1" a="1"/>
  <c r="FT108" i="1" s="1"/>
  <c r="FT96" i="1"/>
  <c r="GR108" i="1" a="1"/>
  <c r="GR108" i="1" s="1"/>
  <c r="GR96" i="1"/>
  <c r="BD96" i="1"/>
  <c r="BD108" i="1" a="1"/>
  <c r="BD108" i="1" s="1"/>
  <c r="EJ96" i="1"/>
  <c r="EJ108" i="1" a="1"/>
  <c r="EJ108" i="1" s="1"/>
  <c r="EM96" i="1"/>
  <c r="EM108" i="1" a="1"/>
  <c r="EM108" i="1" s="1"/>
  <c r="CH108" i="1" a="1"/>
  <c r="CH108" i="1" s="1"/>
  <c r="CH96" i="1"/>
  <c r="AC108" i="1" a="1"/>
  <c r="AC108" i="1" s="1"/>
  <c r="AC96" i="1"/>
  <c r="AF96" i="1"/>
  <c r="AF108" i="1" a="1"/>
  <c r="AF108" i="1" s="1"/>
  <c r="CQ108" i="1" a="1"/>
  <c r="CQ108" i="1" s="1"/>
  <c r="CQ96" i="1"/>
  <c r="GI108" i="1" a="1"/>
  <c r="GI108" i="1" s="1"/>
  <c r="GI96" i="1"/>
  <c r="BS108" i="1" a="1"/>
  <c r="BS108" i="1" s="1"/>
  <c r="BS96" i="1"/>
  <c r="EV108" i="1" a="1"/>
  <c r="EV108" i="1" s="1"/>
  <c r="EV96" i="1"/>
  <c r="CK108" i="1" a="1"/>
  <c r="CK108" i="1" s="1"/>
  <c r="CK96" i="1"/>
  <c r="DX96" i="1"/>
  <c r="DX108" i="1" a="1"/>
  <c r="DX108" i="1" s="1"/>
  <c r="FE108" i="1" a="1"/>
  <c r="FE108" i="1" s="1"/>
  <c r="FE96" i="1"/>
  <c r="AL108" i="1" a="1"/>
  <c r="AL108" i="1" s="1"/>
  <c r="AL96" i="1"/>
  <c r="DL108" i="1" a="1"/>
  <c r="DL108" i="1" s="1"/>
  <c r="DL96" i="1"/>
  <c r="FW96" i="1"/>
  <c r="FW108" i="1" a="1"/>
  <c r="FW108" i="1" s="1"/>
  <c r="AI108" i="1" a="1"/>
  <c r="AI108" i="1" s="1"/>
  <c r="AI96" i="1"/>
  <c r="EP108" i="1" a="1"/>
  <c r="EP108" i="1" s="1"/>
  <c r="EG96" i="1"/>
  <c r="EG108" i="1" a="1"/>
  <c r="EG108" i="1" s="1"/>
  <c r="AJ14" i="4"/>
  <c r="M24" i="1"/>
  <c r="AJ58" i="4"/>
  <c r="AJ35" i="4"/>
  <c r="M40" i="1"/>
  <c r="M20" i="1"/>
  <c r="M34" i="1"/>
  <c r="M39" i="1"/>
  <c r="M26" i="1"/>
  <c r="M15" i="1"/>
  <c r="M9" i="1"/>
  <c r="M36" i="1"/>
  <c r="M35" i="1"/>
  <c r="BG103" i="1"/>
  <c r="AJ69" i="4"/>
  <c r="AJ47" i="4"/>
  <c r="AX47" i="4" s="1"/>
  <c r="AJ25" i="4"/>
  <c r="AX23" i="4" s="1"/>
  <c r="M48" i="1"/>
  <c r="M22" i="1"/>
  <c r="BJ104" i="1"/>
  <c r="M55" i="1"/>
  <c r="M46" i="1"/>
  <c r="Q102" i="1"/>
  <c r="M43" i="1"/>
  <c r="M44" i="1"/>
  <c r="M45" i="1"/>
  <c r="M47" i="1"/>
  <c r="M42" i="1"/>
  <c r="M28" i="1"/>
  <c r="M33" i="1"/>
  <c r="M31" i="1"/>
  <c r="AJ13" i="4"/>
  <c r="M19" i="1"/>
  <c r="M37" i="1"/>
  <c r="M13" i="1"/>
  <c r="BG108" i="1" a="1"/>
  <c r="BG108" i="1" s="1"/>
  <c r="M18" i="1"/>
  <c r="Q108" i="1" a="1"/>
  <c r="Q108" i="1" s="1"/>
  <c r="M6" i="1"/>
  <c r="BJ96" i="1"/>
  <c r="BJ108" i="1" a="1"/>
  <c r="BJ108" i="1" s="1"/>
  <c r="M32" i="1"/>
  <c r="BG96" i="1"/>
  <c r="AJ12" i="4"/>
  <c r="AX57" i="4"/>
  <c r="AY57" i="4"/>
  <c r="AR57" i="4"/>
  <c r="AQ57" i="4" s="1"/>
  <c r="AX56" i="4"/>
  <c r="AX55" i="4"/>
  <c r="AR56" i="4"/>
  <c r="AQ56" i="4" s="1"/>
  <c r="AY58" i="4"/>
  <c r="AR58" i="4"/>
  <c r="AQ58" i="4" s="1"/>
  <c r="AY55" i="4"/>
  <c r="AY56" i="4"/>
  <c r="AX58" i="4"/>
  <c r="AZ58" i="4" s="1"/>
  <c r="AR55" i="4"/>
  <c r="AQ55" i="4" s="1"/>
  <c r="Q96" i="1"/>
  <c r="AU110" i="1" l="1" a="1"/>
  <c r="AU110" i="1" s="1"/>
  <c r="AR44" i="4"/>
  <c r="AQ44" i="4" s="1"/>
  <c r="AY44" i="4"/>
  <c r="AX46" i="4"/>
  <c r="AR46" i="4"/>
  <c r="AQ46" i="4" s="1"/>
  <c r="AR47" i="4"/>
  <c r="AQ47" i="4" s="1"/>
  <c r="AX44" i="4"/>
  <c r="AY47" i="4"/>
  <c r="AZ47" i="4" s="1"/>
  <c r="AY46" i="4"/>
  <c r="AR45" i="4"/>
  <c r="AQ45" i="4" s="1"/>
  <c r="AX45" i="4"/>
  <c r="AY45" i="4"/>
  <c r="BB55" i="4"/>
  <c r="BC57" i="4"/>
  <c r="AX12" i="4"/>
  <c r="AX13" i="4"/>
  <c r="AR12" i="4"/>
  <c r="AQ12" i="4" s="1"/>
  <c r="BA58" i="4"/>
  <c r="AX24" i="4"/>
  <c r="AR11" i="4"/>
  <c r="AQ11" i="4" s="1"/>
  <c r="AR13" i="4"/>
  <c r="AQ13" i="4" s="1"/>
  <c r="AR14" i="4"/>
  <c r="AQ14" i="4" s="1"/>
  <c r="AY11" i="4"/>
  <c r="AX14" i="4"/>
  <c r="AY12" i="4"/>
  <c r="AY13" i="4"/>
  <c r="AX11" i="4"/>
  <c r="AY14" i="4"/>
  <c r="BC55" i="4"/>
  <c r="BA55" i="4"/>
  <c r="BB58" i="4"/>
  <c r="AX22" i="4"/>
  <c r="AY24" i="4"/>
  <c r="AY23" i="4"/>
  <c r="BC23" i="4" s="1"/>
  <c r="AR24" i="4"/>
  <c r="AQ24" i="4" s="1"/>
  <c r="AZ57" i="4"/>
  <c r="AY34" i="4"/>
  <c r="AR34" i="4"/>
  <c r="AQ34" i="4" s="1"/>
  <c r="AR33" i="4"/>
  <c r="AQ33" i="4" s="1"/>
  <c r="AX35" i="4"/>
  <c r="AR35" i="4"/>
  <c r="AQ35" i="4" s="1"/>
  <c r="AX36" i="4"/>
  <c r="AX34" i="4"/>
  <c r="AX33" i="4"/>
  <c r="AY36" i="4"/>
  <c r="AY35" i="4"/>
  <c r="AY33" i="4"/>
  <c r="AR36" i="4"/>
  <c r="AQ36" i="4" s="1"/>
  <c r="AX25" i="4"/>
  <c r="AY25" i="4"/>
  <c r="AR25" i="4"/>
  <c r="AQ25" i="4" s="1"/>
  <c r="AR23" i="4"/>
  <c r="AQ23" i="4" s="1"/>
  <c r="AR22" i="4"/>
  <c r="AQ22" i="4" s="1"/>
  <c r="AY22" i="4"/>
  <c r="AX68" i="4"/>
  <c r="AR68" i="4"/>
  <c r="AQ68" i="4" s="1"/>
  <c r="AY68" i="4"/>
  <c r="BA57" i="4"/>
  <c r="AR66" i="4"/>
  <c r="AQ66" i="4" s="1"/>
  <c r="AY69" i="4"/>
  <c r="AR67" i="4"/>
  <c r="AQ67" i="4" s="1"/>
  <c r="AX66" i="4"/>
  <c r="AZ56" i="4"/>
  <c r="BB56" i="4"/>
  <c r="BC56" i="4"/>
  <c r="AY66" i="4"/>
  <c r="AX67" i="4"/>
  <c r="AX69" i="4"/>
  <c r="AY67" i="4"/>
  <c r="AR69" i="4"/>
  <c r="AQ69" i="4" s="1"/>
  <c r="BB47" i="4" l="1"/>
  <c r="BA47" i="4"/>
  <c r="AW47" i="4" s="1"/>
  <c r="AH47" i="4" s="1"/>
  <c r="BC46" i="4"/>
  <c r="BA46" i="4"/>
  <c r="AZ46" i="4"/>
  <c r="BB44" i="4"/>
  <c r="BA44" i="4"/>
  <c r="BC44" i="4"/>
  <c r="BA14" i="4"/>
  <c r="BA36" i="4"/>
  <c r="BC45" i="4"/>
  <c r="AZ45" i="4"/>
  <c r="BB45" i="4"/>
  <c r="BC33" i="4"/>
  <c r="BB33" i="4"/>
  <c r="AZ35" i="4"/>
  <c r="AZ34" i="4"/>
  <c r="BC34" i="4"/>
  <c r="BB34" i="4"/>
  <c r="AZ12" i="4"/>
  <c r="BB11" i="4"/>
  <c r="AW55" i="4"/>
  <c r="AH55" i="4" s="1"/>
  <c r="BC24" i="4"/>
  <c r="AZ14" i="4"/>
  <c r="BB12" i="4"/>
  <c r="AZ24" i="4"/>
  <c r="BB23" i="4"/>
  <c r="BA11" i="4"/>
  <c r="BC11" i="4"/>
  <c r="BC12" i="4"/>
  <c r="AW58" i="4"/>
  <c r="AH58" i="4" s="1"/>
  <c r="BA24" i="4"/>
  <c r="BA13" i="4"/>
  <c r="BC13" i="4"/>
  <c r="AZ13" i="4"/>
  <c r="AW57" i="4"/>
  <c r="AH57" i="4" s="1"/>
  <c r="BB14" i="4"/>
  <c r="AZ23" i="4"/>
  <c r="BA33" i="4"/>
  <c r="BB36" i="4"/>
  <c r="AZ36" i="4"/>
  <c r="BC35" i="4"/>
  <c r="BA35" i="4"/>
  <c r="AZ25" i="4"/>
  <c r="BA25" i="4"/>
  <c r="BB25" i="4"/>
  <c r="BB22" i="4"/>
  <c r="BC22" i="4"/>
  <c r="BA22" i="4"/>
  <c r="BA69" i="4"/>
  <c r="BB69" i="4"/>
  <c r="AZ69" i="4"/>
  <c r="BC66" i="4"/>
  <c r="BA66" i="4"/>
  <c r="BB66" i="4"/>
  <c r="BC67" i="4"/>
  <c r="AZ67" i="4"/>
  <c r="BB67" i="4"/>
  <c r="AW56" i="4"/>
  <c r="AH56" i="4" s="1"/>
  <c r="BC68" i="4"/>
  <c r="BA68" i="4"/>
  <c r="AZ68" i="4"/>
  <c r="AW46" i="4" l="1"/>
  <c r="AH46" i="4" s="1"/>
  <c r="AW44" i="4"/>
  <c r="AH44" i="4" s="1"/>
  <c r="AW45" i="4"/>
  <c r="AW14" i="4"/>
  <c r="AH14" i="4" s="1"/>
  <c r="AW11" i="4"/>
  <c r="AH11" i="4" s="1"/>
  <c r="AW12" i="4"/>
  <c r="AH12" i="4" s="1"/>
  <c r="AW24" i="4"/>
  <c r="AH24" i="4" s="1"/>
  <c r="AW23" i="4"/>
  <c r="AH23" i="4" s="1"/>
  <c r="AF58" i="4"/>
  <c r="AW13" i="4"/>
  <c r="AH13" i="4" s="1"/>
  <c r="AF55" i="4"/>
  <c r="AF57" i="4"/>
  <c r="AF56" i="4"/>
  <c r="AW68" i="4"/>
  <c r="AH68" i="4" s="1"/>
  <c r="AW66" i="4"/>
  <c r="AH66" i="4" s="1"/>
  <c r="AW69" i="4"/>
  <c r="AH69" i="4" s="1"/>
  <c r="AW35" i="4"/>
  <c r="AH35" i="4" s="1"/>
  <c r="AW36" i="4"/>
  <c r="AH36" i="4" s="1"/>
  <c r="AW34" i="4"/>
  <c r="AH34" i="4" s="1"/>
  <c r="AW33" i="4"/>
  <c r="AH33" i="4" s="1"/>
  <c r="AW22" i="4"/>
  <c r="AH22" i="4" s="1"/>
  <c r="AW25" i="4"/>
  <c r="AH25" i="4" s="1"/>
  <c r="AW67" i="4"/>
  <c r="AH67" i="4" s="1"/>
  <c r="AH45" i="4" l="1"/>
  <c r="AF46" i="4" s="1"/>
  <c r="AF66" i="4"/>
  <c r="AF13" i="4"/>
  <c r="AF12" i="4"/>
  <c r="AF11" i="4"/>
  <c r="AB58" i="4"/>
  <c r="AF14" i="4"/>
  <c r="Z56" i="4"/>
  <c r="U57" i="4"/>
  <c r="X55" i="4"/>
  <c r="AA55" i="4"/>
  <c r="U58" i="4"/>
  <c r="Z57" i="4"/>
  <c r="AM81" i="4" s="1"/>
  <c r="AF67" i="4"/>
  <c r="Y57" i="4"/>
  <c r="AL81" i="4" s="1"/>
  <c r="AA56" i="4"/>
  <c r="Y58" i="4"/>
  <c r="AB55" i="4"/>
  <c r="Z58" i="4"/>
  <c r="X58" i="4"/>
  <c r="U55" i="4"/>
  <c r="U56" i="4"/>
  <c r="Y55" i="4"/>
  <c r="Y56" i="4"/>
  <c r="X57" i="4"/>
  <c r="AK81" i="4" s="1"/>
  <c r="AB57" i="4"/>
  <c r="AO81" i="4" s="1"/>
  <c r="AA58" i="4"/>
  <c r="Z55" i="4"/>
  <c r="X56" i="4"/>
  <c r="AB56" i="4"/>
  <c r="AA57" i="4"/>
  <c r="AN81" i="4" s="1"/>
  <c r="AF23" i="4"/>
  <c r="AF22" i="4"/>
  <c r="AF24" i="4"/>
  <c r="AF33" i="4"/>
  <c r="AF69" i="4"/>
  <c r="AF34" i="4"/>
  <c r="AF35" i="4"/>
  <c r="AF36" i="4"/>
  <c r="AF25" i="4"/>
  <c r="AF68" i="4"/>
  <c r="AF45" i="4" l="1"/>
  <c r="AF47" i="4"/>
  <c r="AF44" i="4"/>
  <c r="AG81" i="4"/>
  <c r="AI99" i="4"/>
  <c r="AL101" i="4"/>
  <c r="AL95" i="4"/>
  <c r="AL93" i="4"/>
  <c r="AI92" i="4"/>
  <c r="AL96" i="4"/>
  <c r="AL90" i="4"/>
  <c r="AI100" i="4"/>
  <c r="AL97" i="4"/>
  <c r="AL88" i="4"/>
  <c r="AC56" i="4"/>
  <c r="AB12" i="4"/>
  <c r="Z69" i="4"/>
  <c r="U25" i="4"/>
  <c r="AA12" i="4"/>
  <c r="AA11" i="4"/>
  <c r="Z11" i="4"/>
  <c r="AB14" i="4"/>
  <c r="U14" i="4"/>
  <c r="X12" i="4"/>
  <c r="X14" i="4"/>
  <c r="U13" i="4"/>
  <c r="U12" i="4"/>
  <c r="Z13" i="4"/>
  <c r="AM77" i="4" s="1"/>
  <c r="AA13" i="4"/>
  <c r="AN77" i="4" s="1"/>
  <c r="AA14" i="4"/>
  <c r="X11" i="4"/>
  <c r="AB11" i="4"/>
  <c r="Z12" i="4"/>
  <c r="X13" i="4"/>
  <c r="AK77" i="4" s="1"/>
  <c r="AB13" i="4"/>
  <c r="AO77" i="4" s="1"/>
  <c r="Z14" i="4"/>
  <c r="U11" i="4"/>
  <c r="Y11" i="4"/>
  <c r="Y12" i="4"/>
  <c r="Y13" i="4"/>
  <c r="AL77" i="4" s="1"/>
  <c r="Y14" i="4"/>
  <c r="AC58" i="4"/>
  <c r="AA25" i="4"/>
  <c r="W58" i="4"/>
  <c r="AA22" i="4"/>
  <c r="Z24" i="4"/>
  <c r="AM78" i="4" s="1"/>
  <c r="U24" i="4"/>
  <c r="X23" i="4"/>
  <c r="U22" i="4"/>
  <c r="U23" i="4"/>
  <c r="Z22" i="4"/>
  <c r="AB23" i="4"/>
  <c r="AB25" i="4"/>
  <c r="AA23" i="4"/>
  <c r="V58" i="4"/>
  <c r="W55" i="4"/>
  <c r="V55" i="4"/>
  <c r="V57" i="4"/>
  <c r="AJ81" i="4" s="1"/>
  <c r="AC55" i="4"/>
  <c r="AC57" i="4"/>
  <c r="AP81" i="4" s="1"/>
  <c r="W57" i="4"/>
  <c r="AI81" i="4" s="1"/>
  <c r="W56" i="4"/>
  <c r="Y24" i="4"/>
  <c r="AL78" i="4" s="1"/>
  <c r="V56" i="4"/>
  <c r="X22" i="4"/>
  <c r="AB22" i="4"/>
  <c r="Z23" i="4"/>
  <c r="X24" i="4"/>
  <c r="AK78" i="4" s="1"/>
  <c r="AB24" i="4"/>
  <c r="AO78" i="4" s="1"/>
  <c r="Y22" i="4"/>
  <c r="Y23" i="4"/>
  <c r="AA24" i="4"/>
  <c r="AN78" i="4" s="1"/>
  <c r="Z25" i="4"/>
  <c r="U66" i="4"/>
  <c r="Y25" i="4"/>
  <c r="X25" i="4"/>
  <c r="AB33" i="4"/>
  <c r="X33" i="4"/>
  <c r="Y33" i="4"/>
  <c r="Z33" i="4"/>
  <c r="AA33" i="4"/>
  <c r="U33" i="4"/>
  <c r="Y66" i="4"/>
  <c r="X66" i="4"/>
  <c r="AA66" i="4"/>
  <c r="Z66" i="4"/>
  <c r="AB66" i="4"/>
  <c r="Z67" i="4"/>
  <c r="AA67" i="4"/>
  <c r="U67" i="4"/>
  <c r="X67" i="4"/>
  <c r="AB67" i="4"/>
  <c r="Y67" i="4"/>
  <c r="Z36" i="4"/>
  <c r="AA35" i="4"/>
  <c r="AN79" i="4" s="1"/>
  <c r="AA34" i="4"/>
  <c r="Y36" i="4"/>
  <c r="Z35" i="4"/>
  <c r="AM79" i="4" s="1"/>
  <c r="AB34" i="4"/>
  <c r="X34" i="4"/>
  <c r="AB36" i="4"/>
  <c r="X36" i="4"/>
  <c r="Y35" i="4"/>
  <c r="AL79" i="4" s="1"/>
  <c r="Y34" i="4"/>
  <c r="AA36" i="4"/>
  <c r="AB35" i="4"/>
  <c r="AO79" i="4" s="1"/>
  <c r="X35" i="4"/>
  <c r="AK79" i="4" s="1"/>
  <c r="Z34" i="4"/>
  <c r="U36" i="4"/>
  <c r="U35" i="4"/>
  <c r="U34" i="4"/>
  <c r="X68" i="4"/>
  <c r="AK82" i="4" s="1"/>
  <c r="AB68" i="4"/>
  <c r="AO82" i="4" s="1"/>
  <c r="AA69" i="4"/>
  <c r="Y68" i="4"/>
  <c r="AL82" i="4" s="1"/>
  <c r="X69" i="4"/>
  <c r="AB69" i="4"/>
  <c r="Z68" i="4"/>
  <c r="AM82" i="4" s="1"/>
  <c r="Y69" i="4"/>
  <c r="AA68" i="4"/>
  <c r="AN82" i="4" s="1"/>
  <c r="U68" i="4"/>
  <c r="U69" i="4"/>
  <c r="AB47" i="4" l="1"/>
  <c r="AA47" i="4"/>
  <c r="AB46" i="4"/>
  <c r="AO80" i="4" s="1"/>
  <c r="AB44" i="4"/>
  <c r="Z47" i="4"/>
  <c r="U47" i="4"/>
  <c r="AA45" i="4"/>
  <c r="Z46" i="4"/>
  <c r="AM80" i="4" s="1"/>
  <c r="AA44" i="4"/>
  <c r="X47" i="4"/>
  <c r="Y44" i="4"/>
  <c r="Z45" i="4"/>
  <c r="X44" i="4"/>
  <c r="AA46" i="4"/>
  <c r="U46" i="4"/>
  <c r="X46" i="4"/>
  <c r="U44" i="4"/>
  <c r="Z44" i="4"/>
  <c r="Y45" i="4"/>
  <c r="Y46" i="4"/>
  <c r="AL80" i="4" s="1"/>
  <c r="U45" i="4"/>
  <c r="AB45" i="4"/>
  <c r="Y47" i="4"/>
  <c r="X45" i="4"/>
  <c r="AC36" i="4"/>
  <c r="AH81" i="4"/>
  <c r="AG77" i="4"/>
  <c r="AJ95" i="4"/>
  <c r="AJ89" i="4"/>
  <c r="AK94" i="4"/>
  <c r="AJ92" i="4"/>
  <c r="AJ88" i="4"/>
  <c r="AK93" i="4"/>
  <c r="AJ91" i="4"/>
  <c r="AK87" i="4"/>
  <c r="AJ96" i="4"/>
  <c r="AJ90" i="4"/>
  <c r="AG78" i="4"/>
  <c r="AK100" i="4"/>
  <c r="AK89" i="4"/>
  <c r="AK97" i="4"/>
  <c r="AK92" i="4"/>
  <c r="AK88" i="4"/>
  <c r="AK98" i="4"/>
  <c r="AK91" i="4"/>
  <c r="AL87" i="4"/>
  <c r="AK99" i="4"/>
  <c r="AK90" i="4"/>
  <c r="AG79" i="4"/>
  <c r="AI97" i="4"/>
  <c r="AI89" i="4"/>
  <c r="AJ99" i="4"/>
  <c r="AI95" i="4"/>
  <c r="AI88" i="4"/>
  <c r="AI101" i="4"/>
  <c r="AI94" i="4"/>
  <c r="AI87" i="4"/>
  <c r="AI98" i="4"/>
  <c r="AI93" i="4"/>
  <c r="AG82" i="4"/>
  <c r="AL100" i="4"/>
  <c r="AL92" i="4"/>
  <c r="AK101" i="4"/>
  <c r="AL99" i="4"/>
  <c r="AL91" i="4"/>
  <c r="AK96" i="4"/>
  <c r="AL98" i="4"/>
  <c r="AL89" i="4"/>
  <c r="AK95" i="4"/>
  <c r="AL94" i="4"/>
  <c r="AC33" i="4"/>
  <c r="C56" i="5"/>
  <c r="E67" i="1" s="1"/>
  <c r="C48" i="1" s="1"/>
  <c r="C41" i="5"/>
  <c r="E64" i="1" s="1"/>
  <c r="J64" i="1" s="1"/>
  <c r="AC12" i="4"/>
  <c r="AC23" i="4"/>
  <c r="V13" i="4"/>
  <c r="AJ77" i="4" s="1"/>
  <c r="AC25" i="4"/>
  <c r="V14" i="4"/>
  <c r="AC14" i="4"/>
  <c r="AC11" i="4"/>
  <c r="W13" i="4"/>
  <c r="AI77" i="4" s="1"/>
  <c r="W12" i="4"/>
  <c r="AC13" i="4"/>
  <c r="AP77" i="4" s="1"/>
  <c r="W14" i="4"/>
  <c r="V67" i="4"/>
  <c r="W11" i="4"/>
  <c r="V12" i="4"/>
  <c r="W23" i="4"/>
  <c r="V11" i="4"/>
  <c r="W22" i="4"/>
  <c r="V24" i="4"/>
  <c r="AJ78" i="4" s="1"/>
  <c r="V23" i="4"/>
  <c r="AC68" i="4"/>
  <c r="AP82" i="4" s="1"/>
  <c r="AC22" i="4"/>
  <c r="W25" i="4"/>
  <c r="V22" i="4"/>
  <c r="W24" i="4"/>
  <c r="AI78" i="4" s="1"/>
  <c r="AC24" i="4"/>
  <c r="AP78" i="4" s="1"/>
  <c r="V66" i="4"/>
  <c r="W66" i="4"/>
  <c r="V25" i="4"/>
  <c r="V68" i="4"/>
  <c r="AJ82" i="4" s="1"/>
  <c r="AC67" i="4"/>
  <c r="V33" i="4"/>
  <c r="W33" i="4"/>
  <c r="W67" i="4"/>
  <c r="AC66" i="4"/>
  <c r="W36" i="4"/>
  <c r="V36" i="4"/>
  <c r="V34" i="4"/>
  <c r="W34" i="4"/>
  <c r="AC34" i="4"/>
  <c r="W35" i="4"/>
  <c r="AI79" i="4" s="1"/>
  <c r="V35" i="4"/>
  <c r="AJ79" i="4" s="1"/>
  <c r="AC35" i="4"/>
  <c r="AP79" i="4" s="1"/>
  <c r="V69" i="4"/>
  <c r="W69" i="4"/>
  <c r="AC69" i="4"/>
  <c r="W68" i="4"/>
  <c r="AI82" i="4" s="1"/>
  <c r="J59" i="5" l="1"/>
  <c r="E78" i="1" s="1"/>
  <c r="D52" i="1" s="1"/>
  <c r="J67" i="1"/>
  <c r="W45" i="4"/>
  <c r="AC44" i="4"/>
  <c r="AC47" i="4"/>
  <c r="AN80" i="4"/>
  <c r="AC46" i="4"/>
  <c r="AP80" i="4" s="1"/>
  <c r="V47" i="4"/>
  <c r="W47" i="4"/>
  <c r="V44" i="4"/>
  <c r="W44" i="4"/>
  <c r="AK80" i="4"/>
  <c r="W46" i="4"/>
  <c r="AI80" i="4" s="1"/>
  <c r="V46" i="4"/>
  <c r="AJ80" i="4" s="1"/>
  <c r="V45" i="4"/>
  <c r="AJ100" i="4"/>
  <c r="AJ101" i="4"/>
  <c r="AJ97" i="4"/>
  <c r="AG80" i="4"/>
  <c r="AJ98" i="4"/>
  <c r="AJ94" i="4"/>
  <c r="AI96" i="4"/>
  <c r="AI90" i="4"/>
  <c r="AJ93" i="4"/>
  <c r="AI91" i="4"/>
  <c r="AJ87" i="4"/>
  <c r="AC45" i="4"/>
  <c r="AH77" i="4"/>
  <c r="AH79" i="4"/>
  <c r="AH82" i="4"/>
  <c r="AH78" i="4"/>
  <c r="C76" i="5"/>
  <c r="E71" i="1" s="1"/>
  <c r="J71" i="1" s="1"/>
  <c r="C26" i="5"/>
  <c r="E61" i="1" s="1"/>
  <c r="C43" i="1" s="1"/>
  <c r="C81" i="5"/>
  <c r="E72" i="1" s="1"/>
  <c r="J72" i="1" s="1"/>
  <c r="C36" i="5"/>
  <c r="E63" i="1" s="1"/>
  <c r="C66" i="5"/>
  <c r="C46" i="5"/>
  <c r="C11" i="5"/>
  <c r="E58" i="1" s="1"/>
  <c r="C6" i="5"/>
  <c r="E57" i="1" s="1"/>
  <c r="J57" i="1" s="1"/>
  <c r="D47" i="1"/>
  <c r="J79" i="5" l="1"/>
  <c r="E80" i="1" s="1"/>
  <c r="D53" i="1" s="1"/>
  <c r="J39" i="5"/>
  <c r="E76" i="1" s="1"/>
  <c r="D51" i="1" s="1"/>
  <c r="C47" i="1"/>
  <c r="J63" i="1"/>
  <c r="J58" i="1"/>
  <c r="J61" i="1"/>
  <c r="C16" i="5"/>
  <c r="E59" i="1" s="1"/>
  <c r="C44" i="1" s="1"/>
  <c r="C61" i="5"/>
  <c r="E68" i="1" s="1"/>
  <c r="AH80" i="4"/>
  <c r="AF80" i="4" s="1"/>
  <c r="C49" i="1"/>
  <c r="D49" i="1"/>
  <c r="E69" i="1"/>
  <c r="C45" i="1" s="1"/>
  <c r="J19" i="5"/>
  <c r="E74" i="1" s="1"/>
  <c r="D50" i="1" s="1"/>
  <c r="E65" i="1"/>
  <c r="C46" i="1" s="1"/>
  <c r="C42" i="1"/>
  <c r="J9" i="5"/>
  <c r="D42" i="1"/>
  <c r="B7" i="2"/>
  <c r="AF78" i="4" l="1"/>
  <c r="AF82" i="4"/>
  <c r="J68" i="1"/>
  <c r="D48" i="1"/>
  <c r="J65" i="1"/>
  <c r="J59" i="1"/>
  <c r="J69" i="1"/>
  <c r="AF77" i="4"/>
  <c r="AF79" i="4"/>
  <c r="AF81" i="4"/>
  <c r="E73" i="1"/>
  <c r="C50" i="1" s="1"/>
  <c r="Q14" i="5"/>
  <c r="B8" i="2"/>
  <c r="B9" i="2" s="1"/>
  <c r="Z82" i="4" l="1"/>
  <c r="AB82" i="4"/>
  <c r="U82" i="4"/>
  <c r="Y82" i="4"/>
  <c r="AD77" i="4"/>
  <c r="AD82" i="4"/>
  <c r="AA82" i="4"/>
  <c r="Z79" i="4"/>
  <c r="X82" i="4"/>
  <c r="X81" i="4"/>
  <c r="AB78" i="4"/>
  <c r="AD79" i="4"/>
  <c r="Y80" i="4"/>
  <c r="U80" i="4"/>
  <c r="AA81" i="4"/>
  <c r="AD80" i="4"/>
  <c r="Y79" i="4"/>
  <c r="X79" i="4"/>
  <c r="Z78" i="4"/>
  <c r="Y81" i="4"/>
  <c r="U81" i="4"/>
  <c r="AB81" i="4"/>
  <c r="Z81" i="4"/>
  <c r="AD81" i="4"/>
  <c r="AB77" i="4"/>
  <c r="X80" i="4"/>
  <c r="U78" i="4"/>
  <c r="Z80" i="4"/>
  <c r="AA80" i="4"/>
  <c r="X78" i="4"/>
  <c r="Y78" i="4"/>
  <c r="AA78" i="4"/>
  <c r="AD78" i="4"/>
  <c r="AB80" i="4"/>
  <c r="AA79" i="4"/>
  <c r="U79" i="4"/>
  <c r="U77" i="4"/>
  <c r="Z77" i="4"/>
  <c r="AA77" i="4"/>
  <c r="X77" i="4"/>
  <c r="Y77" i="4"/>
  <c r="AB79" i="4"/>
  <c r="E81" i="1"/>
  <c r="B10" i="2"/>
  <c r="C54" i="1" l="1"/>
  <c r="AC82" i="4"/>
  <c r="V82" i="4"/>
  <c r="W82" i="4"/>
  <c r="V81" i="4"/>
  <c r="AC78" i="4"/>
  <c r="U85" i="4"/>
  <c r="V85" i="4" s="1"/>
  <c r="C71" i="5" s="1"/>
  <c r="V80" i="4"/>
  <c r="V79" i="4"/>
  <c r="W79" i="4"/>
  <c r="AC81" i="4"/>
  <c r="AC79" i="4"/>
  <c r="AC80" i="4"/>
  <c r="AC77" i="4"/>
  <c r="W81" i="4"/>
  <c r="W78" i="4"/>
  <c r="V78" i="4"/>
  <c r="W80" i="4"/>
  <c r="V77" i="4"/>
  <c r="W77" i="4"/>
  <c r="B11" i="2"/>
  <c r="E70" i="1" l="1"/>
  <c r="D45" i="1" s="1"/>
  <c r="J69" i="5"/>
  <c r="W85" i="4"/>
  <c r="C31" i="5" s="1"/>
  <c r="X85" i="4"/>
  <c r="C51" i="5" s="1"/>
  <c r="Y85" i="4"/>
  <c r="C21" i="5" s="1"/>
  <c r="E60" i="1" s="1"/>
  <c r="D44" i="1" s="1"/>
  <c r="B12" i="2"/>
  <c r="E62" i="1" l="1"/>
  <c r="J62" i="1" s="1"/>
  <c r="J29" i="5"/>
  <c r="J70" i="1"/>
  <c r="E79" i="1"/>
  <c r="C53" i="1" s="1"/>
  <c r="Q74" i="5"/>
  <c r="E84" i="1" s="1"/>
  <c r="D55" i="1" s="1"/>
  <c r="E66" i="1"/>
  <c r="FB67" i="1" s="1"/>
  <c r="J49" i="5"/>
  <c r="J60" i="1"/>
  <c r="EG72" i="1"/>
  <c r="CH71" i="1"/>
  <c r="FQ57" i="1"/>
  <c r="FW68" i="1"/>
  <c r="CN69" i="1"/>
  <c r="FK64" i="1"/>
  <c r="AR71" i="1"/>
  <c r="CW71" i="1"/>
  <c r="CZ57" i="1"/>
  <c r="EG64" i="1"/>
  <c r="GU68" i="1"/>
  <c r="CK60" i="1"/>
  <c r="DL59" i="1"/>
  <c r="EV57" i="1"/>
  <c r="FW63" i="1"/>
  <c r="FE70" i="1"/>
  <c r="FW61" i="1"/>
  <c r="BD71" i="1"/>
  <c r="AO72" i="1"/>
  <c r="W70" i="1"/>
  <c r="EA65" i="1"/>
  <c r="FK58" i="1"/>
  <c r="GL69" i="1"/>
  <c r="T70" i="1"/>
  <c r="EY62" i="1"/>
  <c r="AO61" i="1"/>
  <c r="Z58" i="1"/>
  <c r="CK62" i="1"/>
  <c r="DC64" i="1"/>
  <c r="DO61" i="1"/>
  <c r="EP61" i="1"/>
  <c r="BV61" i="1"/>
  <c r="CQ68" i="1"/>
  <c r="EP72" i="1"/>
  <c r="GI65" i="1"/>
  <c r="DC57" i="1"/>
  <c r="CZ62" i="1"/>
  <c r="FQ68" i="1"/>
  <c r="AF70" i="1"/>
  <c r="CN61" i="1"/>
  <c r="CK67" i="1"/>
  <c r="FN71" i="1"/>
  <c r="EG67" i="1"/>
  <c r="FN69" i="1"/>
  <c r="GC68" i="1"/>
  <c r="AC63" i="1"/>
  <c r="GL67" i="1"/>
  <c r="EG66" i="1"/>
  <c r="EY64" i="1"/>
  <c r="FW69" i="1"/>
  <c r="GF72" i="1"/>
  <c r="AO64" i="1"/>
  <c r="FH71" i="1"/>
  <c r="GU57" i="1"/>
  <c r="AC64" i="1"/>
  <c r="AI62" i="1"/>
  <c r="BM68" i="1"/>
  <c r="DF69" i="1"/>
  <c r="DX57" i="1"/>
  <c r="AU68" i="1"/>
  <c r="CB64" i="1"/>
  <c r="DL61" i="1"/>
  <c r="ED63" i="1"/>
  <c r="BM67" i="1"/>
  <c r="CE65" i="1"/>
  <c r="DC63" i="1"/>
  <c r="EM66" i="1"/>
  <c r="BV64" i="1"/>
  <c r="BP66" i="1"/>
  <c r="EG70" i="1"/>
  <c r="ED66" i="1"/>
  <c r="FK63" i="1"/>
  <c r="FQ63" i="1"/>
  <c r="AL61" i="1"/>
  <c r="Z71" i="1"/>
  <c r="AO68" i="1"/>
  <c r="DI67" i="1"/>
  <c r="FK61" i="1"/>
  <c r="GC72" i="1"/>
  <c r="BA64" i="1"/>
  <c r="AL71" i="1"/>
  <c r="GL59" i="1"/>
  <c r="Z68" i="1"/>
  <c r="AR63" i="1"/>
  <c r="CH57" i="1"/>
  <c r="CW65" i="1"/>
  <c r="DO58" i="1"/>
  <c r="GO68" i="1"/>
  <c r="BS63" i="1"/>
  <c r="CK70" i="1"/>
  <c r="DI65" i="1"/>
  <c r="FZ66" i="1"/>
  <c r="W69" i="1"/>
  <c r="CW60" i="1"/>
  <c r="CT62" i="1"/>
  <c r="EP58" i="1"/>
  <c r="FE71" i="1"/>
  <c r="AL62" i="1"/>
  <c r="BD65" i="1"/>
  <c r="DF61" i="1"/>
  <c r="DF63" i="1"/>
  <c r="DR63" i="1"/>
  <c r="ES72" i="1"/>
  <c r="EA57" i="1"/>
  <c r="FB64" i="1"/>
  <c r="FH65" i="1"/>
  <c r="FW59" i="1"/>
  <c r="AU71" i="1"/>
  <c r="AI68" i="1"/>
  <c r="GR65" i="1"/>
  <c r="AX66" i="1"/>
  <c r="DX71" i="1"/>
  <c r="ES61" i="1"/>
  <c r="ED65" i="1"/>
  <c r="FN72" i="1"/>
  <c r="FQ72" i="1"/>
  <c r="GI64" i="1"/>
  <c r="GL71" i="1"/>
  <c r="AC68" i="1"/>
  <c r="AU65" i="1"/>
  <c r="FN60" i="1"/>
  <c r="FT59" i="1"/>
  <c r="GF58" i="1"/>
  <c r="GO57" i="1"/>
  <c r="AI69" i="1"/>
  <c r="BA71" i="1"/>
  <c r="AO71" i="1"/>
  <c r="BS57" i="1"/>
  <c r="CN64" i="1"/>
  <c r="CN66" i="1"/>
  <c r="DF60" i="1"/>
  <c r="DU60" i="1"/>
  <c r="EJ63" i="1"/>
  <c r="GI67" i="1"/>
  <c r="CE63" i="1"/>
  <c r="CH70" i="1"/>
  <c r="CB59" i="1"/>
  <c r="CZ72" i="1"/>
  <c r="CZ58" i="1"/>
  <c r="DX62" i="1"/>
  <c r="EY69" i="1"/>
  <c r="GC63" i="1"/>
  <c r="AF58" i="1"/>
  <c r="BS60" i="1"/>
  <c r="BM62" i="1"/>
  <c r="CN57" i="1"/>
  <c r="CK63" i="1"/>
  <c r="EA66" i="1"/>
  <c r="EA61" i="1"/>
  <c r="FK67" i="1"/>
  <c r="AU60" i="1"/>
  <c r="CB72" i="1"/>
  <c r="BY72" i="1"/>
  <c r="CW59" i="1"/>
  <c r="CW61" i="1"/>
  <c r="DL69" i="1"/>
  <c r="EG58" i="1"/>
  <c r="FB65" i="1"/>
  <c r="GL65" i="1"/>
  <c r="EP63" i="1"/>
  <c r="EV59" i="1"/>
  <c r="EY66" i="1"/>
  <c r="FN58" i="1"/>
  <c r="GC69" i="1"/>
  <c r="GU63" i="1"/>
  <c r="AR69" i="1"/>
  <c r="AC66" i="1"/>
  <c r="AR66" i="1"/>
  <c r="AC59" i="1"/>
  <c r="DO72" i="1"/>
  <c r="EJ61" i="1"/>
  <c r="FQ61" i="1"/>
  <c r="FT71" i="1"/>
  <c r="GF70" i="1"/>
  <c r="GO69" i="1"/>
  <c r="AL69" i="1"/>
  <c r="BD70" i="1"/>
  <c r="FE60" i="1"/>
  <c r="FK62" i="1"/>
  <c r="FW71" i="1"/>
  <c r="GO60" i="1"/>
  <c r="AR58" i="1"/>
  <c r="T58" i="1"/>
  <c r="AL58" i="1"/>
  <c r="BV68" i="1"/>
  <c r="BP70" i="1"/>
  <c r="CQ65" i="1"/>
  <c r="CN71" i="1"/>
  <c r="DO59" i="1"/>
  <c r="EG57" i="1"/>
  <c r="FH60" i="1"/>
  <c r="AL70" i="1"/>
  <c r="CE72" i="1"/>
  <c r="BD57" i="1"/>
  <c r="DC68" i="1"/>
  <c r="DC70" i="1"/>
  <c r="DU62" i="1"/>
  <c r="DO69" i="1"/>
  <c r="EP69" i="1"/>
  <c r="BA70" i="1"/>
  <c r="BV67" i="1"/>
  <c r="BS65" i="1"/>
  <c r="CN72" i="1"/>
  <c r="CQ58" i="1"/>
  <c r="DF68" i="1"/>
  <c r="DU68" i="1"/>
  <c r="EM63" i="1"/>
  <c r="GI60" i="1"/>
  <c r="T69" i="1"/>
  <c r="CH62" i="1"/>
  <c r="BY65" i="1"/>
  <c r="CZ64" i="1"/>
  <c r="CW66" i="1"/>
  <c r="DU71" i="1"/>
  <c r="EV68" i="1"/>
  <c r="FT67" i="1"/>
  <c r="EM69" i="1"/>
  <c r="EY61" i="1"/>
  <c r="FK60" i="1"/>
  <c r="GL68" i="1"/>
  <c r="GU61" i="1"/>
  <c r="AC60" i="1"/>
  <c r="AX70" i="1"/>
  <c r="AX59" i="1"/>
  <c r="AF59" i="1"/>
  <c r="DR67" i="1"/>
  <c r="EP71" i="1"/>
  <c r="FB59" i="1"/>
  <c r="FN66" i="1"/>
  <c r="GF61" i="1"/>
  <c r="GU71" i="1"/>
  <c r="AR61" i="1"/>
  <c r="AC58" i="1"/>
  <c r="FH68" i="1"/>
  <c r="FZ62" i="1"/>
  <c r="GI57" i="1"/>
  <c r="GU58" i="1"/>
  <c r="AX67" i="1"/>
  <c r="AI59" i="1"/>
  <c r="T64" i="1"/>
  <c r="BG61" i="1"/>
  <c r="BJ63" i="1"/>
  <c r="Q69" i="1"/>
  <c r="Q68" i="1"/>
  <c r="BG71" i="1"/>
  <c r="BG62" i="1"/>
  <c r="Q62" i="1"/>
  <c r="BJ71" i="1"/>
  <c r="Q71" i="1"/>
  <c r="BJ68" i="1"/>
  <c r="BJ61" i="1"/>
  <c r="BG68" i="1"/>
  <c r="BJ62" i="1"/>
  <c r="BG72" i="1"/>
  <c r="BJ70" i="1"/>
  <c r="BJ67" i="1"/>
  <c r="Q72" i="1"/>
  <c r="Q70" i="1"/>
  <c r="BJ69" i="1"/>
  <c r="BG65" i="1"/>
  <c r="BG64" i="1"/>
  <c r="BG70" i="1"/>
  <c r="BG63" i="1"/>
  <c r="Q64" i="1"/>
  <c r="Q63" i="1"/>
  <c r="BJ72" i="1"/>
  <c r="Q61" i="1"/>
  <c r="BJ65" i="1"/>
  <c r="Q65" i="1"/>
  <c r="BJ64" i="1"/>
  <c r="BJ66" i="1"/>
  <c r="Q66" i="1"/>
  <c r="Q67" i="1"/>
  <c r="BG59" i="1"/>
  <c r="BG69" i="1"/>
  <c r="Q59" i="1"/>
  <c r="BJ59" i="1"/>
  <c r="B13" i="2"/>
  <c r="CZ68" i="1" l="1"/>
  <c r="T71" i="1"/>
  <c r="FH61" i="1"/>
  <c r="EP68" i="1"/>
  <c r="AF63" i="1"/>
  <c r="BP58" i="1"/>
  <c r="FT70" i="1"/>
  <c r="FZ63" i="1"/>
  <c r="BY69" i="1"/>
  <c r="GU72" i="1"/>
  <c r="ES71" i="1"/>
  <c r="DI70" i="1"/>
  <c r="EY59" i="1"/>
  <c r="AF60" i="1"/>
  <c r="GC70" i="1"/>
  <c r="GC57" i="1"/>
  <c r="FZ64" i="1"/>
  <c r="AU66" i="1"/>
  <c r="FE69" i="1"/>
  <c r="EV65" i="1"/>
  <c r="BD58" i="1"/>
  <c r="CT61" i="1"/>
  <c r="CW72" i="1"/>
  <c r="T66" i="1"/>
  <c r="GU60" i="1"/>
  <c r="FB66" i="1"/>
  <c r="AX69" i="1"/>
  <c r="ES65" i="1"/>
  <c r="DL67" i="1"/>
  <c r="GC71" i="1"/>
  <c r="AF61" i="1"/>
  <c r="EV66" i="1"/>
  <c r="W64" i="1"/>
  <c r="BY59" i="1"/>
  <c r="BA63" i="1"/>
  <c r="ES58" i="1"/>
  <c r="EM72" i="1"/>
  <c r="BP63" i="1"/>
  <c r="AL64" i="1"/>
  <c r="FN57" i="1"/>
  <c r="DL57" i="1"/>
  <c r="Z59" i="1"/>
  <c r="AX62" i="1"/>
  <c r="DU72" i="1"/>
  <c r="FE67" i="1"/>
  <c r="DC60" i="1"/>
  <c r="BS62" i="1"/>
  <c r="CK57" i="1"/>
  <c r="AU72" i="1"/>
  <c r="DX69" i="1"/>
  <c r="EJ70" i="1"/>
  <c r="FN67" i="1"/>
  <c r="Z70" i="1"/>
  <c r="BA59" i="1"/>
  <c r="CT63" i="1"/>
  <c r="GF57" i="1"/>
  <c r="DF59" i="1"/>
  <c r="Z65" i="1"/>
  <c r="CQ63" i="1"/>
  <c r="CE64" i="1"/>
  <c r="DR72" i="1"/>
  <c r="EV61" i="1"/>
  <c r="GI70" i="1"/>
  <c r="AL57" i="1"/>
  <c r="FB57" i="1"/>
  <c r="GU69" i="1"/>
  <c r="FQ59" i="1"/>
  <c r="BD64" i="1"/>
  <c r="BP57" i="1"/>
  <c r="DO68" i="1"/>
  <c r="CB69" i="1"/>
  <c r="DU63" i="1"/>
  <c r="CE62" i="1"/>
  <c r="DU61" i="1"/>
  <c r="BV69" i="1"/>
  <c r="EA64" i="1"/>
  <c r="ES60" i="1"/>
  <c r="GR63" i="1"/>
  <c r="EG71" i="1"/>
  <c r="FQ71" i="1"/>
  <c r="Z63" i="1"/>
  <c r="AU59" i="1"/>
  <c r="CH66" i="1"/>
  <c r="DX58" i="1"/>
  <c r="BS72" i="1"/>
  <c r="EG59" i="1"/>
  <c r="CB66" i="1"/>
  <c r="DI63" i="1"/>
  <c r="BM69" i="1"/>
  <c r="DO64" i="1"/>
  <c r="EJ60" i="1"/>
  <c r="GR62" i="1"/>
  <c r="AO69" i="1"/>
  <c r="FB72" i="1"/>
  <c r="AI60" i="1"/>
  <c r="GU59" i="1"/>
  <c r="CE68" i="1"/>
  <c r="DU58" i="1"/>
  <c r="BY62" i="1"/>
  <c r="DI64" i="1"/>
  <c r="CB63" i="1"/>
  <c r="FB69" i="1"/>
  <c r="BM66" i="1"/>
  <c r="EA69" i="1"/>
  <c r="FH62" i="1"/>
  <c r="AO58" i="1"/>
  <c r="AR64" i="1"/>
  <c r="FH64" i="1"/>
  <c r="BD60" i="1"/>
  <c r="GL60" i="1"/>
  <c r="W63" i="1"/>
  <c r="DF66" i="1"/>
  <c r="EV63" i="1"/>
  <c r="CT69" i="1"/>
  <c r="GI58" i="1"/>
  <c r="DF57" i="1"/>
  <c r="AC57" i="1"/>
  <c r="CN67" i="1"/>
  <c r="ED70" i="1"/>
  <c r="GU64" i="1"/>
  <c r="Z60" i="1"/>
  <c r="EM68" i="1"/>
  <c r="GU70" i="1"/>
  <c r="FQ60" i="1"/>
  <c r="W67" i="1"/>
  <c r="CW63" i="1"/>
  <c r="ED61" i="1"/>
  <c r="CK68" i="1"/>
  <c r="EY60" i="1"/>
  <c r="BV62" i="1"/>
  <c r="GC64" i="1"/>
  <c r="AO57" i="1"/>
  <c r="GR69" i="1"/>
  <c r="CB60" i="1"/>
  <c r="EV62" i="1"/>
  <c r="DI61" i="1"/>
  <c r="FQ62" i="1"/>
  <c r="CT60" i="1"/>
  <c r="AO59" i="1"/>
  <c r="DC62" i="1"/>
  <c r="DX60" i="1"/>
  <c r="FT58" i="1"/>
  <c r="W58" i="1"/>
  <c r="EP62" i="1"/>
  <c r="GF63" i="1"/>
  <c r="FK59" i="1"/>
  <c r="AL65" i="1"/>
  <c r="BS59" i="1"/>
  <c r="DI57" i="1"/>
  <c r="T61" i="1"/>
  <c r="CW58" i="1"/>
  <c r="AI70" i="1"/>
  <c r="DX65" i="1"/>
  <c r="BY70" i="1"/>
  <c r="DI72" i="1"/>
  <c r="EM62" i="1"/>
  <c r="FZ69" i="1"/>
  <c r="AF68" i="1"/>
  <c r="FK71" i="1"/>
  <c r="AO66" i="1"/>
  <c r="GL57" i="1"/>
  <c r="T68" i="1"/>
  <c r="CW70" i="1"/>
  <c r="AC65" i="1"/>
  <c r="CN59" i="1"/>
  <c r="CH65" i="1"/>
  <c r="DO66" i="1"/>
  <c r="BP71" i="1"/>
  <c r="DF70" i="1"/>
  <c r="EV72" i="1"/>
  <c r="GF64" i="1"/>
  <c r="BD67" i="1"/>
  <c r="FB62" i="1"/>
  <c r="AX72" i="1"/>
  <c r="GC65" i="1"/>
  <c r="CE59" i="1"/>
  <c r="DC66" i="1"/>
  <c r="AX61" i="1"/>
  <c r="CQ70" i="1"/>
  <c r="CK61" i="1"/>
  <c r="DX66" i="1"/>
  <c r="BS64" i="1"/>
  <c r="EA70" i="1"/>
  <c r="EM59" i="1"/>
  <c r="GR64" i="1"/>
  <c r="AC72" i="1"/>
  <c r="EJ68" i="1"/>
  <c r="GR70" i="1"/>
  <c r="FZ60" i="1"/>
  <c r="AU61" i="1"/>
  <c r="BD69" i="1"/>
  <c r="DR71" i="1"/>
  <c r="BY64" i="1"/>
  <c r="EV70" i="1"/>
  <c r="CH64" i="1"/>
  <c r="FW66" i="1"/>
  <c r="CQ61" i="1"/>
  <c r="FE58" i="1"/>
  <c r="GC62" i="1"/>
  <c r="GO66" i="1"/>
  <c r="FE57" i="1"/>
  <c r="GI69" i="1"/>
  <c r="FK72" i="1"/>
  <c r="AR72" i="1"/>
  <c r="CB58" i="1"/>
  <c r="EJ59" i="1"/>
  <c r="BP61" i="1"/>
  <c r="DR58" i="1"/>
  <c r="CB57" i="1"/>
  <c r="DR65" i="1"/>
  <c r="BM64" i="1"/>
  <c r="DU70" i="1"/>
  <c r="EY65" i="1"/>
  <c r="GL61" i="1"/>
  <c r="AI61" i="1"/>
  <c r="EG61" i="1"/>
  <c r="FQ69" i="1"/>
  <c r="CT59" i="1"/>
  <c r="DI58" i="1"/>
  <c r="BY57" i="1"/>
  <c r="CK64" i="1"/>
  <c r="GC58" i="1"/>
  <c r="FK68" i="1"/>
  <c r="AX64" i="1"/>
  <c r="DO57" i="1"/>
  <c r="EJ57" i="1"/>
  <c r="EG63" i="1"/>
  <c r="CT65" i="1"/>
  <c r="DR70" i="1"/>
  <c r="CQ69" i="1"/>
  <c r="GO65" i="1"/>
  <c r="GF68" i="1"/>
  <c r="CQ57" i="1"/>
  <c r="AI67" i="1"/>
  <c r="BV66" i="1"/>
  <c r="CQ66" i="1"/>
  <c r="DX59" i="1"/>
  <c r="CN65" i="1"/>
  <c r="EY58" i="1"/>
  <c r="GO62" i="1"/>
  <c r="CE69" i="1"/>
  <c r="AU58" i="1"/>
  <c r="CK72" i="1"/>
  <c r="ES57" i="1"/>
  <c r="M65" i="1"/>
  <c r="EP66" i="1"/>
  <c r="AC70" i="1"/>
  <c r="FQ70" i="1"/>
  <c r="FH59" i="1"/>
  <c r="CZ67" i="1"/>
  <c r="EG60" i="1"/>
  <c r="FH70" i="1"/>
  <c r="BM58" i="1"/>
  <c r="EP57" i="1"/>
  <c r="EJ72" i="1"/>
  <c r="FZ58" i="1"/>
  <c r="BY68" i="1"/>
  <c r="AR62" i="1"/>
  <c r="EM65" i="1"/>
  <c r="FN59" i="1"/>
  <c r="BM61" i="1"/>
  <c r="EA68" i="1"/>
  <c r="BY60" i="1"/>
  <c r="FN64" i="1"/>
  <c r="EM61" i="1"/>
  <c r="FQ58" i="1"/>
  <c r="CZ59" i="1"/>
  <c r="DC69" i="1"/>
  <c r="GF60" i="1"/>
  <c r="AF69" i="1"/>
  <c r="EY72" i="1"/>
  <c r="FH63" i="1"/>
  <c r="AR65" i="1"/>
  <c r="ED71" i="1"/>
  <c r="BV70" i="1"/>
  <c r="GO63" i="1"/>
  <c r="BV58" i="1"/>
  <c r="CK58" i="1"/>
  <c r="EY71" i="1"/>
  <c r="ED60" i="1"/>
  <c r="DX72" i="1"/>
  <c r="T59" i="1"/>
  <c r="AI64" i="1"/>
  <c r="BS69" i="1"/>
  <c r="FH58" i="1"/>
  <c r="DR59" i="1"/>
  <c r="EP67" i="1"/>
  <c r="T63" i="1"/>
  <c r="DL72" i="1"/>
  <c r="EG68" i="1"/>
  <c r="BD61" i="1"/>
  <c r="CH72" i="1"/>
  <c r="AF64" i="1"/>
  <c r="CE60" i="1"/>
  <c r="GO64" i="1"/>
  <c r="BD72" i="1"/>
  <c r="FW60" i="1"/>
  <c r="DO62" i="1"/>
  <c r="Q58" i="1"/>
  <c r="GF65" i="1"/>
  <c r="GU62" i="1"/>
  <c r="EJ66" i="1"/>
  <c r="CH58" i="1"/>
  <c r="AU70" i="1"/>
  <c r="M70" i="1" s="1"/>
  <c r="D43" i="1"/>
  <c r="CH59" i="1"/>
  <c r="CE71" i="1"/>
  <c r="FB61" i="1"/>
  <c r="CE57" i="1"/>
  <c r="CQ67" i="1"/>
  <c r="BM72" i="1"/>
  <c r="GR67" i="1"/>
  <c r="E75" i="1"/>
  <c r="C51" i="1" s="1"/>
  <c r="Q34" i="5"/>
  <c r="BA61" i="1"/>
  <c r="Q57" i="1"/>
  <c r="DX61" i="1"/>
  <c r="CZ66" i="1"/>
  <c r="ES70" i="1"/>
  <c r="BP68" i="1"/>
  <c r="BP67" i="1"/>
  <c r="EG69" i="1"/>
  <c r="FZ61" i="1"/>
  <c r="DL60" i="1"/>
  <c r="DU69" i="1"/>
  <c r="AR70" i="1"/>
  <c r="FE62" i="1"/>
  <c r="GI59" i="1"/>
  <c r="CB71" i="1"/>
  <c r="FW65" i="1"/>
  <c r="DO63" i="1"/>
  <c r="EM64" i="1"/>
  <c r="DL71" i="1"/>
  <c r="BA72" i="1"/>
  <c r="ED72" i="1"/>
  <c r="FZ72" i="1"/>
  <c r="EV71" i="1"/>
  <c r="BA57" i="1"/>
  <c r="GC60" i="1"/>
  <c r="Z57" i="1"/>
  <c r="FN62" i="1"/>
  <c r="CT72" i="1"/>
  <c r="FB71" i="1"/>
  <c r="DC72" i="1"/>
  <c r="ES64" i="1"/>
  <c r="CQ60" i="1"/>
  <c r="EM71" i="1"/>
  <c r="FK69" i="1"/>
  <c r="AX63" i="1"/>
  <c r="EA71" i="1"/>
  <c r="FT57" i="1"/>
  <c r="AC71" i="1"/>
  <c r="GI66" i="1"/>
  <c r="T60" i="1"/>
  <c r="CW68" i="1"/>
  <c r="FK70" i="1"/>
  <c r="DL66" i="1"/>
  <c r="FH66" i="1"/>
  <c r="CT71" i="1"/>
  <c r="CH68" i="1"/>
  <c r="EP59" i="1"/>
  <c r="FT65" i="1"/>
  <c r="W68" i="1"/>
  <c r="Z66" i="1"/>
  <c r="FH57" i="1"/>
  <c r="AL72" i="1"/>
  <c r="FZ65" i="1"/>
  <c r="W60" i="1"/>
  <c r="CK71" i="1"/>
  <c r="AO67" i="1"/>
  <c r="CZ69" i="1"/>
  <c r="BD68" i="1"/>
  <c r="CN58" i="1"/>
  <c r="GC66" i="1"/>
  <c r="CW64" i="1"/>
  <c r="FH69" i="1"/>
  <c r="FW64" i="1"/>
  <c r="BA67" i="1"/>
  <c r="DO65" i="1"/>
  <c r="GC59" i="1"/>
  <c r="AF71" i="1"/>
  <c r="GR58" i="1"/>
  <c r="BY58" i="1"/>
  <c r="BM63" i="1"/>
  <c r="DC59" i="1"/>
  <c r="AC61" i="1"/>
  <c r="CN63" i="1"/>
  <c r="AR67" i="1"/>
  <c r="CZ61" i="1"/>
  <c r="BY67" i="1"/>
  <c r="BY66" i="1"/>
  <c r="EP70" i="1"/>
  <c r="GI62" i="1"/>
  <c r="EA58" i="1"/>
  <c r="DF65" i="1"/>
  <c r="GF62" i="1"/>
  <c r="FQ65" i="1"/>
  <c r="BS61" i="1"/>
  <c r="BP64" i="1"/>
  <c r="FE61" i="1"/>
  <c r="AF65" i="1"/>
  <c r="GO70" i="1"/>
  <c r="AX58" i="1"/>
  <c r="DC65" i="1"/>
  <c r="BV72" i="1"/>
  <c r="EG65" i="1"/>
  <c r="CZ71" i="1"/>
  <c r="BS71" i="1"/>
  <c r="DR66" i="1"/>
  <c r="FH72" i="1"/>
  <c r="BA65" i="1"/>
  <c r="GO72" i="1"/>
  <c r="FB63" i="1"/>
  <c r="AL68" i="1"/>
  <c r="GI71" i="1"/>
  <c r="AO62" i="1"/>
  <c r="BP59" i="1"/>
  <c r="DC71" i="1"/>
  <c r="W57" i="1"/>
  <c r="CT58" i="1"/>
  <c r="AL66" i="1"/>
  <c r="DF58" i="1"/>
  <c r="BA66" i="1"/>
  <c r="CQ62" i="1"/>
  <c r="GL62" i="1"/>
  <c r="FW62" i="1"/>
  <c r="AI71" i="1"/>
  <c r="ED62" i="1"/>
  <c r="FZ70" i="1"/>
  <c r="FB58" i="1"/>
  <c r="AX68" i="1"/>
  <c r="T65" i="1"/>
  <c r="CT70" i="1"/>
  <c r="AF62" i="1"/>
  <c r="CK59" i="1"/>
  <c r="AU64" i="1"/>
  <c r="CW57" i="1"/>
  <c r="GL58" i="1"/>
  <c r="DF62" i="1"/>
  <c r="FZ71" i="1"/>
  <c r="FT64" i="1"/>
  <c r="AR68" i="1"/>
  <c r="DX68" i="1"/>
  <c r="FT66" i="1"/>
  <c r="W66" i="1"/>
  <c r="GR59" i="1"/>
  <c r="BS68" i="1"/>
  <c r="ED59" i="1"/>
  <c r="M59" i="1" s="1"/>
  <c r="CK66" i="1"/>
  <c r="DR64" i="1"/>
  <c r="BS67" i="1"/>
  <c r="DL63" i="1"/>
  <c r="W65" i="1"/>
  <c r="CT66" i="1"/>
  <c r="EJ69" i="1"/>
  <c r="GI63" i="1"/>
  <c r="GU66" i="1"/>
  <c r="EM70" i="1"/>
  <c r="GC61" i="1"/>
  <c r="FE66" i="1"/>
  <c r="BA60" i="1"/>
  <c r="BV57" i="1"/>
  <c r="DX63" i="1"/>
  <c r="CE61" i="1"/>
  <c r="EA63" i="1"/>
  <c r="BV60" i="1"/>
  <c r="EG62" i="1"/>
  <c r="CH69" i="1"/>
  <c r="DO70" i="1"/>
  <c r="ES62" i="1"/>
  <c r="GF69" i="1"/>
  <c r="AO70" i="1"/>
  <c r="DR57" i="1"/>
  <c r="DI68" i="1"/>
  <c r="GF71" i="1"/>
  <c r="FK65" i="1"/>
  <c r="CH61" i="1"/>
  <c r="Z61" i="1"/>
  <c r="GR66" i="1"/>
  <c r="W72" i="1"/>
  <c r="DU64" i="1"/>
  <c r="CE66" i="1"/>
  <c r="FE64" i="1"/>
  <c r="AU69" i="1"/>
  <c r="Z72" i="1"/>
  <c r="W59" i="1"/>
  <c r="EA59" i="1"/>
  <c r="BS58" i="1"/>
  <c r="FK57" i="1"/>
  <c r="DR68" i="1"/>
  <c r="BP69" i="1"/>
  <c r="FB70" i="1"/>
  <c r="GI61" i="1"/>
  <c r="AL60" i="1"/>
  <c r="FE72" i="1"/>
  <c r="AU63" i="1"/>
  <c r="M63" i="1" s="1"/>
  <c r="FN70" i="1"/>
  <c r="W62" i="1"/>
  <c r="AI57" i="1"/>
  <c r="T62" i="1"/>
  <c r="BM57" i="1"/>
  <c r="ED68" i="1"/>
  <c r="M68" i="1" s="1"/>
  <c r="BY71" i="1"/>
  <c r="DR61" i="1"/>
  <c r="BM60" i="1"/>
  <c r="DU66" i="1"/>
  <c r="BV71" i="1"/>
  <c r="DF72" i="1"/>
  <c r="EJ62" i="1"/>
  <c r="GL72" i="1"/>
  <c r="AX60" i="1"/>
  <c r="EM67" i="1"/>
  <c r="GR72" i="1"/>
  <c r="FE63" i="1"/>
  <c r="AI72" i="1"/>
  <c r="CB65" i="1"/>
  <c r="DU59" i="1"/>
  <c r="BP72" i="1"/>
  <c r="EA62" i="1"/>
  <c r="CB68" i="1"/>
  <c r="DL65" i="1"/>
  <c r="BM71" i="1"/>
  <c r="ES69" i="1"/>
  <c r="GI72" i="1"/>
  <c r="GU67" i="1"/>
  <c r="EV69" i="1"/>
  <c r="GL66" i="1"/>
  <c r="FN68" i="1"/>
  <c r="AR57" i="1"/>
  <c r="BM70" i="1"/>
  <c r="ED64" i="1"/>
  <c r="CH63" i="1"/>
  <c r="DL64" i="1"/>
  <c r="BP65" i="1"/>
  <c r="DR62" i="1"/>
  <c r="CB61" i="1"/>
  <c r="DR69" i="1"/>
  <c r="EV58" i="1"/>
  <c r="GR61" i="1"/>
  <c r="BA68" i="1"/>
  <c r="ES68" i="1"/>
  <c r="GR71" i="1"/>
  <c r="FW57" i="1"/>
  <c r="CQ64" i="1"/>
  <c r="EP64" i="1"/>
  <c r="CH60" i="1"/>
  <c r="EM58" i="1"/>
  <c r="BP62" i="1"/>
  <c r="ED58" i="1"/>
  <c r="CB70" i="1"/>
  <c r="DI71" i="1"/>
  <c r="EY57" i="1"/>
  <c r="BA69" i="1"/>
  <c r="FW72" i="1"/>
  <c r="M72" i="1"/>
  <c r="BA62" i="1"/>
  <c r="AF57" i="1"/>
  <c r="FT61" i="1"/>
  <c r="GL70" i="1"/>
  <c r="EV64" i="1"/>
  <c r="GU65" i="1"/>
  <c r="FZ59" i="1"/>
  <c r="ED57" i="1"/>
  <c r="DL62" i="1"/>
  <c r="AI66" i="1"/>
  <c r="CW62" i="1"/>
  <c r="T57" i="1"/>
  <c r="DF64" i="1"/>
  <c r="BV63" i="1"/>
  <c r="BV59" i="1"/>
  <c r="GO58" i="1"/>
  <c r="AI63" i="1"/>
  <c r="FW70" i="1"/>
  <c r="DL68" i="1"/>
  <c r="BD59" i="1"/>
  <c r="FT63" i="1"/>
  <c r="FT69" i="1"/>
  <c r="CT64" i="1"/>
  <c r="FT62" i="1"/>
  <c r="DI69" i="1"/>
  <c r="GR68" i="1"/>
  <c r="CW69" i="1"/>
  <c r="AR59" i="1"/>
  <c r="DL70" i="1"/>
  <c r="AF66" i="1"/>
  <c r="GO59" i="1"/>
  <c r="Z62" i="1"/>
  <c r="FQ66" i="1"/>
  <c r="DU65" i="1"/>
  <c r="AU57" i="1"/>
  <c r="FQ64" i="1"/>
  <c r="FT68" i="1"/>
  <c r="DC61" i="1"/>
  <c r="FZ57" i="1"/>
  <c r="CT57" i="1"/>
  <c r="AX57" i="1"/>
  <c r="DI62" i="1"/>
  <c r="AI58" i="1"/>
  <c r="CQ71" i="1"/>
  <c r="W61" i="1"/>
  <c r="J66" i="1"/>
  <c r="EJ67" i="1" s="1"/>
  <c r="AL63" i="1"/>
  <c r="FZ68" i="1"/>
  <c r="GF66" i="1"/>
  <c r="CN62" i="1"/>
  <c r="BD63" i="1"/>
  <c r="DC58" i="1"/>
  <c r="AO63" i="1"/>
  <c r="CQ59" i="1"/>
  <c r="Z69" i="1"/>
  <c r="CZ70" i="1"/>
  <c r="BM59" i="1"/>
  <c r="GR57" i="1"/>
  <c r="AR60" i="1"/>
  <c r="FT72" i="1"/>
  <c r="EA72" i="1"/>
  <c r="AF72" i="1"/>
  <c r="FK66" i="1"/>
  <c r="FB68" i="1"/>
  <c r="DI66" i="1"/>
  <c r="FQ67" i="1"/>
  <c r="GF59" i="1"/>
  <c r="CN70" i="1"/>
  <c r="BA58" i="1"/>
  <c r="CZ65" i="1"/>
  <c r="W71" i="1"/>
  <c r="GI68" i="1"/>
  <c r="AX71" i="1"/>
  <c r="FN63" i="1"/>
  <c r="AL59" i="1"/>
  <c r="AI65" i="1"/>
  <c r="FN65" i="1"/>
  <c r="EJ65" i="1"/>
  <c r="BS66" i="1"/>
  <c r="ES66" i="1"/>
  <c r="CK65" i="1"/>
  <c r="ED69" i="1"/>
  <c r="M69" i="1" s="1"/>
  <c r="CW67" i="1"/>
  <c r="FE68" i="1"/>
  <c r="DL58" i="1"/>
  <c r="T72" i="1"/>
  <c r="GL64" i="1"/>
  <c r="AO65" i="1"/>
  <c r="FE59" i="1"/>
  <c r="AC62" i="1"/>
  <c r="Z64" i="1"/>
  <c r="FN61" i="1"/>
  <c r="EJ58" i="1"/>
  <c r="CB67" i="1"/>
  <c r="ES63" i="1"/>
  <c r="CQ72" i="1"/>
  <c r="EY63" i="1"/>
  <c r="DF71" i="1"/>
  <c r="EY70" i="1"/>
  <c r="CT68" i="1"/>
  <c r="AX65" i="1"/>
  <c r="BG66" i="1"/>
  <c r="M66" i="1" s="1"/>
  <c r="BJ57" i="1"/>
  <c r="BJ58" i="1"/>
  <c r="EV60" i="1"/>
  <c r="BY61" i="1"/>
  <c r="EJ71" i="1"/>
  <c r="CN68" i="1"/>
  <c r="EJ64" i="1"/>
  <c r="CZ63" i="1"/>
  <c r="AO60" i="1"/>
  <c r="GO71" i="1"/>
  <c r="M71" i="1" s="1"/>
  <c r="EP65" i="1"/>
  <c r="BD66" i="1"/>
  <c r="GO61" i="1"/>
  <c r="M61" i="1" s="1"/>
  <c r="ES59" i="1"/>
  <c r="DO71" i="1"/>
  <c r="BY63" i="1"/>
  <c r="DO60" i="1"/>
  <c r="BM65" i="1"/>
  <c r="DI59" i="1"/>
  <c r="CB62" i="1"/>
  <c r="DX64" i="1"/>
  <c r="CE70" i="1"/>
  <c r="AF67" i="1"/>
  <c r="FW58" i="1"/>
  <c r="BD62" i="1"/>
  <c r="EY68" i="1"/>
  <c r="AU62" i="1"/>
  <c r="GL63" i="1"/>
  <c r="FE65" i="1"/>
  <c r="DX70" i="1"/>
  <c r="CK69" i="1"/>
  <c r="EA60" i="1"/>
  <c r="BV65" i="1"/>
  <c r="DU57" i="1"/>
  <c r="CE58" i="1"/>
  <c r="EM57" i="1"/>
  <c r="BS70" i="1"/>
  <c r="AC69" i="1"/>
  <c r="BG57" i="1"/>
  <c r="E77" i="1"/>
  <c r="Q54" i="5"/>
  <c r="D46" i="1"/>
  <c r="BG58" i="1"/>
  <c r="BG60" i="1"/>
  <c r="Q60" i="1"/>
  <c r="B14" i="2"/>
  <c r="M64" i="1" l="1"/>
  <c r="M62" i="1"/>
  <c r="CW97" i="1"/>
  <c r="M60" i="1"/>
  <c r="M58" i="1"/>
  <c r="M57" i="1"/>
  <c r="EG97" i="1"/>
  <c r="GL97" i="1"/>
  <c r="CZ60" i="1"/>
  <c r="FK97" i="1"/>
  <c r="FT60" i="1"/>
  <c r="DC67" i="1"/>
  <c r="DC97" i="1" s="1"/>
  <c r="CN60" i="1"/>
  <c r="CN97" i="1" s="1"/>
  <c r="GR60" i="1"/>
  <c r="GR97" i="1" s="1"/>
  <c r="DO67" i="1"/>
  <c r="DO97" i="1" s="1"/>
  <c r="BP60" i="1"/>
  <c r="BP97" i="1" s="1"/>
  <c r="AU67" i="1"/>
  <c r="AU97" i="1" s="1"/>
  <c r="GC67" i="1"/>
  <c r="GC97" i="1" s="1"/>
  <c r="CT67" i="1"/>
  <c r="GF67" i="1"/>
  <c r="GF97" i="1" s="1"/>
  <c r="T67" i="1"/>
  <c r="T97" i="1" s="1"/>
  <c r="FZ67" i="1"/>
  <c r="FZ97" i="1" s="1"/>
  <c r="BJ60" i="1"/>
  <c r="GO67" i="1"/>
  <c r="GO97" i="1" s="1"/>
  <c r="FW67" i="1"/>
  <c r="FW97" i="1" s="1"/>
  <c r="CE67" i="1"/>
  <c r="CE97" i="1" s="1"/>
  <c r="ES67" i="1"/>
  <c r="AC67" i="1"/>
  <c r="AC97" i="1" s="1"/>
  <c r="EV67" i="1"/>
  <c r="EV97" i="1" s="1"/>
  <c r="FB60" i="1"/>
  <c r="FB97" i="1" s="1"/>
  <c r="ED67" i="1"/>
  <c r="DX67" i="1"/>
  <c r="DX97" i="1" s="1"/>
  <c r="EA67" i="1"/>
  <c r="EA97" i="1" s="1"/>
  <c r="EP60" i="1"/>
  <c r="EP97" i="1" s="1"/>
  <c r="BG67" i="1"/>
  <c r="BG97" i="1" s="1"/>
  <c r="DR60" i="1"/>
  <c r="DR97" i="1" s="1"/>
  <c r="DI60" i="1"/>
  <c r="DI97" i="1" s="1"/>
  <c r="FH67" i="1"/>
  <c r="FH97" i="1" s="1"/>
  <c r="AL67" i="1"/>
  <c r="AL97" i="1" s="1"/>
  <c r="EY67" i="1"/>
  <c r="EY97" i="1" s="1"/>
  <c r="DF67" i="1"/>
  <c r="DF97" i="1" s="1"/>
  <c r="CH67" i="1"/>
  <c r="CH97" i="1" s="1"/>
  <c r="DU67" i="1"/>
  <c r="DU97" i="1" s="1"/>
  <c r="E82" i="1"/>
  <c r="D54" i="1" s="1"/>
  <c r="X24" i="5"/>
  <c r="E85" i="1" s="1"/>
  <c r="C56" i="1" s="1"/>
  <c r="Z67" i="1"/>
  <c r="Z97" i="1" s="1"/>
  <c r="EM60" i="1"/>
  <c r="EM97" i="1" s="1"/>
  <c r="FQ97" i="1"/>
  <c r="CK97" i="1"/>
  <c r="ED97" i="1"/>
  <c r="DL97" i="1"/>
  <c r="BY97" i="1"/>
  <c r="BV97" i="1"/>
  <c r="FT97" i="1"/>
  <c r="BJ97" i="1"/>
  <c r="FN97" i="1"/>
  <c r="GI97" i="1"/>
  <c r="GU97" i="1"/>
  <c r="CB97" i="1"/>
  <c r="AO97" i="1"/>
  <c r="BS97" i="1"/>
  <c r="CQ97" i="1"/>
  <c r="CT97" i="1"/>
  <c r="BA97" i="1"/>
  <c r="AI97" i="1"/>
  <c r="AF97" i="1"/>
  <c r="BM97" i="1"/>
  <c r="ES97" i="1"/>
  <c r="AR97" i="1"/>
  <c r="EJ97" i="1"/>
  <c r="FE97" i="1"/>
  <c r="W97" i="1"/>
  <c r="AX97" i="1"/>
  <c r="Q97" i="1"/>
  <c r="CZ97" i="1"/>
  <c r="BD97" i="1"/>
  <c r="X64" i="5"/>
  <c r="E83" i="1"/>
  <c r="C52" i="1"/>
  <c r="GR79" i="1"/>
  <c r="GU78" i="1"/>
  <c r="GO78" i="1"/>
  <c r="GU77" i="1"/>
  <c r="GO77" i="1"/>
  <c r="GR80" i="1"/>
  <c r="GL77" i="1"/>
  <c r="GI74" i="1"/>
  <c r="GC73" i="1"/>
  <c r="GI77" i="1"/>
  <c r="GL78" i="1"/>
  <c r="GF75" i="1"/>
  <c r="GF78" i="1"/>
  <c r="FZ78" i="1"/>
  <c r="FW79" i="1"/>
  <c r="FQ78" i="1"/>
  <c r="GC75" i="1"/>
  <c r="FT77" i="1"/>
  <c r="FW77" i="1"/>
  <c r="FQ80" i="1"/>
  <c r="FW80" i="1"/>
  <c r="FQ79" i="1"/>
  <c r="FN75" i="1"/>
  <c r="FH73" i="1"/>
  <c r="FB75" i="1"/>
  <c r="EV73" i="1"/>
  <c r="FK73" i="1"/>
  <c r="FE74" i="1"/>
  <c r="FH79" i="1"/>
  <c r="FK79" i="1"/>
  <c r="FE80" i="1"/>
  <c r="EY79" i="1"/>
  <c r="EV76" i="1"/>
  <c r="EP73" i="1"/>
  <c r="EJ76" i="1"/>
  <c r="ED73" i="1"/>
  <c r="EV75" i="1"/>
  <c r="EP76" i="1"/>
  <c r="EJ75" i="1"/>
  <c r="EV79" i="1"/>
  <c r="EP79" i="1"/>
  <c r="EJ78" i="1"/>
  <c r="EY77" i="1"/>
  <c r="EP78" i="1"/>
  <c r="EJ77" i="1"/>
  <c r="ED78" i="1"/>
  <c r="EA77" i="1"/>
  <c r="DU77" i="1"/>
  <c r="DO77" i="1"/>
  <c r="DI79" i="1"/>
  <c r="EA80" i="1"/>
  <c r="DU80" i="1"/>
  <c r="DO80" i="1"/>
  <c r="EA79" i="1"/>
  <c r="DU79" i="1"/>
  <c r="DO79" i="1"/>
  <c r="EA78" i="1"/>
  <c r="DU78" i="1"/>
  <c r="DO78" i="1"/>
  <c r="DI80" i="1"/>
  <c r="DC80" i="1"/>
  <c r="DC79" i="1"/>
  <c r="CW78" i="1"/>
  <c r="CQ79" i="1"/>
  <c r="CK79" i="1"/>
  <c r="DF79" i="1"/>
  <c r="CZ77" i="1"/>
  <c r="CT77" i="1"/>
  <c r="CN78" i="1"/>
  <c r="DL75" i="1"/>
  <c r="DC77" i="1"/>
  <c r="CW80" i="1"/>
  <c r="CQ77" i="1"/>
  <c r="DL74" i="1"/>
  <c r="CZ79" i="1"/>
  <c r="CT79" i="1"/>
  <c r="CN80" i="1"/>
  <c r="CK77" i="1"/>
  <c r="CB75" i="1"/>
  <c r="BV74" i="1"/>
  <c r="BP74" i="1"/>
  <c r="GR75" i="1"/>
  <c r="GU74" i="1"/>
  <c r="GO74" i="1"/>
  <c r="GU73" i="1"/>
  <c r="GO73" i="1"/>
  <c r="GR76" i="1"/>
  <c r="GL73" i="1"/>
  <c r="GF77" i="1"/>
  <c r="FZ77" i="1"/>
  <c r="GI73" i="1"/>
  <c r="GI80" i="1"/>
  <c r="GL76" i="1"/>
  <c r="GF74" i="1"/>
  <c r="FZ74" i="1"/>
  <c r="FW75" i="1"/>
  <c r="FQ74" i="1"/>
  <c r="FZ79" i="1"/>
  <c r="FT73" i="1"/>
  <c r="FW73" i="1"/>
  <c r="FQ76" i="1"/>
  <c r="FW76" i="1"/>
  <c r="FQ75" i="1"/>
  <c r="FK78" i="1"/>
  <c r="FE79" i="1"/>
  <c r="EY78" i="1"/>
  <c r="FN80" i="1"/>
  <c r="FH80" i="1"/>
  <c r="FN77" i="1"/>
  <c r="FH75" i="1"/>
  <c r="FK75" i="1"/>
  <c r="FE76" i="1"/>
  <c r="EY75" i="1"/>
  <c r="ES80" i="1"/>
  <c r="EM80" i="1"/>
  <c r="EG80" i="1"/>
  <c r="FB73" i="1"/>
  <c r="ES79" i="1"/>
  <c r="EM79" i="1"/>
  <c r="FE77" i="1"/>
  <c r="EV74" i="1"/>
  <c r="EP75" i="1"/>
  <c r="EJ74" i="1"/>
  <c r="EV78" i="1"/>
  <c r="EP74" i="1"/>
  <c r="EJ73" i="1"/>
  <c r="ED74" i="1"/>
  <c r="EA73" i="1"/>
  <c r="DU73" i="1"/>
  <c r="DO73" i="1"/>
  <c r="DI75" i="1"/>
  <c r="EA76" i="1"/>
  <c r="DU76" i="1"/>
  <c r="DO76" i="1"/>
  <c r="EA75" i="1"/>
  <c r="DU75" i="1"/>
  <c r="DO75" i="1"/>
  <c r="EA74" i="1"/>
  <c r="DU74" i="1"/>
  <c r="DO74" i="1"/>
  <c r="DI76" i="1"/>
  <c r="DL79" i="1"/>
  <c r="DC75" i="1"/>
  <c r="CW74" i="1"/>
  <c r="CQ75" i="1"/>
  <c r="CK75" i="1"/>
  <c r="DF74" i="1"/>
  <c r="CZ73" i="1"/>
  <c r="CT73" i="1"/>
  <c r="CN74" i="1"/>
  <c r="DI77" i="1"/>
  <c r="DC73" i="1"/>
  <c r="CW76" i="1"/>
  <c r="CQ73" i="1"/>
  <c r="DI74" i="1"/>
  <c r="CZ75" i="1"/>
  <c r="CT75" i="1"/>
  <c r="CN76" i="1"/>
  <c r="CH80" i="1"/>
  <c r="BY77" i="1"/>
  <c r="BS78" i="1"/>
  <c r="BM78" i="1"/>
  <c r="GU79" i="1"/>
  <c r="GO79" i="1"/>
  <c r="GR78" i="1"/>
  <c r="GL79" i="1"/>
  <c r="GR77" i="1"/>
  <c r="GU80" i="1"/>
  <c r="GO80" i="1"/>
  <c r="GL74" i="1"/>
  <c r="GF73" i="1"/>
  <c r="FZ73" i="1"/>
  <c r="GF80" i="1"/>
  <c r="GI76" i="1"/>
  <c r="GI79" i="1"/>
  <c r="GC78" i="1"/>
  <c r="GC76" i="1"/>
  <c r="FT78" i="1"/>
  <c r="FN78" i="1"/>
  <c r="FW78" i="1"/>
  <c r="GC80" i="1"/>
  <c r="FT80" i="1"/>
  <c r="GC79" i="1"/>
  <c r="FT79" i="1"/>
  <c r="FN79" i="1"/>
  <c r="FK74" i="1"/>
  <c r="FE75" i="1"/>
  <c r="EY74" i="1"/>
  <c r="FN73" i="1"/>
  <c r="FH76" i="1"/>
  <c r="FK80" i="1"/>
  <c r="FQ77" i="1"/>
  <c r="FH78" i="1"/>
  <c r="FB80" i="1"/>
  <c r="FB74" i="1"/>
  <c r="ES76" i="1"/>
  <c r="EM76" i="1"/>
  <c r="EG76" i="1"/>
  <c r="EY73" i="1"/>
  <c r="ES75" i="1"/>
  <c r="EM75" i="1"/>
  <c r="FB78" i="1"/>
  <c r="ES78" i="1"/>
  <c r="EM78" i="1"/>
  <c r="FE73" i="1"/>
  <c r="ES77" i="1"/>
  <c r="EM77" i="1"/>
  <c r="EG77" i="1"/>
  <c r="EG75" i="1"/>
  <c r="DX80" i="1"/>
  <c r="DR79" i="1"/>
  <c r="DL80" i="1"/>
  <c r="EG74" i="1"/>
  <c r="DX79" i="1"/>
  <c r="DR78" i="1"/>
  <c r="EG79" i="1"/>
  <c r="DX78" i="1"/>
  <c r="DR77" i="1"/>
  <c r="EG78" i="1"/>
  <c r="DX77" i="1"/>
  <c r="DR80" i="1"/>
  <c r="DL77" i="1"/>
  <c r="DF80" i="1"/>
  <c r="DI73" i="1"/>
  <c r="CZ78" i="1"/>
  <c r="CT78" i="1"/>
  <c r="CN79" i="1"/>
  <c r="DL78" i="1"/>
  <c r="DC78" i="1"/>
  <c r="CW77" i="1"/>
  <c r="CQ78" i="1"/>
  <c r="CK78" i="1"/>
  <c r="DF78" i="1"/>
  <c r="CZ80" i="1"/>
  <c r="CT80" i="1"/>
  <c r="CN77" i="1"/>
  <c r="DF77" i="1"/>
  <c r="CW79" i="1"/>
  <c r="CQ80" i="1"/>
  <c r="CK80" i="1"/>
  <c r="CH76" i="1"/>
  <c r="BY73" i="1"/>
  <c r="BS74" i="1"/>
  <c r="GU75" i="1"/>
  <c r="GO75" i="1"/>
  <c r="GR74" i="1"/>
  <c r="GL75" i="1"/>
  <c r="GR73" i="1"/>
  <c r="GU76" i="1"/>
  <c r="GO76" i="1"/>
  <c r="GI78" i="1"/>
  <c r="GC77" i="1"/>
  <c r="GL80" i="1"/>
  <c r="GF76" i="1"/>
  <c r="GF79" i="1"/>
  <c r="GI75" i="1"/>
  <c r="GC74" i="1"/>
  <c r="FZ80" i="1"/>
  <c r="FT74" i="1"/>
  <c r="FN74" i="1"/>
  <c r="FW74" i="1"/>
  <c r="FZ76" i="1"/>
  <c r="FT76" i="1"/>
  <c r="FZ75" i="1"/>
  <c r="FT75" i="1"/>
  <c r="FQ73" i="1"/>
  <c r="FH77" i="1"/>
  <c r="FB79" i="1"/>
  <c r="EV77" i="1"/>
  <c r="FK77" i="1"/>
  <c r="FE78" i="1"/>
  <c r="FK76" i="1"/>
  <c r="FN76" i="1"/>
  <c r="FH74" i="1"/>
  <c r="FB76" i="1"/>
  <c r="EY76" i="1"/>
  <c r="EP77" i="1"/>
  <c r="EJ80" i="1"/>
  <c r="ED77" i="1"/>
  <c r="EV80" i="1"/>
  <c r="EP80" i="1"/>
  <c r="EJ79" i="1"/>
  <c r="EY80" i="1"/>
  <c r="ES74" i="1"/>
  <c r="EM74" i="1"/>
  <c r="FB77" i="1"/>
  <c r="ES73" i="1"/>
  <c r="EM73" i="1"/>
  <c r="EG73" i="1"/>
  <c r="ED80" i="1"/>
  <c r="DX76" i="1"/>
  <c r="DR75" i="1"/>
  <c r="DL76" i="1"/>
  <c r="ED79" i="1"/>
  <c r="DX75" i="1"/>
  <c r="DR74" i="1"/>
  <c r="ED76" i="1"/>
  <c r="DX74" i="1"/>
  <c r="DR73" i="1"/>
  <c r="ED75" i="1"/>
  <c r="DX73" i="1"/>
  <c r="DR76" i="1"/>
  <c r="DL73" i="1"/>
  <c r="DF76" i="1"/>
  <c r="DF75" i="1"/>
  <c r="CZ74" i="1"/>
  <c r="CT74" i="1"/>
  <c r="CN75" i="1"/>
  <c r="DI78" i="1"/>
  <c r="DC74" i="1"/>
  <c r="CW73" i="1"/>
  <c r="CQ74" i="1"/>
  <c r="CK74" i="1"/>
  <c r="DF73" i="1"/>
  <c r="CZ76" i="1"/>
  <c r="CT76" i="1"/>
  <c r="CN73" i="1"/>
  <c r="DC76" i="1"/>
  <c r="CW75" i="1"/>
  <c r="CQ76" i="1"/>
  <c r="CK76" i="1"/>
  <c r="CB79" i="1"/>
  <c r="BV78" i="1"/>
  <c r="BP78" i="1"/>
  <c r="CE78" i="1"/>
  <c r="CK73" i="1"/>
  <c r="CB74" i="1"/>
  <c r="BV73" i="1"/>
  <c r="BD73" i="1"/>
  <c r="BY80" i="1"/>
  <c r="BS73" i="1"/>
  <c r="BM73" i="1"/>
  <c r="CH74" i="1"/>
  <c r="BY75" i="1"/>
  <c r="BS76" i="1"/>
  <c r="BM76" i="1"/>
  <c r="CH73" i="1"/>
  <c r="BY74" i="1"/>
  <c r="BS75" i="1"/>
  <c r="BM75" i="1"/>
  <c r="BD74" i="1"/>
  <c r="AX77" i="1"/>
  <c r="AR79" i="1"/>
  <c r="AL78" i="1"/>
  <c r="AF78" i="1"/>
  <c r="Z77" i="1"/>
  <c r="T77" i="1"/>
  <c r="BD80" i="1"/>
  <c r="AX76" i="1"/>
  <c r="AR74" i="1"/>
  <c r="AL73" i="1"/>
  <c r="AF73" i="1"/>
  <c r="Z76" i="1"/>
  <c r="BD79" i="1"/>
  <c r="AX75" i="1"/>
  <c r="AR73" i="1"/>
  <c r="AL76" i="1"/>
  <c r="AF76" i="1"/>
  <c r="Z75" i="1"/>
  <c r="BD76" i="1"/>
  <c r="AX74" i="1"/>
  <c r="AR76" i="1"/>
  <c r="AL75" i="1"/>
  <c r="AF75" i="1"/>
  <c r="Z74" i="1"/>
  <c r="T74" i="1"/>
  <c r="BG80" i="1"/>
  <c r="BJ76" i="1"/>
  <c r="W78" i="1"/>
  <c r="BJ79" i="1"/>
  <c r="AC76" i="1"/>
  <c r="AO73" i="1"/>
  <c r="BA75" i="1"/>
  <c r="AC74" i="1"/>
  <c r="BJ78" i="1"/>
  <c r="Q77" i="1"/>
  <c r="BM74" i="1"/>
  <c r="CH79" i="1"/>
  <c r="BY76" i="1"/>
  <c r="BP77" i="1"/>
  <c r="CE77" i="1"/>
  <c r="CB77" i="1"/>
  <c r="BV80" i="1"/>
  <c r="BP80" i="1"/>
  <c r="CE80" i="1"/>
  <c r="CB80" i="1"/>
  <c r="BV79" i="1"/>
  <c r="BP79" i="1"/>
  <c r="CE79" i="1"/>
  <c r="BD75" i="1"/>
  <c r="AX73" i="1"/>
  <c r="AR75" i="1"/>
  <c r="AL74" i="1"/>
  <c r="AF74" i="1"/>
  <c r="Z73" i="1"/>
  <c r="T73" i="1"/>
  <c r="BA77" i="1"/>
  <c r="AU79" i="1"/>
  <c r="AO78" i="1"/>
  <c r="AI77" i="1"/>
  <c r="AC80" i="1"/>
  <c r="W80" i="1"/>
  <c r="BA80" i="1"/>
  <c r="AU78" i="1"/>
  <c r="AO77" i="1"/>
  <c r="AI80" i="1"/>
  <c r="AC79" i="1"/>
  <c r="W79" i="1"/>
  <c r="BA79" i="1"/>
  <c r="AU77" i="1"/>
  <c r="AO80" i="1"/>
  <c r="AI79" i="1"/>
  <c r="BJ73" i="1"/>
  <c r="Q76" i="1"/>
  <c r="W76" i="1"/>
  <c r="AC75" i="1"/>
  <c r="AO76" i="1"/>
  <c r="BG79" i="1"/>
  <c r="CE74" i="1"/>
  <c r="CH75" i="1"/>
  <c r="BV77" i="1"/>
  <c r="BP73" i="1"/>
  <c r="CE73" i="1"/>
  <c r="CB73" i="1"/>
  <c r="BV76" i="1"/>
  <c r="BP76" i="1"/>
  <c r="CE76" i="1"/>
  <c r="CB76" i="1"/>
  <c r="BV75" i="1"/>
  <c r="BP75" i="1"/>
  <c r="CE75" i="1"/>
  <c r="BA78" i="1"/>
  <c r="AU80" i="1"/>
  <c r="AO79" i="1"/>
  <c r="AI78" i="1"/>
  <c r="AC77" i="1"/>
  <c r="W77" i="1"/>
  <c r="T80" i="1"/>
  <c r="BA73" i="1"/>
  <c r="AU75" i="1"/>
  <c r="AO74" i="1"/>
  <c r="AI73" i="1"/>
  <c r="BA76" i="1"/>
  <c r="AI76" i="1"/>
  <c r="AU73" i="1"/>
  <c r="W74" i="1"/>
  <c r="BJ75" i="1"/>
  <c r="BD77" i="1"/>
  <c r="CB78" i="1"/>
  <c r="BS77" i="1"/>
  <c r="BM77" i="1"/>
  <c r="CH78" i="1"/>
  <c r="BY79" i="1"/>
  <c r="BS80" i="1"/>
  <c r="BM80" i="1"/>
  <c r="CH77" i="1"/>
  <c r="BY78" i="1"/>
  <c r="BS79" i="1"/>
  <c r="BM79" i="1"/>
  <c r="BD78" i="1"/>
  <c r="BA74" i="1"/>
  <c r="AU76" i="1"/>
  <c r="AO75" i="1"/>
  <c r="AI74" i="1"/>
  <c r="AC73" i="1"/>
  <c r="W73" i="1"/>
  <c r="T75" i="1"/>
  <c r="AX80" i="1"/>
  <c r="AR78" i="1"/>
  <c r="AL77" i="1"/>
  <c r="AF77" i="1"/>
  <c r="Z80" i="1"/>
  <c r="T76" i="1"/>
  <c r="AX79" i="1"/>
  <c r="AR77" i="1"/>
  <c r="AL80" i="1"/>
  <c r="AF80" i="1"/>
  <c r="Z79" i="1"/>
  <c r="T79" i="1"/>
  <c r="AX78" i="1"/>
  <c r="AR80" i="1"/>
  <c r="AL79" i="1"/>
  <c r="AF79" i="1"/>
  <c r="Z78" i="1"/>
  <c r="T78" i="1"/>
  <c r="BG73" i="1"/>
  <c r="BJ74" i="1"/>
  <c r="BG75" i="1"/>
  <c r="BJ80" i="1"/>
  <c r="Q75" i="1"/>
  <c r="Q79" i="1"/>
  <c r="BG78" i="1"/>
  <c r="BJ77" i="1"/>
  <c r="Q74" i="1"/>
  <c r="Q78" i="1"/>
  <c r="AC78" i="1"/>
  <c r="BG74" i="1"/>
  <c r="BG76" i="1"/>
  <c r="Q80" i="1"/>
  <c r="AU74" i="1"/>
  <c r="W75" i="1"/>
  <c r="AI75" i="1"/>
  <c r="BG77" i="1"/>
  <c r="Q73" i="1"/>
  <c r="B15" i="2"/>
  <c r="M77" i="1" l="1"/>
  <c r="M67" i="1"/>
  <c r="DX98" i="1"/>
  <c r="M78" i="1"/>
  <c r="M76" i="1"/>
  <c r="M75" i="1"/>
  <c r="M80" i="1"/>
  <c r="M79" i="1"/>
  <c r="M74" i="1"/>
  <c r="CB98" i="1"/>
  <c r="T98" i="1"/>
  <c r="AO98" i="1"/>
  <c r="AR98" i="1"/>
  <c r="AF98" i="1"/>
  <c r="BM98" i="1"/>
  <c r="BV98" i="1"/>
  <c r="EM98" i="1"/>
  <c r="GR98" i="1"/>
  <c r="DI98" i="1"/>
  <c r="FZ98" i="1"/>
  <c r="DC98" i="1"/>
  <c r="CZ98" i="1"/>
  <c r="EA98" i="1"/>
  <c r="FW98" i="1"/>
  <c r="GL98" i="1"/>
  <c r="ED98" i="1"/>
  <c r="FH98" i="1"/>
  <c r="BA98" i="1"/>
  <c r="CE98" i="1"/>
  <c r="Z98" i="1"/>
  <c r="AX98" i="1"/>
  <c r="AL98" i="1"/>
  <c r="BS98" i="1"/>
  <c r="CW98" i="1"/>
  <c r="DL98" i="1"/>
  <c r="DR98" i="1"/>
  <c r="ES98" i="1"/>
  <c r="EY98" i="1"/>
  <c r="GF98" i="1"/>
  <c r="FT98" i="1"/>
  <c r="GI98" i="1"/>
  <c r="FK98" i="1"/>
  <c r="Q98" i="1"/>
  <c r="BG98" i="1"/>
  <c r="W98" i="1"/>
  <c r="AI98" i="1"/>
  <c r="BP98" i="1"/>
  <c r="CK98" i="1"/>
  <c r="DF98" i="1"/>
  <c r="FQ98" i="1"/>
  <c r="BY98" i="1"/>
  <c r="CQ98" i="1"/>
  <c r="DO98" i="1"/>
  <c r="EJ98" i="1"/>
  <c r="M73" i="1"/>
  <c r="GO98" i="1"/>
  <c r="EP98" i="1"/>
  <c r="EV98" i="1"/>
  <c r="C55" i="1"/>
  <c r="GR83" i="1"/>
  <c r="GO82" i="1"/>
  <c r="GO81" i="1"/>
  <c r="GL81" i="1"/>
  <c r="GC81" i="1"/>
  <c r="GI84" i="1"/>
  <c r="GI83" i="1"/>
  <c r="FW83" i="1"/>
  <c r="FK81" i="1"/>
  <c r="FZ84" i="1"/>
  <c r="FZ83" i="1"/>
  <c r="FN83" i="1"/>
  <c r="FE83" i="1"/>
  <c r="FK82" i="1"/>
  <c r="FH83" i="1"/>
  <c r="FE84" i="1"/>
  <c r="EY84" i="1"/>
  <c r="EM84" i="1"/>
  <c r="FE81" i="1"/>
  <c r="EP84" i="1"/>
  <c r="ES82" i="1"/>
  <c r="GO83" i="1"/>
  <c r="GL83" i="1"/>
  <c r="GU84" i="1"/>
  <c r="GL82" i="1"/>
  <c r="FZ81" i="1"/>
  <c r="GF83" i="1"/>
  <c r="GF82" i="1"/>
  <c r="FT82" i="1"/>
  <c r="GC84" i="1"/>
  <c r="FW81" i="1"/>
  <c r="FW84" i="1"/>
  <c r="FN81" i="1"/>
  <c r="FB83" i="1"/>
  <c r="FH84" i="1"/>
  <c r="FN84" i="1"/>
  <c r="FB84" i="1"/>
  <c r="EV82" i="1"/>
  <c r="EJ84" i="1"/>
  <c r="FB81" i="1"/>
  <c r="EM83" i="1"/>
  <c r="EP83" i="1"/>
  <c r="ES81" i="1"/>
  <c r="EG81" i="1"/>
  <c r="DX84" i="1"/>
  <c r="DL84" i="1"/>
  <c r="DX83" i="1"/>
  <c r="ED84" i="1"/>
  <c r="DR81" i="1"/>
  <c r="DX81" i="1"/>
  <c r="DL81" i="1"/>
  <c r="DI81" i="1"/>
  <c r="CT82" i="1"/>
  <c r="CH83" i="1"/>
  <c r="CT81" i="1"/>
  <c r="DL83" i="1"/>
  <c r="CW84" i="1"/>
  <c r="CK81" i="1"/>
  <c r="DC81" i="1"/>
  <c r="CQ84" i="1"/>
  <c r="BY81" i="1"/>
  <c r="BM82" i="1"/>
  <c r="CB82" i="1"/>
  <c r="BP81" i="1"/>
  <c r="CB81" i="1"/>
  <c r="BP84" i="1"/>
  <c r="CB84" i="1"/>
  <c r="BP83" i="1"/>
  <c r="BD83" i="1"/>
  <c r="AR83" i="1"/>
  <c r="AF82" i="1"/>
  <c r="T81" i="1"/>
  <c r="AR82" i="1"/>
  <c r="AF81" i="1"/>
  <c r="T84" i="1"/>
  <c r="AR81" i="1"/>
  <c r="AF84" i="1"/>
  <c r="BD84" i="1"/>
  <c r="AR84" i="1"/>
  <c r="AF83" i="1"/>
  <c r="T82" i="1"/>
  <c r="GU82" i="1"/>
  <c r="GU81" i="1"/>
  <c r="GR84" i="1"/>
  <c r="GI82" i="1"/>
  <c r="GI81" i="1"/>
  <c r="GC83" i="1"/>
  <c r="GC82" i="1"/>
  <c r="FQ82" i="1"/>
  <c r="FW82" i="1"/>
  <c r="FT84" i="1"/>
  <c r="FT83" i="1"/>
  <c r="FK83" i="1"/>
  <c r="EY82" i="1"/>
  <c r="FE82" i="1"/>
  <c r="FK84" i="1"/>
  <c r="EY83" i="1"/>
  <c r="ES84" i="1"/>
  <c r="EG84" i="1"/>
  <c r="EY81" i="1"/>
  <c r="EJ83" i="1"/>
  <c r="EM82" i="1"/>
  <c r="EP82" i="1"/>
  <c r="ED82" i="1"/>
  <c r="DU81" i="1"/>
  <c r="DI83" i="1"/>
  <c r="DU84" i="1"/>
  <c r="EA83" i="1"/>
  <c r="DO83" i="1"/>
  <c r="DU82" i="1"/>
  <c r="DI84" i="1"/>
  <c r="DF81" i="1"/>
  <c r="CQ83" i="1"/>
  <c r="DC83" i="1"/>
  <c r="CQ82" i="1"/>
  <c r="DF83" i="1"/>
  <c r="CT84" i="1"/>
  <c r="DL82" i="1"/>
  <c r="CZ83" i="1"/>
  <c r="CN84" i="1"/>
  <c r="BV82" i="1"/>
  <c r="CE82" i="1"/>
  <c r="BY84" i="1"/>
  <c r="BM81" i="1"/>
  <c r="BY83" i="1"/>
  <c r="BM84" i="1"/>
  <c r="BY82" i="1"/>
  <c r="BM83" i="1"/>
  <c r="BA82" i="1"/>
  <c r="AO83" i="1"/>
  <c r="AC81" i="1"/>
  <c r="BA81" i="1"/>
  <c r="AO82" i="1"/>
  <c r="AC84" i="1"/>
  <c r="BA84" i="1"/>
  <c r="AO81" i="1"/>
  <c r="AC83" i="1"/>
  <c r="BA83" i="1"/>
  <c r="AO84" i="1"/>
  <c r="AC82" i="1"/>
  <c r="T83" i="1"/>
  <c r="GU83" i="1"/>
  <c r="GR82" i="1"/>
  <c r="GR81" i="1"/>
  <c r="GO84" i="1"/>
  <c r="GF81" i="1"/>
  <c r="GF84" i="1"/>
  <c r="GL84" i="1"/>
  <c r="FZ82" i="1"/>
  <c r="FN82" i="1"/>
  <c r="FT81" i="1"/>
  <c r="FQ84" i="1"/>
  <c r="FQ83" i="1"/>
  <c r="FH81" i="1"/>
  <c r="EV81" i="1"/>
  <c r="FQ81" i="1"/>
  <c r="FH82" i="1"/>
  <c r="FB82" i="1"/>
  <c r="EP81" i="1"/>
  <c r="ED81" i="1"/>
  <c r="ES83" i="1"/>
  <c r="EV84" i="1"/>
  <c r="EJ82" i="1"/>
  <c r="EM81" i="1"/>
  <c r="EG83" i="1"/>
  <c r="DR83" i="1"/>
  <c r="EG82" i="1"/>
  <c r="DR82" i="1"/>
  <c r="DX82" i="1"/>
  <c r="ED83" i="1"/>
  <c r="DR84" i="1"/>
  <c r="DF84" i="1"/>
  <c r="CZ82" i="1"/>
  <c r="CN83" i="1"/>
  <c r="CZ81" i="1"/>
  <c r="CN82" i="1"/>
  <c r="DC82" i="1"/>
  <c r="CQ81" i="1"/>
  <c r="DI82" i="1"/>
  <c r="CW83" i="1"/>
  <c r="CK84" i="1"/>
  <c r="BS82" i="1"/>
  <c r="BD81" i="1"/>
  <c r="BV81" i="1"/>
  <c r="CE81" i="1"/>
  <c r="BV84" i="1"/>
  <c r="CE84" i="1"/>
  <c r="BV83" i="1"/>
  <c r="CE83" i="1"/>
  <c r="AX81" i="1"/>
  <c r="AL82" i="1"/>
  <c r="DO81" i="1"/>
  <c r="EA82" i="1"/>
  <c r="CK83" i="1"/>
  <c r="CN81" i="1"/>
  <c r="BP82" i="1"/>
  <c r="BS84" i="1"/>
  <c r="AU84" i="1"/>
  <c r="AX84" i="1"/>
  <c r="Z84" i="1"/>
  <c r="AL84" i="1"/>
  <c r="AX82" i="1"/>
  <c r="Z82" i="1"/>
  <c r="BJ82" i="1"/>
  <c r="BJ83" i="1"/>
  <c r="Q84" i="1"/>
  <c r="EV83" i="1"/>
  <c r="EA84" i="1"/>
  <c r="DO82" i="1"/>
  <c r="CW81" i="1"/>
  <c r="DF82" i="1"/>
  <c r="CH84" i="1"/>
  <c r="CH81" i="1"/>
  <c r="AI82" i="1"/>
  <c r="AU83" i="1"/>
  <c r="W84" i="1"/>
  <c r="AI84" i="1"/>
  <c r="AU81" i="1"/>
  <c r="W82" i="1"/>
  <c r="Q81" i="1"/>
  <c r="Q83" i="1"/>
  <c r="BG83" i="1"/>
  <c r="EJ81" i="1"/>
  <c r="DO84" i="1"/>
  <c r="DC84" i="1"/>
  <c r="CK82" i="1"/>
  <c r="CT83" i="1"/>
  <c r="BS81" i="1"/>
  <c r="BS83" i="1"/>
  <c r="Z81" i="1"/>
  <c r="AL81" i="1"/>
  <c r="AX83" i="1"/>
  <c r="Z83" i="1"/>
  <c r="AL83" i="1"/>
  <c r="Q82" i="1"/>
  <c r="BG82" i="1"/>
  <c r="BJ84" i="1"/>
  <c r="EA81" i="1"/>
  <c r="DU83" i="1"/>
  <c r="CW82" i="1"/>
  <c r="CZ84" i="1"/>
  <c r="CB83" i="1"/>
  <c r="CH82" i="1"/>
  <c r="BD82" i="1"/>
  <c r="W81" i="1"/>
  <c r="AI81" i="1"/>
  <c r="AU82" i="1"/>
  <c r="W83" i="1"/>
  <c r="AI83" i="1"/>
  <c r="BG81" i="1"/>
  <c r="BG84" i="1"/>
  <c r="BJ81" i="1"/>
  <c r="AC98" i="1"/>
  <c r="AU98" i="1"/>
  <c r="BJ98" i="1"/>
  <c r="CH98" i="1"/>
  <c r="BD98" i="1"/>
  <c r="CN98" i="1"/>
  <c r="EG98" i="1"/>
  <c r="FE98" i="1"/>
  <c r="FN98" i="1"/>
  <c r="CT98" i="1"/>
  <c r="DU98" i="1"/>
  <c r="FB98" i="1"/>
  <c r="GU98" i="1"/>
  <c r="GC98" i="1"/>
  <c r="E86" i="1"/>
  <c r="AE44" i="5"/>
  <c r="E87" i="1" s="1"/>
  <c r="B16" i="2"/>
  <c r="EJ99" i="1" l="1"/>
  <c r="M84" i="1"/>
  <c r="EA99" i="1"/>
  <c r="AI99" i="1"/>
  <c r="CW99" i="1"/>
  <c r="M82" i="1"/>
  <c r="M83" i="1"/>
  <c r="AL99" i="1"/>
  <c r="W99" i="1"/>
  <c r="Z99" i="1"/>
  <c r="CN99" i="1"/>
  <c r="BD99" i="1"/>
  <c r="CZ99" i="1"/>
  <c r="EP99" i="1"/>
  <c r="FT99" i="1"/>
  <c r="GU99" i="1"/>
  <c r="ES99" i="1"/>
  <c r="CT99" i="1"/>
  <c r="FE99" i="1"/>
  <c r="FH99" i="1"/>
  <c r="GF99" i="1"/>
  <c r="GI99" i="1"/>
  <c r="AF99" i="1"/>
  <c r="CK99" i="1"/>
  <c r="DX99" i="1"/>
  <c r="FZ99" i="1"/>
  <c r="EV99" i="1"/>
  <c r="DC99" i="1"/>
  <c r="FW99" i="1"/>
  <c r="D56" i="1"/>
  <c r="AI85" i="1"/>
  <c r="CH86" i="1"/>
  <c r="DC86" i="1"/>
  <c r="DC85" i="1"/>
  <c r="EJ85" i="1"/>
  <c r="FK86" i="1"/>
  <c r="BA85" i="1"/>
  <c r="BP85" i="1"/>
  <c r="DI85" i="1"/>
  <c r="DU86" i="1"/>
  <c r="EY85" i="1"/>
  <c r="EV85" i="1"/>
  <c r="AC85" i="1"/>
  <c r="CT85" i="1"/>
  <c r="EM86" i="1"/>
  <c r="GF86" i="1"/>
  <c r="AC86" i="1"/>
  <c r="AF86" i="1"/>
  <c r="CE86" i="1"/>
  <c r="CW85" i="1"/>
  <c r="DX86" i="1"/>
  <c r="ES86" i="1"/>
  <c r="FW86" i="1"/>
  <c r="GR85" i="1"/>
  <c r="AU85" i="1"/>
  <c r="AI86" i="1"/>
  <c r="BM86" i="1"/>
  <c r="CZ85" i="1"/>
  <c r="DR86" i="1"/>
  <c r="FB86" i="1"/>
  <c r="FK85" i="1"/>
  <c r="GU85" i="1"/>
  <c r="AX86" i="1"/>
  <c r="AL86" i="1"/>
  <c r="BP86" i="1"/>
  <c r="DF85" i="1"/>
  <c r="DO85" i="1"/>
  <c r="EV86" i="1"/>
  <c r="FN86" i="1"/>
  <c r="GO86" i="1"/>
  <c r="BG85" i="1"/>
  <c r="AX85" i="1"/>
  <c r="DI86" i="1"/>
  <c r="ED85" i="1"/>
  <c r="GF85" i="1"/>
  <c r="AR85" i="1"/>
  <c r="BA86" i="1"/>
  <c r="BA100" i="1" s="1"/>
  <c r="BV86" i="1"/>
  <c r="CT86" i="1"/>
  <c r="EA85" i="1"/>
  <c r="EP85" i="1"/>
  <c r="FT86" i="1"/>
  <c r="GU86" i="1"/>
  <c r="AU86" i="1"/>
  <c r="BD86" i="1"/>
  <c r="BY85" i="1"/>
  <c r="CW86" i="1"/>
  <c r="ED86" i="1"/>
  <c r="FE85" i="1"/>
  <c r="FZ86" i="1"/>
  <c r="AF85" i="1"/>
  <c r="BY86" i="1"/>
  <c r="CH85" i="1"/>
  <c r="CZ86" i="1"/>
  <c r="EG85" i="1"/>
  <c r="FH86" i="1"/>
  <c r="GC86" i="1"/>
  <c r="Q85" i="1"/>
  <c r="Q86" i="1"/>
  <c r="Z86" i="1"/>
  <c r="BD85" i="1"/>
  <c r="BD100" i="1" s="1"/>
  <c r="DR85" i="1"/>
  <c r="FT85" i="1"/>
  <c r="GO85" i="1"/>
  <c r="AL85" i="1"/>
  <c r="CB85" i="1"/>
  <c r="CK85" i="1"/>
  <c r="DF86" i="1"/>
  <c r="EM85" i="1"/>
  <c r="EM100" i="1" s="1"/>
  <c r="FN85" i="1"/>
  <c r="GI85" i="1"/>
  <c r="AO86" i="1"/>
  <c r="CE85" i="1"/>
  <c r="CE100" i="1" s="1"/>
  <c r="CN85" i="1"/>
  <c r="DL85" i="1"/>
  <c r="EP86" i="1"/>
  <c r="FE86" i="1"/>
  <c r="FZ85" i="1"/>
  <c r="AR86" i="1"/>
  <c r="BM85" i="1"/>
  <c r="CQ85" i="1"/>
  <c r="DO86" i="1"/>
  <c r="ES85" i="1"/>
  <c r="FQ85" i="1"/>
  <c r="GC85" i="1"/>
  <c r="GC100" i="1" s="1"/>
  <c r="BG86" i="1"/>
  <c r="BJ85" i="1"/>
  <c r="AO85" i="1"/>
  <c r="AO100" i="1" s="1"/>
  <c r="BS86" i="1"/>
  <c r="DU85" i="1"/>
  <c r="FQ86" i="1"/>
  <c r="GR86" i="1"/>
  <c r="T85" i="1"/>
  <c r="BS85" i="1"/>
  <c r="CK86" i="1"/>
  <c r="DX85" i="1"/>
  <c r="FB85" i="1"/>
  <c r="EY86" i="1"/>
  <c r="GI86" i="1"/>
  <c r="T86" i="1"/>
  <c r="W85" i="1"/>
  <c r="BV85" i="1"/>
  <c r="CN86" i="1"/>
  <c r="EA86" i="1"/>
  <c r="EG86" i="1"/>
  <c r="FH85" i="1"/>
  <c r="GL85" i="1"/>
  <c r="W86" i="1"/>
  <c r="Z85" i="1"/>
  <c r="CB86" i="1"/>
  <c r="CQ86" i="1"/>
  <c r="DL86" i="1"/>
  <c r="EJ86" i="1"/>
  <c r="FW85" i="1"/>
  <c r="GL86" i="1"/>
  <c r="BJ86" i="1"/>
  <c r="BG99" i="1"/>
  <c r="AX99" i="1"/>
  <c r="CQ99" i="1"/>
  <c r="CH99" i="1"/>
  <c r="CE99" i="1"/>
  <c r="DU99" i="1"/>
  <c r="CB99" i="1"/>
  <c r="BY99" i="1"/>
  <c r="DR99" i="1"/>
  <c r="FN99" i="1"/>
  <c r="FK99" i="1"/>
  <c r="GC99" i="1"/>
  <c r="GR87" i="1"/>
  <c r="GR101" i="1" s="1"/>
  <c r="EV87" i="1"/>
  <c r="EV101" i="1" s="1"/>
  <c r="CH87" i="1"/>
  <c r="CH101" i="1" s="1"/>
  <c r="T87" i="1"/>
  <c r="T101" i="1" s="1"/>
  <c r="BG87" i="1"/>
  <c r="BG101" i="1" s="1"/>
  <c r="GI87" i="1"/>
  <c r="GI101" i="1" s="1"/>
  <c r="DR87" i="1"/>
  <c r="DR101" i="1" s="1"/>
  <c r="CW87" i="1"/>
  <c r="CW101" i="1" s="1"/>
  <c r="Z87" i="1"/>
  <c r="Z101" i="1" s="1"/>
  <c r="FW87" i="1"/>
  <c r="FW101" i="1" s="1"/>
  <c r="DI87" i="1"/>
  <c r="DI101" i="1" s="1"/>
  <c r="CT87" i="1"/>
  <c r="CT101" i="1" s="1"/>
  <c r="GU87" i="1"/>
  <c r="GU101" i="1" s="1"/>
  <c r="EY87" i="1"/>
  <c r="EY101" i="1" s="1"/>
  <c r="CK87" i="1"/>
  <c r="CK101" i="1" s="1"/>
  <c r="AO87" i="1"/>
  <c r="AO101" i="1" s="1"/>
  <c r="GC87" i="1"/>
  <c r="GC101" i="1" s="1"/>
  <c r="EP87" i="1"/>
  <c r="EP101" i="1" s="1"/>
  <c r="CZ87" i="1"/>
  <c r="CZ101" i="1" s="1"/>
  <c r="AC87" i="1"/>
  <c r="AC101" i="1" s="1"/>
  <c r="AR87" i="1"/>
  <c r="AR101" i="1" s="1"/>
  <c r="FQ87" i="1"/>
  <c r="FQ101" i="1" s="1"/>
  <c r="EA87" i="1"/>
  <c r="EA101" i="1" s="1"/>
  <c r="BV87" i="1"/>
  <c r="BV101" i="1" s="1"/>
  <c r="AI87" i="1"/>
  <c r="AI101" i="1" s="1"/>
  <c r="FN87" i="1"/>
  <c r="FN101" i="1" s="1"/>
  <c r="DU87" i="1"/>
  <c r="DU101" i="1" s="1"/>
  <c r="BS87" i="1"/>
  <c r="BS101" i="1" s="1"/>
  <c r="GF87" i="1"/>
  <c r="GF101" i="1" s="1"/>
  <c r="EJ87" i="1"/>
  <c r="EJ101" i="1" s="1"/>
  <c r="DF87" i="1"/>
  <c r="DF101" i="1" s="1"/>
  <c r="AX87" i="1"/>
  <c r="AX101" i="1" s="1"/>
  <c r="FT87" i="1"/>
  <c r="FT101" i="1" s="1"/>
  <c r="DX87" i="1"/>
  <c r="DX101" i="1" s="1"/>
  <c r="BY87" i="1"/>
  <c r="BY101" i="1" s="1"/>
  <c r="AL87" i="1"/>
  <c r="AL101" i="1" s="1"/>
  <c r="BJ87" i="1"/>
  <c r="BJ101" i="1" s="1"/>
  <c r="FK87" i="1"/>
  <c r="FK101" i="1" s="1"/>
  <c r="CQ87" i="1"/>
  <c r="CQ101" i="1" s="1"/>
  <c r="CE87" i="1"/>
  <c r="CE101" i="1" s="1"/>
  <c r="W87" i="1"/>
  <c r="W101" i="1" s="1"/>
  <c r="FH87" i="1"/>
  <c r="FH101" i="1" s="1"/>
  <c r="CN87" i="1"/>
  <c r="CN101" i="1" s="1"/>
  <c r="BD87" i="1"/>
  <c r="BD101" i="1" s="1"/>
  <c r="FZ87" i="1"/>
  <c r="FZ101" i="1" s="1"/>
  <c r="ED87" i="1"/>
  <c r="ED101" i="1" s="1"/>
  <c r="CB87" i="1"/>
  <c r="CB101" i="1" s="1"/>
  <c r="BA87" i="1"/>
  <c r="BA101" i="1" s="1"/>
  <c r="FB87" i="1"/>
  <c r="FB101" i="1" s="1"/>
  <c r="EG87" i="1"/>
  <c r="EG101" i="1" s="1"/>
  <c r="BM87" i="1"/>
  <c r="BM101" i="1" s="1"/>
  <c r="Q87" i="1"/>
  <c r="Q101" i="1" s="1"/>
  <c r="GO87" i="1"/>
  <c r="ES87" i="1"/>
  <c r="ES101" i="1" s="1"/>
  <c r="DL87" i="1"/>
  <c r="DL101" i="1" s="1"/>
  <c r="AU87" i="1"/>
  <c r="AU101" i="1" s="1"/>
  <c r="GL87" i="1"/>
  <c r="GL101" i="1" s="1"/>
  <c r="EM87" i="1"/>
  <c r="EM101" i="1" s="1"/>
  <c r="DC87" i="1"/>
  <c r="DC101" i="1" s="1"/>
  <c r="AF87" i="1"/>
  <c r="AF101" i="1" s="1"/>
  <c r="FE87" i="1"/>
  <c r="FE101" i="1" s="1"/>
  <c r="DO87" i="1"/>
  <c r="DO101" i="1" s="1"/>
  <c r="BP87" i="1"/>
  <c r="BP101" i="1" s="1"/>
  <c r="DL99" i="1"/>
  <c r="M81" i="1"/>
  <c r="GO99" i="1"/>
  <c r="AU99" i="1"/>
  <c r="BJ99" i="1"/>
  <c r="BS99" i="1"/>
  <c r="Q99" i="1"/>
  <c r="DO99" i="1"/>
  <c r="BV99" i="1"/>
  <c r="EM99" i="1"/>
  <c r="ED99" i="1"/>
  <c r="FQ99" i="1"/>
  <c r="GR99" i="1"/>
  <c r="AC99" i="1"/>
  <c r="AO99" i="1"/>
  <c r="BA99" i="1"/>
  <c r="BM99" i="1"/>
  <c r="DF99" i="1"/>
  <c r="EY99" i="1"/>
  <c r="AR99" i="1"/>
  <c r="T99" i="1"/>
  <c r="BP99" i="1"/>
  <c r="DI99" i="1"/>
  <c r="EG99" i="1"/>
  <c r="FB99" i="1"/>
  <c r="GL99" i="1"/>
  <c r="B17" i="2"/>
  <c r="BM100" i="1" l="1"/>
  <c r="GM3" i="1"/>
  <c r="Z100" i="1"/>
  <c r="FB100" i="1"/>
  <c r="AL100" i="1"/>
  <c r="CH100" i="1"/>
  <c r="FK100" i="1"/>
  <c r="ES100" i="1"/>
  <c r="AF100" i="1"/>
  <c r="M86" i="1"/>
  <c r="FZ100" i="1"/>
  <c r="DD3" i="1"/>
  <c r="GF100" i="1"/>
  <c r="DS3" i="1"/>
  <c r="CL3" i="1"/>
  <c r="DJ3" i="1"/>
  <c r="FT100" i="1"/>
  <c r="CR3" i="1"/>
  <c r="BG100" i="1"/>
  <c r="DO100" i="1"/>
  <c r="EQ3" i="1"/>
  <c r="CX3" i="1"/>
  <c r="EH3" i="1"/>
  <c r="W100" i="1"/>
  <c r="T100" i="1"/>
  <c r="CQ100" i="1"/>
  <c r="EN3" i="1"/>
  <c r="FL3" i="1"/>
  <c r="FU3" i="1"/>
  <c r="EY100" i="1"/>
  <c r="AY3" i="1"/>
  <c r="BW3" i="1"/>
  <c r="BN3" i="1"/>
  <c r="FR3" i="1"/>
  <c r="DX100" i="1"/>
  <c r="FQ100" i="1"/>
  <c r="FF3" i="1"/>
  <c r="AP3" i="1"/>
  <c r="AX100" i="1"/>
  <c r="ET3" i="1"/>
  <c r="AG3" i="1"/>
  <c r="BE3" i="1"/>
  <c r="BG107" i="1" s="1" a="1"/>
  <c r="BG107" i="1" s="1"/>
  <c r="BG110" i="1" s="1" a="1"/>
  <c r="BG110" i="1" s="1"/>
  <c r="GL100" i="1"/>
  <c r="DL100" i="1"/>
  <c r="CK100" i="1"/>
  <c r="EG100" i="1"/>
  <c r="AU100" i="1"/>
  <c r="AC100" i="1"/>
  <c r="DI100" i="1"/>
  <c r="EJ100" i="1"/>
  <c r="AI100" i="1"/>
  <c r="GA3" i="1"/>
  <c r="GC107" i="1" s="1" a="1"/>
  <c r="GC107" i="1" s="1"/>
  <c r="GC110" i="1" s="1" a="1"/>
  <c r="GC110" i="1" s="1"/>
  <c r="EK3" i="1"/>
  <c r="EM107" i="1" s="1" a="1"/>
  <c r="EM107" i="1" s="1"/>
  <c r="EM110" i="1" s="1" a="1"/>
  <c r="EM110" i="1" s="1"/>
  <c r="BZ3" i="1"/>
  <c r="CB107" i="1" s="1" a="1"/>
  <c r="CB107" i="1" s="1"/>
  <c r="CB110" i="1" s="1" a="1"/>
  <c r="CB110" i="1" s="1"/>
  <c r="CF3" i="1"/>
  <c r="CH107" i="1" s="1" a="1"/>
  <c r="CH107" i="1" s="1"/>
  <c r="CH110" i="1" s="1" a="1"/>
  <c r="CH110" i="1" s="1"/>
  <c r="CO3" i="1"/>
  <c r="CQ107" i="1" s="1" a="1"/>
  <c r="CQ107" i="1" s="1"/>
  <c r="CQ110" i="1" s="1" a="1"/>
  <c r="CQ110" i="1" s="1"/>
  <c r="AS3" i="1"/>
  <c r="GO101" i="1"/>
  <c r="M87" i="1"/>
  <c r="BJ100" i="1"/>
  <c r="GI100" i="1"/>
  <c r="DM3" i="1"/>
  <c r="DO107" i="1" s="1" a="1"/>
  <c r="DO107" i="1" s="1"/>
  <c r="DO110" i="1" s="1" a="1"/>
  <c r="DO110" i="1" s="1"/>
  <c r="BB3" i="1"/>
  <c r="BD107" i="1" s="1" a="1"/>
  <c r="BD107" i="1" s="1"/>
  <c r="BD110" i="1" s="1" a="1"/>
  <c r="BD110" i="1" s="1"/>
  <c r="FW100" i="1"/>
  <c r="FH100" i="1"/>
  <c r="BV100" i="1"/>
  <c r="BT3" i="1"/>
  <c r="BV107" i="1" s="1" a="1"/>
  <c r="BV107" i="1" s="1"/>
  <c r="BV110" i="1" s="1" a="1"/>
  <c r="BV110" i="1" s="1"/>
  <c r="BS100" i="1"/>
  <c r="DU100" i="1"/>
  <c r="CN100" i="1"/>
  <c r="FN100" i="1"/>
  <c r="CB100" i="1"/>
  <c r="DR100" i="1"/>
  <c r="Q100" i="1"/>
  <c r="BY100" i="1"/>
  <c r="ED100" i="1"/>
  <c r="EB3" i="1"/>
  <c r="ED107" i="1" s="1" a="1"/>
  <c r="ED107" i="1" s="1"/>
  <c r="ED110" i="1" s="1" a="1"/>
  <c r="ED110" i="1" s="1"/>
  <c r="DF100" i="1"/>
  <c r="GU100" i="1"/>
  <c r="GS3" i="1"/>
  <c r="GU107" i="1" s="1" a="1"/>
  <c r="GU107" i="1" s="1"/>
  <c r="GU110" i="1" s="1" a="1"/>
  <c r="GU110" i="1" s="1"/>
  <c r="CZ100" i="1"/>
  <c r="GR100" i="1"/>
  <c r="CW100" i="1"/>
  <c r="CU3" i="1"/>
  <c r="CW107" i="1" s="1" a="1"/>
  <c r="CW107" i="1" s="1"/>
  <c r="CW110" i="1" s="1" a="1"/>
  <c r="CW110" i="1" s="1"/>
  <c r="EV100" i="1"/>
  <c r="BP100" i="1"/>
  <c r="DC100" i="1"/>
  <c r="DA3" i="1"/>
  <c r="DC107" i="1" s="1" a="1"/>
  <c r="DC107" i="1" s="1"/>
  <c r="DC110" i="1" s="1" a="1"/>
  <c r="DC110" i="1" s="1"/>
  <c r="DV3" i="1"/>
  <c r="DX107" i="1" s="1" a="1"/>
  <c r="DX107" i="1" s="1"/>
  <c r="DX110" i="1" s="1" a="1"/>
  <c r="DX110" i="1" s="1"/>
  <c r="AV3" i="1"/>
  <c r="AX107" i="1" s="1" a="1"/>
  <c r="AX107" i="1" s="1"/>
  <c r="AX110" i="1" s="1" a="1"/>
  <c r="AX110" i="1" s="1"/>
  <c r="GG3" i="1"/>
  <c r="GI107" i="1" s="1" a="1"/>
  <c r="GI107" i="1" s="1"/>
  <c r="GI110" i="1" s="1" a="1"/>
  <c r="GI110" i="1" s="1"/>
  <c r="CC3" i="1"/>
  <c r="CE107" i="1" s="1" a="1"/>
  <c r="CE107" i="1" s="1"/>
  <c r="CE110" i="1" s="1" a="1"/>
  <c r="CE110" i="1" s="1"/>
  <c r="DP3" i="1"/>
  <c r="DR107" i="1" s="1" a="1"/>
  <c r="DR107" i="1" s="1"/>
  <c r="DR110" i="1" s="1" a="1"/>
  <c r="DR110" i="1" s="1"/>
  <c r="EZ3" i="1"/>
  <c r="FB107" i="1" s="1" a="1"/>
  <c r="FB107" i="1" s="1"/>
  <c r="FB110" i="1" s="1" a="1"/>
  <c r="FB110" i="1" s="1"/>
  <c r="BK3" i="1"/>
  <c r="BM107" i="1" s="1" a="1"/>
  <c r="BM107" i="1" s="1"/>
  <c r="BM110" i="1" s="1" a="1"/>
  <c r="BM110" i="1" s="1"/>
  <c r="GD3" i="1"/>
  <c r="GF107" i="1" s="1" a="1"/>
  <c r="GF107" i="1" s="1"/>
  <c r="GF110" i="1" s="1" a="1"/>
  <c r="GF110" i="1" s="1"/>
  <c r="EW3" i="1"/>
  <c r="EY107" i="1" s="1" a="1"/>
  <c r="EY107" i="1" s="1"/>
  <c r="EY110" i="1" s="1" a="1"/>
  <c r="EY110" i="1" s="1"/>
  <c r="GO90" i="1"/>
  <c r="FE100" i="1"/>
  <c r="EP100" i="1"/>
  <c r="AJ3" i="1"/>
  <c r="AL107" i="1" s="1" a="1"/>
  <c r="AL107" i="1" s="1"/>
  <c r="AL110" i="1" s="1" a="1"/>
  <c r="AL110" i="1" s="1"/>
  <c r="FC3" i="1"/>
  <c r="FE107" i="1" s="1" a="1"/>
  <c r="FE107" i="1" s="1"/>
  <c r="FE110" i="1" s="1" a="1"/>
  <c r="FE110" i="1" s="1"/>
  <c r="GJ3" i="1"/>
  <c r="GL107" i="1" s="1" a="1"/>
  <c r="GL107" i="1" s="1"/>
  <c r="GL110" i="1" s="1" a="1"/>
  <c r="GL110" i="1" s="1"/>
  <c r="DG3" i="1"/>
  <c r="DI107" i="1" s="1" a="1"/>
  <c r="DI107" i="1" s="1"/>
  <c r="DI110" i="1" s="1" a="1"/>
  <c r="DI110" i="1" s="1"/>
  <c r="BH3" i="1"/>
  <c r="BJ107" i="1" s="1" a="1"/>
  <c r="BJ107" i="1" s="1"/>
  <c r="BJ110" i="1" s="1" a="1"/>
  <c r="BJ110" i="1" s="1"/>
  <c r="X3" i="1"/>
  <c r="Z107" i="1" s="1" a="1"/>
  <c r="Z107" i="1" s="1"/>
  <c r="Z110" i="1" s="1" a="1"/>
  <c r="Z110" i="1" s="1"/>
  <c r="AA3" i="1"/>
  <c r="AC107" i="1" s="1" a="1"/>
  <c r="AC107" i="1" s="1"/>
  <c r="AC110" i="1" s="1" a="1"/>
  <c r="AC110" i="1" s="1"/>
  <c r="AM3" i="1"/>
  <c r="AO107" i="1" s="1" a="1"/>
  <c r="AO107" i="1" s="1"/>
  <c r="AO110" i="1" s="1" a="1"/>
  <c r="AO110" i="1" s="1"/>
  <c r="R3" i="1"/>
  <c r="T107" i="1" s="1" a="1"/>
  <c r="T107" i="1" s="1"/>
  <c r="T110" i="1" s="1" a="1"/>
  <c r="T110" i="1" s="1"/>
  <c r="FO3" i="1"/>
  <c r="FQ107" i="1" s="1" a="1"/>
  <c r="FQ107" i="1" s="1"/>
  <c r="FQ110" i="1" s="1" a="1"/>
  <c r="FQ110" i="1" s="1"/>
  <c r="FI3" i="1"/>
  <c r="FK107" i="1" s="1" a="1"/>
  <c r="FK107" i="1" s="1"/>
  <c r="FK110" i="1" s="1" a="1"/>
  <c r="FK110" i="1" s="1"/>
  <c r="M85" i="1"/>
  <c r="GO100" i="1"/>
  <c r="EA100" i="1"/>
  <c r="DY3" i="1"/>
  <c r="EA107" i="1" s="1" a="1"/>
  <c r="EA107" i="1" s="1"/>
  <c r="EA110" i="1" s="1" a="1"/>
  <c r="EA110" i="1" s="1"/>
  <c r="AR100" i="1"/>
  <c r="CT100" i="1"/>
  <c r="CI3" i="1"/>
  <c r="CK107" i="1" s="1" a="1"/>
  <c r="CK107" i="1" s="1"/>
  <c r="CK110" i="1" s="1" a="1"/>
  <c r="CK110" i="1" s="1"/>
  <c r="AD3" i="1"/>
  <c r="AF107" i="1" s="1" a="1"/>
  <c r="AF107" i="1" s="1"/>
  <c r="AF110" i="1" s="1" a="1"/>
  <c r="AF110" i="1" s="1"/>
  <c r="U3" i="1"/>
  <c r="W107" i="1" s="1" a="1"/>
  <c r="W107" i="1" s="1"/>
  <c r="W110" i="1" s="1" a="1"/>
  <c r="W110" i="1" s="1"/>
  <c r="FX3" i="1"/>
  <c r="FZ107" i="1" s="1" a="1"/>
  <c r="FZ107" i="1" s="1"/>
  <c r="FZ110" i="1" s="1" a="1"/>
  <c r="FZ110" i="1" s="1"/>
  <c r="EE3" i="1"/>
  <c r="EG107" i="1" s="1" a="1"/>
  <c r="EG107" i="1" s="1"/>
  <c r="EG110" i="1" s="1" a="1"/>
  <c r="EG110" i="1" s="1"/>
  <c r="O3" i="1"/>
  <c r="Q107" i="1" s="1" a="1"/>
  <c r="Q107" i="1" s="1"/>
  <c r="Q110" i="1" s="1" a="1"/>
  <c r="Q110" i="1" s="1"/>
  <c r="GP3" i="1"/>
  <c r="GR107" i="1" s="1" a="1"/>
  <c r="GR107" i="1" s="1"/>
  <c r="GR110" i="1" s="1" a="1"/>
  <c r="GR110" i="1" s="1"/>
  <c r="BQ3" i="1"/>
  <c r="BS107" i="1" s="1" a="1"/>
  <c r="BS107" i="1" s="1"/>
  <c r="BS110" i="1" s="1" a="1"/>
  <c r="BS110" i="1" s="1"/>
  <c r="B18" i="2"/>
  <c r="EV90" i="1" l="1"/>
  <c r="EV107" i="1" a="1"/>
  <c r="EV107" i="1" s="1"/>
  <c r="EV110" i="1" s="1" a="1"/>
  <c r="EV110" i="1" s="1"/>
  <c r="BY92" i="1"/>
  <c r="BY107" i="1" a="1"/>
  <c r="BY107" i="1" s="1"/>
  <c r="BY110" i="1" s="1" a="1"/>
  <c r="BY110" i="1" s="1"/>
  <c r="FN92" i="1"/>
  <c r="FN107" i="1" a="1"/>
  <c r="FN107" i="1" s="1"/>
  <c r="FN110" i="1" s="1" a="1"/>
  <c r="FN110" i="1" s="1"/>
  <c r="DL92" i="1"/>
  <c r="DL107" i="1" a="1"/>
  <c r="DL107" i="1" s="1"/>
  <c r="DL110" i="1" s="1" a="1"/>
  <c r="DL110" i="1" s="1"/>
  <c r="DF90" i="1"/>
  <c r="DF107" i="1" a="1"/>
  <c r="DF107" i="1" s="1"/>
  <c r="DF110" i="1" s="1" a="1"/>
  <c r="DF110" i="1" s="1"/>
  <c r="BA90" i="1"/>
  <c r="BA107" i="1" a="1"/>
  <c r="BA107" i="1" s="1"/>
  <c r="BA110" i="1" s="1" a="1"/>
  <c r="BA110" i="1" s="1"/>
  <c r="EP90" i="1"/>
  <c r="EP107" i="1" a="1"/>
  <c r="EP107" i="1" s="1"/>
  <c r="EP110" i="1" s="1" a="1"/>
  <c r="EP110" i="1" s="1"/>
  <c r="EJ90" i="1"/>
  <c r="EJ107" i="1" a="1"/>
  <c r="EJ107" i="1" s="1"/>
  <c r="EJ110" i="1" s="1" a="1"/>
  <c r="EJ110" i="1" s="1"/>
  <c r="CN92" i="1"/>
  <c r="CN107" i="1" a="1"/>
  <c r="CN107" i="1" s="1"/>
  <c r="CN110" i="1" s="1" a="1"/>
  <c r="CN110" i="1" s="1"/>
  <c r="AR90" i="1"/>
  <c r="AR107" i="1" a="1"/>
  <c r="AR107" i="1" s="1"/>
  <c r="AR110" i="1" s="1" a="1"/>
  <c r="AR110" i="1" s="1"/>
  <c r="FT92" i="1"/>
  <c r="FT107" i="1" a="1"/>
  <c r="FT107" i="1" s="1"/>
  <c r="FT110" i="1" s="1" a="1"/>
  <c r="FT110" i="1" s="1"/>
  <c r="CZ90" i="1"/>
  <c r="CZ107" i="1" a="1"/>
  <c r="CZ107" i="1" s="1"/>
  <c r="CZ110" i="1" s="1" a="1"/>
  <c r="CZ110" i="1" s="1"/>
  <c r="CT90" i="1"/>
  <c r="CT107" i="1" a="1"/>
  <c r="CT107" i="1" s="1"/>
  <c r="CT110" i="1" s="1" a="1"/>
  <c r="CT110" i="1" s="1"/>
  <c r="DU90" i="1"/>
  <c r="DU107" i="1" a="1"/>
  <c r="DU107" i="1" s="1"/>
  <c r="DU110" i="1" s="1" a="1"/>
  <c r="DU110" i="1" s="1"/>
  <c r="GO92" i="1"/>
  <c r="GO107" i="1" a="1"/>
  <c r="GO107" i="1" s="1"/>
  <c r="GO110" i="1" s="1" a="1"/>
  <c r="GO110" i="1" s="1"/>
  <c r="AI92" i="1"/>
  <c r="AI107" i="1" a="1"/>
  <c r="AI107" i="1" s="1"/>
  <c r="AI110" i="1" s="1" a="1"/>
  <c r="AI110" i="1" s="1"/>
  <c r="FH90" i="1"/>
  <c r="FH107" i="1" a="1"/>
  <c r="FH107" i="1" s="1"/>
  <c r="FH110" i="1" s="1" a="1"/>
  <c r="FH110" i="1" s="1"/>
  <c r="BP92" i="1"/>
  <c r="BP107" i="1" a="1"/>
  <c r="BP107" i="1" s="1"/>
  <c r="BP110" i="1" s="1" a="1"/>
  <c r="BP110" i="1" s="1"/>
  <c r="FW92" i="1"/>
  <c r="FW107" i="1" a="1"/>
  <c r="FW107" i="1" s="1"/>
  <c r="FW110" i="1" s="1" a="1"/>
  <c r="FW110" i="1" s="1"/>
  <c r="ES92" i="1"/>
  <c r="ES107" i="1" a="1"/>
  <c r="ES107" i="1" s="1"/>
  <c r="ES110" i="1" s="1" a="1"/>
  <c r="ES110" i="1" s="1"/>
  <c r="DF92" i="1"/>
  <c r="FT90" i="1"/>
  <c r="CN90" i="1"/>
  <c r="EP92" i="1"/>
  <c r="BP90" i="1"/>
  <c r="CT92" i="1"/>
  <c r="DU92" i="1"/>
  <c r="CZ92" i="1"/>
  <c r="EJ92" i="1"/>
  <c r="BA92" i="1"/>
  <c r="K3" i="1"/>
  <c r="AR92" i="1"/>
  <c r="DL90" i="1"/>
  <c r="BY90" i="1"/>
  <c r="FN90" i="1"/>
  <c r="ES90" i="1"/>
  <c r="FH92" i="1"/>
  <c r="FW90" i="1"/>
  <c r="AI90" i="1"/>
  <c r="EV92" i="1"/>
  <c r="W92" i="1"/>
  <c r="W90" i="1"/>
  <c r="FE90" i="1"/>
  <c r="FE92" i="1"/>
  <c r="BS92" i="1"/>
  <c r="BS90" i="1"/>
  <c r="FZ90" i="1"/>
  <c r="FZ92" i="1"/>
  <c r="AC90" i="1"/>
  <c r="AC92" i="1"/>
  <c r="GL92" i="1"/>
  <c r="GL90" i="1"/>
  <c r="FB90" i="1"/>
  <c r="FB92" i="1"/>
  <c r="AX92" i="1"/>
  <c r="AX90" i="1"/>
  <c r="DO90" i="1"/>
  <c r="DO92" i="1"/>
  <c r="CB90" i="1"/>
  <c r="CB92" i="1"/>
  <c r="BG92" i="1"/>
  <c r="BG90" i="1"/>
  <c r="GR90" i="1"/>
  <c r="GR92" i="1"/>
  <c r="Z92" i="1"/>
  <c r="Z90" i="1"/>
  <c r="DR92" i="1"/>
  <c r="DR90" i="1"/>
  <c r="ED92" i="1"/>
  <c r="ED90" i="1"/>
  <c r="AU92" i="1"/>
  <c r="AU90" i="1"/>
  <c r="EM90" i="1"/>
  <c r="EM92" i="1"/>
  <c r="FQ92" i="1"/>
  <c r="FQ90" i="1"/>
  <c r="EY90" i="1"/>
  <c r="EY92" i="1"/>
  <c r="Q92" i="1"/>
  <c r="Q90" i="1"/>
  <c r="AF90" i="1"/>
  <c r="AF92" i="1"/>
  <c r="EA90" i="1"/>
  <c r="EA92" i="1"/>
  <c r="FK92" i="1"/>
  <c r="FK90" i="1"/>
  <c r="T92" i="1"/>
  <c r="T90" i="1"/>
  <c r="BJ92" i="1"/>
  <c r="BJ90" i="1"/>
  <c r="AL92" i="1"/>
  <c r="AL90" i="1"/>
  <c r="GF92" i="1"/>
  <c r="GF90" i="1"/>
  <c r="CE92" i="1"/>
  <c r="CE90" i="1"/>
  <c r="DC92" i="1"/>
  <c r="DC90" i="1"/>
  <c r="CW92" i="1"/>
  <c r="CW90" i="1"/>
  <c r="GU92" i="1"/>
  <c r="GU90" i="1"/>
  <c r="CQ92" i="1"/>
  <c r="CQ90" i="1"/>
  <c r="GC92" i="1"/>
  <c r="GC90" i="1"/>
  <c r="DX92" i="1"/>
  <c r="DX90" i="1"/>
  <c r="EG90" i="1"/>
  <c r="EG92" i="1"/>
  <c r="CK92" i="1"/>
  <c r="CK90" i="1"/>
  <c r="AO92" i="1"/>
  <c r="AO90" i="1"/>
  <c r="DI92" i="1"/>
  <c r="DI90" i="1"/>
  <c r="BM92" i="1"/>
  <c r="BM90" i="1"/>
  <c r="GI92" i="1"/>
  <c r="GI90" i="1"/>
  <c r="BV90" i="1"/>
  <c r="BV92" i="1"/>
  <c r="BD92" i="1"/>
  <c r="BD90" i="1"/>
  <c r="CH90" i="1"/>
  <c r="CH92" i="1"/>
  <c r="B19" i="2"/>
  <c r="CH91" i="1" l="1"/>
  <c r="EV91" i="1"/>
  <c r="FW91" i="1"/>
  <c r="BM91" i="1"/>
  <c r="AR91" i="1"/>
  <c r="ES91" i="1"/>
  <c r="EP91" i="1"/>
  <c r="DX91" i="1"/>
  <c r="CW91" i="1"/>
  <c r="BP91" i="1"/>
  <c r="DF91" i="1"/>
  <c r="BD91" i="1"/>
  <c r="GI91" i="1"/>
  <c r="CZ91" i="1"/>
  <c r="EG91" i="1"/>
  <c r="GC91" i="1"/>
  <c r="GU91" i="1"/>
  <c r="DC91" i="1"/>
  <c r="GF91" i="1"/>
  <c r="AL91" i="1"/>
  <c r="T91" i="1"/>
  <c r="Q91" i="1"/>
  <c r="FQ91" i="1"/>
  <c r="BA91" i="1"/>
  <c r="AU91" i="1"/>
  <c r="DR91" i="1"/>
  <c r="DI91" i="1"/>
  <c r="CK91" i="1"/>
  <c r="EA91" i="1"/>
  <c r="GR91" i="1"/>
  <c r="DO91" i="1"/>
  <c r="FB91" i="1"/>
  <c r="FZ91" i="1"/>
  <c r="FE91" i="1"/>
  <c r="FH91" i="1"/>
  <c r="CQ91" i="1"/>
  <c r="CE91" i="1"/>
  <c r="DU91" i="1"/>
  <c r="BJ91" i="1"/>
  <c r="FK91" i="1"/>
  <c r="EJ91" i="1"/>
  <c r="ED91" i="1"/>
  <c r="Z91" i="1"/>
  <c r="AI91" i="1"/>
  <c r="CB91" i="1"/>
  <c r="AX91" i="1"/>
  <c r="GO91" i="1"/>
  <c r="AC91" i="1"/>
  <c r="BS91" i="1"/>
  <c r="W91" i="1"/>
  <c r="DL91" i="1"/>
  <c r="BV91" i="1"/>
  <c r="AO91" i="1"/>
  <c r="CT91" i="1"/>
  <c r="CN91" i="1"/>
  <c r="AF91" i="1"/>
  <c r="EY91" i="1"/>
  <c r="FN91" i="1"/>
  <c r="EM91" i="1"/>
  <c r="BG91" i="1"/>
  <c r="BY91" i="1"/>
  <c r="GL91" i="1"/>
  <c r="FT91" i="1"/>
  <c r="B20" i="2"/>
  <c r="T19" i="2" l="1"/>
  <c r="I19" i="2"/>
  <c r="P19" i="2"/>
  <c r="L19" i="2"/>
  <c r="V19" i="2"/>
  <c r="K19" i="2"/>
  <c r="Q19" i="2"/>
  <c r="N19" i="2"/>
  <c r="J19" i="2"/>
  <c r="K20" i="2"/>
  <c r="R19" i="2"/>
  <c r="U19" i="2"/>
  <c r="H19" i="2"/>
  <c r="W19" i="2"/>
  <c r="S19" i="2"/>
  <c r="O19" i="2"/>
  <c r="Y19" i="2"/>
  <c r="E19" i="2" s="1"/>
  <c r="M19" i="2"/>
  <c r="P10" i="2"/>
  <c r="H10" i="2"/>
  <c r="L12" i="2"/>
  <c r="I14" i="2"/>
  <c r="N13" i="2"/>
  <c r="N16" i="2"/>
  <c r="J14" i="2"/>
  <c r="L7" i="2"/>
  <c r="U16" i="2"/>
  <c r="H12" i="2"/>
  <c r="K17" i="2"/>
  <c r="O16" i="2"/>
  <c r="P14" i="2"/>
  <c r="S14" i="2"/>
  <c r="Y8" i="2"/>
  <c r="U13" i="2"/>
  <c r="L13" i="2"/>
  <c r="U15" i="2"/>
  <c r="U12" i="2"/>
  <c r="H15" i="2"/>
  <c r="T13" i="2"/>
  <c r="V8" i="2"/>
  <c r="H16" i="2"/>
  <c r="Y10" i="2"/>
  <c r="M12" i="2"/>
  <c r="O7" i="2"/>
  <c r="R9" i="2"/>
  <c r="O8" i="2"/>
  <c r="Q14" i="2"/>
  <c r="P9" i="2"/>
  <c r="M10" i="2"/>
  <c r="S16" i="2"/>
  <c r="L14" i="2"/>
  <c r="J12" i="2"/>
  <c r="M8" i="2"/>
  <c r="S8" i="2"/>
  <c r="W15" i="2"/>
  <c r="W12" i="2"/>
  <c r="L15" i="2"/>
  <c r="W11" i="2"/>
  <c r="I15" i="2"/>
  <c r="V9" i="2"/>
  <c r="M15" i="2"/>
  <c r="T8" i="2"/>
  <c r="K11" i="2"/>
  <c r="Q8" i="2"/>
  <c r="Q15" i="2"/>
  <c r="M17" i="2"/>
  <c r="P17" i="2"/>
  <c r="Q16" i="2"/>
  <c r="S13" i="2"/>
  <c r="V10" i="2"/>
  <c r="W14" i="2"/>
  <c r="U8" i="2"/>
  <c r="N14" i="2"/>
  <c r="Y11" i="2"/>
  <c r="I8" i="2"/>
  <c r="I13" i="2"/>
  <c r="T9" i="2"/>
  <c r="M14" i="2"/>
  <c r="W16" i="2"/>
  <c r="R12" i="2"/>
  <c r="K9" i="2"/>
  <c r="O9" i="2"/>
  <c r="J7" i="2"/>
  <c r="O10" i="2"/>
  <c r="Y13" i="2"/>
  <c r="K7" i="2"/>
  <c r="I9" i="2"/>
  <c r="V11" i="2"/>
  <c r="T7" i="2"/>
  <c r="J16" i="2"/>
  <c r="T14" i="2"/>
  <c r="J8" i="2"/>
  <c r="S7" i="2"/>
  <c r="M11" i="2"/>
  <c r="S10" i="2"/>
  <c r="K8" i="2"/>
  <c r="V15" i="2"/>
  <c r="Y12" i="2"/>
  <c r="S17" i="2"/>
  <c r="Q12" i="2"/>
  <c r="H14" i="2"/>
  <c r="Y14" i="2"/>
  <c r="K16" i="2"/>
  <c r="N8" i="2"/>
  <c r="Y16" i="2"/>
  <c r="Y9" i="2"/>
  <c r="N7" i="2"/>
  <c r="J11" i="2"/>
  <c r="W13" i="2"/>
  <c r="V14" i="2"/>
  <c r="L9" i="2"/>
  <c r="W9" i="2"/>
  <c r="O15" i="2"/>
  <c r="M13" i="2"/>
  <c r="H7" i="2"/>
  <c r="H11" i="2"/>
  <c r="K13" i="2"/>
  <c r="L8" i="2"/>
  <c r="R17" i="2"/>
  <c r="H9" i="2"/>
  <c r="V13" i="2"/>
  <c r="O14" i="2"/>
  <c r="K14" i="2"/>
  <c r="U14" i="2"/>
  <c r="O13" i="2"/>
  <c r="H8" i="2"/>
  <c r="S15" i="2"/>
  <c r="O17" i="2"/>
  <c r="I11" i="2"/>
  <c r="T12" i="2"/>
  <c r="Y15" i="2"/>
  <c r="W10" i="2"/>
  <c r="R15" i="2"/>
  <c r="Y7" i="2"/>
  <c r="N12" i="2"/>
  <c r="L10" i="2"/>
  <c r="U11" i="2"/>
  <c r="T16" i="2"/>
  <c r="R16" i="2"/>
  <c r="L16" i="2"/>
  <c r="R14" i="2"/>
  <c r="N9" i="2"/>
  <c r="J15" i="2"/>
  <c r="K10" i="2"/>
  <c r="S11" i="2"/>
  <c r="O12" i="2"/>
  <c r="N10" i="2"/>
  <c r="M9" i="2"/>
  <c r="T11" i="2"/>
  <c r="I16" i="2"/>
  <c r="S12" i="2"/>
  <c r="P8" i="2"/>
  <c r="P7" i="2"/>
  <c r="Q10" i="2"/>
  <c r="O11" i="2"/>
  <c r="W7" i="2"/>
  <c r="R11" i="2"/>
  <c r="L11" i="2"/>
  <c r="P16" i="2"/>
  <c r="P13" i="2"/>
  <c r="P12" i="2"/>
  <c r="I7" i="2"/>
  <c r="Q7" i="2"/>
  <c r="I10" i="2"/>
  <c r="R13" i="2"/>
  <c r="K12" i="2"/>
  <c r="J10" i="2"/>
  <c r="W8" i="2"/>
  <c r="P11" i="2"/>
  <c r="N15" i="2"/>
  <c r="L17" i="2"/>
  <c r="H17" i="2"/>
  <c r="N17" i="2"/>
  <c r="T17" i="2"/>
  <c r="W17" i="2"/>
  <c r="P15" i="2"/>
  <c r="J17" i="2"/>
  <c r="I17" i="2"/>
  <c r="Q17" i="2"/>
  <c r="T15" i="2"/>
  <c r="M7" i="2"/>
  <c r="M16" i="2"/>
  <c r="N11" i="2"/>
  <c r="V12" i="2"/>
  <c r="T10" i="2"/>
  <c r="U9" i="2"/>
  <c r="U17" i="2"/>
  <c r="Q11" i="2"/>
  <c r="Q13" i="2"/>
  <c r="R8" i="2"/>
  <c r="J13" i="2"/>
  <c r="R10" i="2"/>
  <c r="H13" i="2"/>
  <c r="U7" i="2"/>
  <c r="S9" i="2"/>
  <c r="K15" i="2"/>
  <c r="V16" i="2"/>
  <c r="I12" i="2"/>
  <c r="Q9" i="2"/>
  <c r="U10" i="2"/>
  <c r="J9" i="2"/>
  <c r="V7" i="2"/>
  <c r="R7" i="2"/>
  <c r="Y17" i="2"/>
  <c r="V17" i="2"/>
  <c r="L18" i="2"/>
  <c r="I18" i="2"/>
  <c r="M18" i="2"/>
  <c r="R18" i="2"/>
  <c r="S18" i="2"/>
  <c r="K18" i="2"/>
  <c r="Y18" i="2"/>
  <c r="J18" i="2"/>
  <c r="H18" i="2"/>
  <c r="W18" i="2"/>
  <c r="T18" i="2"/>
  <c r="P18" i="2"/>
  <c r="U18" i="2"/>
  <c r="V18" i="2"/>
  <c r="N18" i="2"/>
  <c r="Q18" i="2"/>
  <c r="O18" i="2"/>
  <c r="L20" i="2"/>
  <c r="M20" i="2"/>
  <c r="J20" i="2"/>
  <c r="Y20" i="2"/>
  <c r="H20" i="2"/>
  <c r="B21" i="2"/>
  <c r="K21" i="2" s="1"/>
  <c r="R20" i="2"/>
  <c r="S20" i="2"/>
  <c r="I20" i="2"/>
  <c r="W20" i="2"/>
  <c r="N20" i="2"/>
  <c r="O20" i="2"/>
  <c r="U20" i="2"/>
  <c r="V20" i="2"/>
  <c r="P20" i="2"/>
  <c r="T20" i="2"/>
  <c r="Q20" i="2"/>
  <c r="C20" i="2" l="1"/>
  <c r="D19" i="2"/>
  <c r="C8" i="2"/>
  <c r="D18" i="2"/>
  <c r="E18" i="2"/>
  <c r="D17" i="2"/>
  <c r="E17" i="2"/>
  <c r="C17" i="2"/>
  <c r="C9" i="2"/>
  <c r="C11" i="2"/>
  <c r="C12" i="2"/>
  <c r="C10" i="2"/>
  <c r="E15" i="2"/>
  <c r="D15" i="2"/>
  <c r="Z7" i="2"/>
  <c r="C7" i="2"/>
  <c r="C18" i="2"/>
  <c r="E7" i="2"/>
  <c r="D7" i="2"/>
  <c r="D9" i="2"/>
  <c r="E9" i="2"/>
  <c r="E14" i="2"/>
  <c r="D14" i="2"/>
  <c r="D12" i="2"/>
  <c r="E12" i="2"/>
  <c r="D11" i="2"/>
  <c r="E11" i="2"/>
  <c r="D10" i="2"/>
  <c r="E10" i="2"/>
  <c r="C15" i="2"/>
  <c r="C13" i="2"/>
  <c r="D16" i="2"/>
  <c r="E16" i="2"/>
  <c r="C14" i="2"/>
  <c r="D13" i="2"/>
  <c r="E13" i="2"/>
  <c r="C16" i="2"/>
  <c r="D8" i="2"/>
  <c r="E8" i="2"/>
  <c r="C19" i="2"/>
  <c r="L21" i="2"/>
  <c r="J21" i="2"/>
  <c r="M21" i="2"/>
  <c r="D20" i="2"/>
  <c r="E20" i="2"/>
  <c r="Y21" i="2"/>
  <c r="B22" i="2"/>
  <c r="K22" i="2" s="1"/>
  <c r="H21" i="2"/>
  <c r="C21" i="2" s="1"/>
  <c r="N21" i="2"/>
  <c r="Q21" i="2"/>
  <c r="I21" i="2"/>
  <c r="W21" i="2"/>
  <c r="R21" i="2"/>
  <c r="S21" i="2"/>
  <c r="U21" i="2"/>
  <c r="P21" i="2"/>
  <c r="O21" i="2"/>
  <c r="T21" i="2"/>
  <c r="V21" i="2"/>
  <c r="Z8" i="2" l="1"/>
  <c r="Z9" i="2"/>
  <c r="Z21" i="2"/>
  <c r="Z13" i="2"/>
  <c r="Z14" i="2"/>
  <c r="Z12" i="2"/>
  <c r="Z10" i="2"/>
  <c r="Z15" i="2"/>
  <c r="Z11" i="2"/>
  <c r="Z17" i="2"/>
  <c r="Z16" i="2"/>
  <c r="Z19" i="2"/>
  <c r="Z20" i="2"/>
  <c r="Z18" i="2"/>
  <c r="L22" i="2"/>
  <c r="M22" i="2"/>
  <c r="J22" i="2"/>
  <c r="D21" i="2"/>
  <c r="E21" i="2"/>
  <c r="H22" i="2"/>
  <c r="C22" i="2" s="1"/>
  <c r="Z22" i="2" s="1"/>
  <c r="B23" i="2"/>
  <c r="K23" i="2" s="1"/>
  <c r="Y22" i="2"/>
  <c r="I22" i="2"/>
  <c r="P22" i="2"/>
  <c r="U22" i="2"/>
  <c r="W22" i="2"/>
  <c r="T22" i="2"/>
  <c r="R22" i="2"/>
  <c r="V22" i="2"/>
  <c r="N22" i="2"/>
  <c r="Q22" i="2"/>
  <c r="O22" i="2"/>
  <c r="S22" i="2"/>
  <c r="L23" i="2" l="1"/>
  <c r="J23" i="2"/>
  <c r="M23" i="2"/>
  <c r="D22" i="2"/>
  <c r="E22" i="2"/>
  <c r="H23" i="2"/>
  <c r="C23" i="2" s="1"/>
  <c r="Y23" i="2"/>
  <c r="B24" i="2"/>
  <c r="K24" i="2" s="1"/>
  <c r="O23" i="2"/>
  <c r="I23" i="2"/>
  <c r="Q23" i="2"/>
  <c r="R23" i="2"/>
  <c r="S23" i="2"/>
  <c r="W23" i="2"/>
  <c r="P23" i="2"/>
  <c r="V23" i="2"/>
  <c r="U23" i="2"/>
  <c r="N23" i="2"/>
  <c r="T23" i="2"/>
  <c r="L24" i="2" l="1"/>
  <c r="M24" i="2"/>
  <c r="J24" i="2"/>
  <c r="D23" i="2"/>
  <c r="E23" i="2"/>
  <c r="Z23" i="2"/>
  <c r="Y24" i="2"/>
  <c r="H24" i="2"/>
  <c r="C24" i="2" s="1"/>
  <c r="Z24" i="2" s="1"/>
  <c r="B25" i="2"/>
  <c r="K25" i="2" s="1"/>
  <c r="P24" i="2"/>
  <c r="Q24" i="2"/>
  <c r="R24" i="2"/>
  <c r="N24" i="2"/>
  <c r="T24" i="2"/>
  <c r="O24" i="2"/>
  <c r="V24" i="2"/>
  <c r="I24" i="2"/>
  <c r="U24" i="2"/>
  <c r="W24" i="2"/>
  <c r="S24" i="2"/>
  <c r="L25" i="2" l="1"/>
  <c r="J25" i="2"/>
  <c r="M25" i="2"/>
  <c r="D24" i="2"/>
  <c r="E24" i="2"/>
  <c r="Y25" i="2"/>
  <c r="B26" i="2"/>
  <c r="K26" i="2" s="1"/>
  <c r="H25" i="2"/>
  <c r="C25" i="2" s="1"/>
  <c r="N25" i="2"/>
  <c r="T25" i="2"/>
  <c r="R25" i="2"/>
  <c r="V25" i="2"/>
  <c r="P25" i="2"/>
  <c r="O25" i="2"/>
  <c r="W25" i="2"/>
  <c r="U25" i="2"/>
  <c r="I25" i="2"/>
  <c r="S25" i="2"/>
  <c r="Q25" i="2"/>
  <c r="L26" i="2" l="1"/>
  <c r="M26" i="2"/>
  <c r="J26" i="2"/>
  <c r="D25" i="2"/>
  <c r="E25" i="2"/>
  <c r="Z25" i="2"/>
  <c r="H26" i="2"/>
  <c r="C26" i="2" s="1"/>
  <c r="Z26" i="2" s="1"/>
  <c r="B27" i="2"/>
  <c r="K27" i="2" s="1"/>
  <c r="Y26" i="2"/>
  <c r="I26" i="2"/>
  <c r="P26" i="2"/>
  <c r="U26" i="2"/>
  <c r="S26" i="2"/>
  <c r="T26" i="2"/>
  <c r="R26" i="2"/>
  <c r="N26" i="2"/>
  <c r="Q26" i="2"/>
  <c r="O26" i="2"/>
  <c r="V26" i="2"/>
  <c r="W26" i="2"/>
  <c r="L27" i="2" l="1"/>
  <c r="J27" i="2"/>
  <c r="M27" i="2"/>
  <c r="D26" i="2"/>
  <c r="E26" i="2"/>
  <c r="Y27" i="2"/>
  <c r="B28" i="2"/>
  <c r="K28" i="2" s="1"/>
  <c r="V27" i="2"/>
  <c r="S27" i="2"/>
  <c r="O27" i="2"/>
  <c r="W27" i="2"/>
  <c r="T27" i="2"/>
  <c r="U27" i="2"/>
  <c r="Q27" i="2"/>
  <c r="I27" i="2"/>
  <c r="H27" i="2"/>
  <c r="N27" i="2"/>
  <c r="P27" i="2"/>
  <c r="R27" i="2"/>
  <c r="L28" i="2" l="1"/>
  <c r="M28" i="2"/>
  <c r="J28" i="2"/>
  <c r="D27" i="2"/>
  <c r="E27" i="2"/>
  <c r="C27" i="2"/>
  <c r="Z27" i="2" s="1"/>
  <c r="Y28" i="2"/>
  <c r="B29" i="2"/>
  <c r="K29" i="2" s="1"/>
  <c r="U28" i="2"/>
  <c r="N28" i="2"/>
  <c r="H28" i="2"/>
  <c r="C28" i="2" s="1"/>
  <c r="O28" i="2"/>
  <c r="I28" i="2"/>
  <c r="Q28" i="2"/>
  <c r="S28" i="2"/>
  <c r="R28" i="2"/>
  <c r="T28" i="2"/>
  <c r="W28" i="2"/>
  <c r="P28" i="2"/>
  <c r="V28" i="2"/>
  <c r="L29" i="2" l="1"/>
  <c r="J29" i="2"/>
  <c r="M29" i="2"/>
  <c r="D28" i="2"/>
  <c r="E28" i="2"/>
  <c r="Z28" i="2"/>
  <c r="Y29" i="2"/>
  <c r="B30" i="2"/>
  <c r="K30" i="2" s="1"/>
  <c r="O29" i="2"/>
  <c r="W29" i="2"/>
  <c r="R29" i="2"/>
  <c r="T29" i="2"/>
  <c r="V29" i="2"/>
  <c r="P29" i="2"/>
  <c r="N29" i="2"/>
  <c r="S29" i="2"/>
  <c r="U29" i="2"/>
  <c r="I29" i="2"/>
  <c r="Q29" i="2"/>
  <c r="H29" i="2"/>
  <c r="L30" i="2" l="1"/>
  <c r="M30" i="2"/>
  <c r="J30" i="2"/>
  <c r="D29" i="2"/>
  <c r="E29" i="2"/>
  <c r="C29" i="2"/>
  <c r="Z29" i="2" s="1"/>
  <c r="Y30" i="2"/>
  <c r="B31" i="2"/>
  <c r="K31" i="2" s="1"/>
  <c r="R30" i="2"/>
  <c r="W30" i="2"/>
  <c r="P30" i="2"/>
  <c r="S30" i="2"/>
  <c r="V30" i="2"/>
  <c r="H30" i="2"/>
  <c r="U30" i="2"/>
  <c r="N30" i="2"/>
  <c r="T30" i="2"/>
  <c r="O30" i="2"/>
  <c r="I30" i="2"/>
  <c r="Q30" i="2"/>
  <c r="L31" i="2" l="1"/>
  <c r="J31" i="2"/>
  <c r="M31" i="2"/>
  <c r="D30" i="2"/>
  <c r="E30" i="2"/>
  <c r="C30" i="2"/>
  <c r="Z30" i="2" s="1"/>
  <c r="Y31" i="2"/>
  <c r="B32" i="2"/>
  <c r="K32" i="2" s="1"/>
  <c r="S31" i="2"/>
  <c r="P31" i="2"/>
  <c r="N31" i="2"/>
  <c r="Q31" i="2"/>
  <c r="W31" i="2"/>
  <c r="I31" i="2"/>
  <c r="T31" i="2"/>
  <c r="V31" i="2"/>
  <c r="O31" i="2"/>
  <c r="H31" i="2"/>
  <c r="R31" i="2"/>
  <c r="U31" i="2"/>
  <c r="L32" i="2" l="1"/>
  <c r="M32" i="2"/>
  <c r="J32" i="2"/>
  <c r="D31" i="2"/>
  <c r="E31" i="2"/>
  <c r="C31" i="2"/>
  <c r="Z31" i="2" s="1"/>
  <c r="Y32" i="2"/>
  <c r="B33" i="2"/>
  <c r="K33" i="2" s="1"/>
  <c r="W32" i="2"/>
  <c r="Q32" i="2"/>
  <c r="S32" i="2"/>
  <c r="U32" i="2"/>
  <c r="H32" i="2"/>
  <c r="C32" i="2" s="1"/>
  <c r="O32" i="2"/>
  <c r="V32" i="2"/>
  <c r="T32" i="2"/>
  <c r="I32" i="2"/>
  <c r="R32" i="2"/>
  <c r="P32" i="2"/>
  <c r="N32" i="2"/>
  <c r="L33" i="2" l="1"/>
  <c r="J33" i="2"/>
  <c r="M33" i="2"/>
  <c r="D32" i="2"/>
  <c r="E32" i="2"/>
  <c r="Z32" i="2"/>
  <c r="Y33" i="2"/>
  <c r="B34" i="2"/>
  <c r="K34" i="2" s="1"/>
  <c r="R33" i="2"/>
  <c r="V33" i="2"/>
  <c r="Q33" i="2"/>
  <c r="W33" i="2"/>
  <c r="U33" i="2"/>
  <c r="N33" i="2"/>
  <c r="O33" i="2"/>
  <c r="H33" i="2"/>
  <c r="S33" i="2"/>
  <c r="P33" i="2"/>
  <c r="I33" i="2"/>
  <c r="T33" i="2"/>
  <c r="L34" i="2" l="1"/>
  <c r="M34" i="2"/>
  <c r="J34" i="2"/>
  <c r="D33" i="2"/>
  <c r="E33" i="2"/>
  <c r="C33" i="2"/>
  <c r="Z33" i="2" s="1"/>
  <c r="Y34" i="2"/>
  <c r="B35" i="2"/>
  <c r="K35" i="2" s="1"/>
  <c r="P34" i="2"/>
  <c r="T34" i="2"/>
  <c r="R34" i="2"/>
  <c r="V34" i="2"/>
  <c r="U34" i="2"/>
  <c r="N34" i="2"/>
  <c r="Q34" i="2"/>
  <c r="W34" i="2"/>
  <c r="H34" i="2"/>
  <c r="C34" i="2" s="1"/>
  <c r="S34" i="2"/>
  <c r="O34" i="2"/>
  <c r="I34" i="2"/>
  <c r="L35" i="2" l="1"/>
  <c r="J35" i="2"/>
  <c r="M35" i="2"/>
  <c r="D34" i="2"/>
  <c r="E34" i="2"/>
  <c r="Z34" i="2"/>
  <c r="Y35" i="2"/>
  <c r="B36" i="2"/>
  <c r="K36" i="2" s="1"/>
  <c r="W35" i="2"/>
  <c r="R35" i="2"/>
  <c r="O35" i="2"/>
  <c r="H35" i="2"/>
  <c r="N35" i="2"/>
  <c r="P35" i="2"/>
  <c r="I35" i="2"/>
  <c r="S35" i="2"/>
  <c r="T35" i="2"/>
  <c r="U35" i="2"/>
  <c r="V35" i="2"/>
  <c r="Q35" i="2"/>
  <c r="L36" i="2" l="1"/>
  <c r="M36" i="2"/>
  <c r="J36" i="2"/>
  <c r="D35" i="2"/>
  <c r="E35" i="2"/>
  <c r="C35" i="2"/>
  <c r="Z35" i="2" s="1"/>
  <c r="Y36" i="2"/>
  <c r="B37" i="2"/>
  <c r="K37" i="2" s="1"/>
  <c r="Q36" i="2"/>
  <c r="N36" i="2"/>
  <c r="U36" i="2"/>
  <c r="V36" i="2"/>
  <c r="S36" i="2"/>
  <c r="H36" i="2"/>
  <c r="C36" i="2" s="1"/>
  <c r="W36" i="2"/>
  <c r="I36" i="2"/>
  <c r="O36" i="2"/>
  <c r="R36" i="2"/>
  <c r="P36" i="2"/>
  <c r="T36" i="2"/>
  <c r="L37" i="2" l="1"/>
  <c r="J37" i="2"/>
  <c r="M37" i="2"/>
  <c r="D36" i="2"/>
  <c r="E36" i="2"/>
  <c r="Z36" i="2"/>
  <c r="Y37" i="2"/>
  <c r="B38" i="2"/>
  <c r="K38" i="2" s="1"/>
  <c r="H37" i="2"/>
  <c r="C37" i="2" s="1"/>
  <c r="I37" i="2"/>
  <c r="Q37" i="2"/>
  <c r="N37" i="2"/>
  <c r="V37" i="2"/>
  <c r="S37" i="2"/>
  <c r="O37" i="2"/>
  <c r="T37" i="2"/>
  <c r="P37" i="2"/>
  <c r="U37" i="2"/>
  <c r="W37" i="2"/>
  <c r="R37" i="2"/>
  <c r="L38" i="2" l="1"/>
  <c r="M38" i="2"/>
  <c r="J38" i="2"/>
  <c r="D37" i="2"/>
  <c r="E37" i="2"/>
  <c r="Z37" i="2"/>
  <c r="Y38" i="2"/>
  <c r="B39" i="2"/>
  <c r="K39" i="2" s="1"/>
  <c r="T38" i="2"/>
  <c r="H38" i="2"/>
  <c r="C38" i="2" s="1"/>
  <c r="P38" i="2"/>
  <c r="V38" i="2"/>
  <c r="I38" i="2"/>
  <c r="Q38" i="2"/>
  <c r="W38" i="2"/>
  <c r="R38" i="2"/>
  <c r="N38" i="2"/>
  <c r="O38" i="2"/>
  <c r="S38" i="2"/>
  <c r="U38" i="2"/>
  <c r="L39" i="2" l="1"/>
  <c r="J39" i="2"/>
  <c r="M39" i="2"/>
  <c r="D38" i="2"/>
  <c r="E38" i="2"/>
  <c r="Z38" i="2"/>
  <c r="Y39" i="2"/>
  <c r="B40" i="2"/>
  <c r="K40" i="2" s="1"/>
  <c r="O39" i="2"/>
  <c r="R39" i="2"/>
  <c r="N39" i="2"/>
  <c r="S39" i="2"/>
  <c r="Q39" i="2"/>
  <c r="I39" i="2"/>
  <c r="W39" i="2"/>
  <c r="T39" i="2"/>
  <c r="U39" i="2"/>
  <c r="P39" i="2"/>
  <c r="H39" i="2"/>
  <c r="C39" i="2" s="1"/>
  <c r="V39" i="2"/>
  <c r="L40" i="2" l="1"/>
  <c r="M40" i="2"/>
  <c r="J40" i="2"/>
  <c r="D39" i="2"/>
  <c r="E39" i="2"/>
  <c r="Z39" i="2"/>
  <c r="Y40" i="2"/>
  <c r="B41" i="2"/>
  <c r="K41" i="2" s="1"/>
  <c r="Q40" i="2"/>
  <c r="W40" i="2"/>
  <c r="U40" i="2"/>
  <c r="N40" i="2"/>
  <c r="O40" i="2"/>
  <c r="H40" i="2"/>
  <c r="C40" i="2" s="1"/>
  <c r="S40" i="2"/>
  <c r="P40" i="2"/>
  <c r="I40" i="2"/>
  <c r="V40" i="2"/>
  <c r="R40" i="2"/>
  <c r="T40" i="2"/>
  <c r="L41" i="2" l="1"/>
  <c r="J41" i="2"/>
  <c r="M41" i="2"/>
  <c r="D40" i="2"/>
  <c r="E40" i="2"/>
  <c r="Z40" i="2"/>
  <c r="Y41" i="2"/>
  <c r="B42" i="2"/>
  <c r="K42" i="2" s="1"/>
  <c r="R41" i="2"/>
  <c r="V41" i="2"/>
  <c r="Q41" i="2"/>
  <c r="W41" i="2"/>
  <c r="U41" i="2"/>
  <c r="N41" i="2"/>
  <c r="O41" i="2"/>
  <c r="H41" i="2"/>
  <c r="S41" i="2"/>
  <c r="P41" i="2"/>
  <c r="I41" i="2"/>
  <c r="T41" i="2"/>
  <c r="L42" i="2" l="1"/>
  <c r="M42" i="2"/>
  <c r="J42" i="2"/>
  <c r="D41" i="2"/>
  <c r="E41" i="2"/>
  <c r="C41" i="2"/>
  <c r="Z41" i="2" s="1"/>
  <c r="Y42" i="2"/>
  <c r="B43" i="2"/>
  <c r="K43" i="2" s="1"/>
  <c r="P42" i="2"/>
  <c r="I42" i="2"/>
  <c r="V42" i="2"/>
  <c r="R42" i="2"/>
  <c r="T42" i="2"/>
  <c r="Q42" i="2"/>
  <c r="W42" i="2"/>
  <c r="U42" i="2"/>
  <c r="N42" i="2"/>
  <c r="O42" i="2"/>
  <c r="H42" i="2"/>
  <c r="C42" i="2" s="1"/>
  <c r="S42" i="2"/>
  <c r="L43" i="2" l="1"/>
  <c r="J43" i="2"/>
  <c r="M43" i="2"/>
  <c r="D42" i="2"/>
  <c r="E42" i="2"/>
  <c r="Z42" i="2"/>
  <c r="Y43" i="2"/>
  <c r="B44" i="2"/>
  <c r="K44" i="2" s="1"/>
  <c r="O43" i="2"/>
  <c r="H43" i="2"/>
  <c r="C43" i="2" s="1"/>
  <c r="T43" i="2"/>
  <c r="I43" i="2"/>
  <c r="P43" i="2"/>
  <c r="V43" i="2"/>
  <c r="N43" i="2"/>
  <c r="R43" i="2"/>
  <c r="W43" i="2"/>
  <c r="U43" i="2"/>
  <c r="S43" i="2"/>
  <c r="Q43" i="2"/>
  <c r="L44" i="2" l="1"/>
  <c r="M44" i="2"/>
  <c r="J44" i="2"/>
  <c r="D43" i="2"/>
  <c r="E43" i="2"/>
  <c r="Z43" i="2"/>
  <c r="Y44" i="2"/>
  <c r="B45" i="2"/>
  <c r="K45" i="2" s="1"/>
  <c r="T44" i="2"/>
  <c r="P44" i="2"/>
  <c r="S44" i="2"/>
  <c r="N44" i="2"/>
  <c r="R44" i="2"/>
  <c r="I44" i="2"/>
  <c r="U44" i="2"/>
  <c r="Q44" i="2"/>
  <c r="H44" i="2"/>
  <c r="W44" i="2"/>
  <c r="O44" i="2"/>
  <c r="V44" i="2"/>
  <c r="L45" i="2" l="1"/>
  <c r="J45" i="2"/>
  <c r="M45" i="2"/>
  <c r="D44" i="2"/>
  <c r="E44" i="2"/>
  <c r="C44" i="2"/>
  <c r="Z44" i="2" s="1"/>
  <c r="Y45" i="2"/>
  <c r="B46" i="2"/>
  <c r="K46" i="2" s="1"/>
  <c r="V45" i="2"/>
  <c r="I45" i="2"/>
  <c r="R45" i="2"/>
  <c r="W45" i="2"/>
  <c r="H45" i="2"/>
  <c r="C45" i="2" s="1"/>
  <c r="N45" i="2"/>
  <c r="U45" i="2"/>
  <c r="O45" i="2"/>
  <c r="S45" i="2"/>
  <c r="T45" i="2"/>
  <c r="Q45" i="2"/>
  <c r="P45" i="2"/>
  <c r="L46" i="2" l="1"/>
  <c r="M46" i="2"/>
  <c r="J46" i="2"/>
  <c r="D45" i="2"/>
  <c r="E45" i="2"/>
  <c r="Z45" i="2"/>
  <c r="Y46" i="2"/>
  <c r="B47" i="2"/>
  <c r="K47" i="2" s="1"/>
  <c r="T46" i="2"/>
  <c r="I46" i="2"/>
  <c r="R46" i="2"/>
  <c r="V46" i="2"/>
  <c r="P46" i="2"/>
  <c r="N46" i="2"/>
  <c r="Q46" i="2"/>
  <c r="W46" i="2"/>
  <c r="U46" i="2"/>
  <c r="S46" i="2"/>
  <c r="O46" i="2"/>
  <c r="H46" i="2"/>
  <c r="C46" i="2" s="1"/>
  <c r="L47" i="2" l="1"/>
  <c r="J47" i="2"/>
  <c r="M47" i="2"/>
  <c r="D46" i="2"/>
  <c r="E46" i="2"/>
  <c r="Z46" i="2"/>
  <c r="Y47" i="2"/>
  <c r="B48" i="2"/>
  <c r="K48" i="2" s="1"/>
  <c r="H47" i="2"/>
  <c r="C47" i="2" s="1"/>
  <c r="W47" i="2"/>
  <c r="T47" i="2"/>
  <c r="U47" i="2"/>
  <c r="N47" i="2"/>
  <c r="V47" i="2"/>
  <c r="O47" i="2"/>
  <c r="Q47" i="2"/>
  <c r="P47" i="2"/>
  <c r="S47" i="2"/>
  <c r="I47" i="2"/>
  <c r="R47" i="2"/>
  <c r="L48" i="2" l="1"/>
  <c r="M48" i="2"/>
  <c r="J48" i="2"/>
  <c r="D47" i="2"/>
  <c r="E47" i="2"/>
  <c r="Z47" i="2"/>
  <c r="Y48" i="2"/>
  <c r="B49" i="2"/>
  <c r="K49" i="2" s="1"/>
  <c r="U48" i="2"/>
  <c r="W48" i="2"/>
  <c r="H48" i="2"/>
  <c r="C48" i="2" s="1"/>
  <c r="Q48" i="2"/>
  <c r="N48" i="2"/>
  <c r="S48" i="2"/>
  <c r="I48" i="2"/>
  <c r="O48" i="2"/>
  <c r="T48" i="2"/>
  <c r="R48" i="2"/>
  <c r="P48" i="2"/>
  <c r="V48" i="2"/>
  <c r="L49" i="2" l="1"/>
  <c r="J49" i="2"/>
  <c r="M49" i="2"/>
  <c r="D48" i="2"/>
  <c r="E48" i="2"/>
  <c r="Z48" i="2"/>
  <c r="Y49" i="2"/>
  <c r="B50" i="2"/>
  <c r="K50" i="2" s="1"/>
  <c r="W49" i="2"/>
  <c r="S49" i="2"/>
  <c r="H49" i="2"/>
  <c r="C49" i="2" s="1"/>
  <c r="O49" i="2"/>
  <c r="T49" i="2"/>
  <c r="I49" i="2"/>
  <c r="V49" i="2"/>
  <c r="Q49" i="2"/>
  <c r="R49" i="2"/>
  <c r="P49" i="2"/>
  <c r="N49" i="2"/>
  <c r="U49" i="2"/>
  <c r="L50" i="2" l="1"/>
  <c r="M50" i="2"/>
  <c r="J50" i="2"/>
  <c r="D49" i="2"/>
  <c r="E49" i="2"/>
  <c r="Z49" i="2"/>
  <c r="Y50" i="2"/>
  <c r="B51" i="2"/>
  <c r="K51" i="2" s="1"/>
  <c r="O50" i="2"/>
  <c r="S50" i="2"/>
  <c r="T50" i="2"/>
  <c r="H50" i="2"/>
  <c r="C50" i="2" s="1"/>
  <c r="U50" i="2"/>
  <c r="P50" i="2"/>
  <c r="R50" i="2"/>
  <c r="I50" i="2"/>
  <c r="V50" i="2"/>
  <c r="W50" i="2"/>
  <c r="Q50" i="2"/>
  <c r="N50" i="2"/>
  <c r="L51" i="2" l="1"/>
  <c r="M51" i="2"/>
  <c r="J51" i="2"/>
  <c r="D50" i="2"/>
  <c r="E50" i="2"/>
  <c r="Z50" i="2"/>
  <c r="Y51" i="2"/>
  <c r="B52" i="2"/>
  <c r="K52" i="2" s="1"/>
  <c r="Q51" i="2"/>
  <c r="R51" i="2"/>
  <c r="I51" i="2"/>
  <c r="T51" i="2"/>
  <c r="U51" i="2"/>
  <c r="W51" i="2"/>
  <c r="H51" i="2"/>
  <c r="N51" i="2"/>
  <c r="O51" i="2"/>
  <c r="P51" i="2"/>
  <c r="S51" i="2"/>
  <c r="V51" i="2"/>
  <c r="L52" i="2" l="1"/>
  <c r="M52" i="2"/>
  <c r="J52" i="2"/>
  <c r="D51" i="2"/>
  <c r="E51" i="2"/>
  <c r="C51" i="2"/>
  <c r="Z51" i="2" s="1"/>
  <c r="Y52" i="2"/>
  <c r="B53" i="2"/>
  <c r="K53" i="2" s="1"/>
  <c r="V52" i="2"/>
  <c r="I52" i="2"/>
  <c r="P52" i="2"/>
  <c r="R52" i="2"/>
  <c r="W52" i="2"/>
  <c r="Q52" i="2"/>
  <c r="N52" i="2"/>
  <c r="O52" i="2"/>
  <c r="S52" i="2"/>
  <c r="U52" i="2"/>
  <c r="T52" i="2"/>
  <c r="H52" i="2"/>
  <c r="L53" i="2" l="1"/>
  <c r="M53" i="2"/>
  <c r="J53" i="2"/>
  <c r="D52" i="2"/>
  <c r="E52" i="2"/>
  <c r="C52" i="2"/>
  <c r="Z52" i="2" s="1"/>
  <c r="Y53" i="2"/>
  <c r="B54" i="2"/>
  <c r="K54" i="2" s="1"/>
  <c r="W53" i="2"/>
  <c r="S53" i="2"/>
  <c r="O53" i="2"/>
  <c r="H53" i="2"/>
  <c r="U53" i="2"/>
  <c r="P53" i="2"/>
  <c r="I53" i="2"/>
  <c r="Q53" i="2"/>
  <c r="V53" i="2"/>
  <c r="T53" i="2"/>
  <c r="N53" i="2"/>
  <c r="R53" i="2"/>
  <c r="L54" i="2" l="1"/>
  <c r="M54" i="2"/>
  <c r="J54" i="2"/>
  <c r="D53" i="2"/>
  <c r="E53" i="2"/>
  <c r="C53" i="2"/>
  <c r="Z53" i="2" s="1"/>
  <c r="Y54" i="2"/>
  <c r="B55" i="2"/>
  <c r="K55" i="2" s="1"/>
  <c r="O54" i="2"/>
  <c r="N54" i="2"/>
  <c r="P54" i="2"/>
  <c r="U54" i="2"/>
  <c r="H54" i="2"/>
  <c r="C54" i="2" s="1"/>
  <c r="Q54" i="2"/>
  <c r="W54" i="2"/>
  <c r="I54" i="2"/>
  <c r="S54" i="2"/>
  <c r="R54" i="2"/>
  <c r="T54" i="2"/>
  <c r="V54" i="2"/>
  <c r="L55" i="2" l="1"/>
  <c r="M55" i="2"/>
  <c r="J55" i="2"/>
  <c r="D54" i="2"/>
  <c r="E54" i="2"/>
  <c r="Z54" i="2"/>
  <c r="Y55" i="2"/>
  <c r="H55" i="2"/>
  <c r="V55" i="2"/>
  <c r="I55" i="2"/>
  <c r="T55" i="2"/>
  <c r="B56" i="2"/>
  <c r="K56" i="2" s="1"/>
  <c r="W55" i="2"/>
  <c r="P55" i="2"/>
  <c r="N55" i="2"/>
  <c r="R55" i="2"/>
  <c r="O55" i="2"/>
  <c r="U55" i="2"/>
  <c r="S55" i="2"/>
  <c r="Q55" i="2"/>
  <c r="L56" i="2" l="1"/>
  <c r="M56" i="2"/>
  <c r="J56" i="2"/>
  <c r="D55" i="2"/>
  <c r="E55" i="2"/>
  <c r="C55" i="2"/>
  <c r="Z55" i="2" s="1"/>
  <c r="Y56" i="2"/>
  <c r="B57" i="2"/>
  <c r="K57" i="2" s="1"/>
  <c r="P56" i="2"/>
  <c r="I56" i="2"/>
  <c r="T56" i="2"/>
  <c r="W56" i="2"/>
  <c r="R56" i="2"/>
  <c r="U56" i="2"/>
  <c r="O56" i="2"/>
  <c r="Q56" i="2"/>
  <c r="H56" i="2"/>
  <c r="S56" i="2"/>
  <c r="V56" i="2"/>
  <c r="N56" i="2"/>
  <c r="L57" i="2" l="1"/>
  <c r="M57" i="2"/>
  <c r="J57" i="2"/>
  <c r="D56" i="2"/>
  <c r="E56" i="2"/>
  <c r="C56" i="2"/>
  <c r="Z56" i="2" s="1"/>
  <c r="Y57" i="2"/>
  <c r="B58" i="2"/>
  <c r="K58" i="2" s="1"/>
  <c r="W57" i="2"/>
  <c r="R57" i="2"/>
  <c r="N57" i="2"/>
  <c r="O57" i="2"/>
  <c r="S57" i="2"/>
  <c r="U57" i="2"/>
  <c r="P57" i="2"/>
  <c r="H57" i="2"/>
  <c r="V57" i="2"/>
  <c r="I57" i="2"/>
  <c r="T57" i="2"/>
  <c r="Q57" i="2"/>
  <c r="L58" i="2" l="1"/>
  <c r="M58" i="2"/>
  <c r="J58" i="2"/>
  <c r="D57" i="2"/>
  <c r="E57" i="2"/>
  <c r="C57" i="2"/>
  <c r="Z57" i="2" s="1"/>
  <c r="Y58" i="2"/>
  <c r="B59" i="2"/>
  <c r="K59" i="2" s="1"/>
  <c r="O58" i="2"/>
  <c r="S58" i="2"/>
  <c r="U58" i="2"/>
  <c r="T58" i="2"/>
  <c r="H58" i="2"/>
  <c r="C58" i="2" s="1"/>
  <c r="V58" i="2"/>
  <c r="I58" i="2"/>
  <c r="Q58" i="2"/>
  <c r="W58" i="2"/>
  <c r="R58" i="2"/>
  <c r="N58" i="2"/>
  <c r="P58" i="2"/>
  <c r="L59" i="2" l="1"/>
  <c r="M59" i="2"/>
  <c r="J59" i="2"/>
  <c r="D58" i="2"/>
  <c r="E58" i="2"/>
  <c r="Z58" i="2"/>
  <c r="Y59" i="2"/>
  <c r="B60" i="2"/>
  <c r="K60" i="2" s="1"/>
  <c r="U59" i="2"/>
  <c r="P59" i="2"/>
  <c r="I59" i="2"/>
  <c r="H59" i="2"/>
  <c r="C59" i="2" s="1"/>
  <c r="R59" i="2"/>
  <c r="W59" i="2"/>
  <c r="T59" i="2"/>
  <c r="N59" i="2"/>
  <c r="V59" i="2"/>
  <c r="O59" i="2"/>
  <c r="Q59" i="2"/>
  <c r="S59" i="2"/>
  <c r="L60" i="2" l="1"/>
  <c r="M60" i="2"/>
  <c r="J60" i="2"/>
  <c r="D59" i="2"/>
  <c r="E59" i="2"/>
  <c r="Z59" i="2"/>
  <c r="Y60" i="2"/>
  <c r="B61" i="2"/>
  <c r="K61" i="2" s="1"/>
  <c r="T60" i="2"/>
  <c r="I60" i="2"/>
  <c r="H60" i="2"/>
  <c r="C60" i="2" s="1"/>
  <c r="Z60" i="2" s="1"/>
  <c r="Q60" i="2"/>
  <c r="W60" i="2"/>
  <c r="P60" i="2"/>
  <c r="V60" i="2"/>
  <c r="N60" i="2"/>
  <c r="O60" i="2"/>
  <c r="R60" i="2"/>
  <c r="S60" i="2"/>
  <c r="U60" i="2"/>
  <c r="B62" i="2" l="1"/>
  <c r="H62" i="2" s="1"/>
  <c r="L61" i="2"/>
  <c r="M61" i="2"/>
  <c r="J61" i="2"/>
  <c r="D60" i="2"/>
  <c r="E60" i="2"/>
  <c r="Y61" i="2"/>
  <c r="I61" i="2"/>
  <c r="N61" i="2"/>
  <c r="P61" i="2"/>
  <c r="Q61" i="2"/>
  <c r="S61" i="2"/>
  <c r="U61" i="2"/>
  <c r="V61" i="2"/>
  <c r="W61" i="2"/>
  <c r="R61" i="2"/>
  <c r="T61" i="2"/>
  <c r="O61" i="2"/>
  <c r="H61" i="2"/>
  <c r="P62" i="2" l="1"/>
  <c r="K62" i="2"/>
  <c r="U62" i="2"/>
  <c r="S62" i="2"/>
  <c r="N62" i="2"/>
  <c r="I62" i="2"/>
  <c r="V62" i="2"/>
  <c r="T62" i="2"/>
  <c r="O62" i="2"/>
  <c r="W62" i="2"/>
  <c r="Q62" i="2"/>
  <c r="B63" i="2"/>
  <c r="W63" i="2" s="1"/>
  <c r="R62" i="2"/>
  <c r="Y62" i="2"/>
  <c r="D62" i="2" s="1"/>
  <c r="L62" i="2"/>
  <c r="M62" i="2"/>
  <c r="J62" i="2"/>
  <c r="D61" i="2"/>
  <c r="E61" i="2"/>
  <c r="Y63" i="2"/>
  <c r="C62" i="2"/>
  <c r="C61" i="2"/>
  <c r="Z61" i="2" s="1"/>
  <c r="L63" i="2" l="1"/>
  <c r="K63" i="2"/>
  <c r="V63" i="2"/>
  <c r="O63" i="2"/>
  <c r="Q63" i="2"/>
  <c r="N63" i="2"/>
  <c r="P63" i="2"/>
  <c r="M63" i="2"/>
  <c r="E62" i="2"/>
  <c r="S63" i="2"/>
  <c r="I63" i="2"/>
  <c r="U63" i="2"/>
  <c r="R63" i="2"/>
  <c r="B64" i="2"/>
  <c r="K64" i="2" s="1"/>
  <c r="T63" i="2"/>
  <c r="H63" i="2"/>
  <c r="C63" i="2" s="1"/>
  <c r="J63" i="2"/>
  <c r="D63" i="2"/>
  <c r="E63" i="2"/>
  <c r="Z62" i="2"/>
  <c r="L64" i="2" l="1"/>
  <c r="I64" i="2"/>
  <c r="T64" i="2"/>
  <c r="S64" i="2"/>
  <c r="R64" i="2"/>
  <c r="U64" i="2"/>
  <c r="B65" i="2"/>
  <c r="K65" i="2" s="1"/>
  <c r="H64" i="2"/>
  <c r="C64" i="2" s="1"/>
  <c r="Z64" i="2" s="1"/>
  <c r="J64" i="2"/>
  <c r="Q64" i="2"/>
  <c r="O64" i="2"/>
  <c r="W64" i="2"/>
  <c r="Y64" i="2"/>
  <c r="D64" i="2" s="1"/>
  <c r="P64" i="2"/>
  <c r="V64" i="2"/>
  <c r="N64" i="2"/>
  <c r="M64" i="2"/>
  <c r="Z63" i="2"/>
  <c r="E64" i="2" l="1"/>
  <c r="Y65" i="2"/>
  <c r="D65" i="2" s="1"/>
  <c r="W65" i="2"/>
  <c r="V65" i="2"/>
  <c r="O65" i="2"/>
  <c r="Q65" i="2"/>
  <c r="N65" i="2"/>
  <c r="P65" i="2"/>
  <c r="M65" i="2"/>
  <c r="S65" i="2"/>
  <c r="I65" i="2"/>
  <c r="U65" i="2"/>
  <c r="R65" i="2"/>
  <c r="B66" i="2"/>
  <c r="K66" i="2" s="1"/>
  <c r="T65" i="2"/>
  <c r="H65" i="2"/>
  <c r="C65" i="2" s="1"/>
  <c r="Z65" i="2" s="1"/>
  <c r="J65" i="2"/>
  <c r="L65" i="2"/>
  <c r="E65" i="2" l="1"/>
  <c r="Q66" i="2"/>
  <c r="P66" i="2"/>
  <c r="W66" i="2"/>
  <c r="N66" i="2"/>
  <c r="O66" i="2"/>
  <c r="Y66" i="2"/>
  <c r="D66" i="2" s="1"/>
  <c r="V66" i="2"/>
  <c r="M66" i="2"/>
  <c r="I66" i="2"/>
  <c r="U66" i="2"/>
  <c r="S66" i="2"/>
  <c r="B67" i="2"/>
  <c r="K67" i="2" s="1"/>
  <c r="T66" i="2"/>
  <c r="H66" i="2"/>
  <c r="C66" i="2" s="1"/>
  <c r="R66" i="2"/>
  <c r="J66" i="2"/>
  <c r="L66" i="2"/>
  <c r="Z66" i="2" l="1"/>
  <c r="B68" i="2"/>
  <c r="K68" i="2" s="1"/>
  <c r="S67" i="2"/>
  <c r="E66" i="2"/>
  <c r="U67" i="2"/>
  <c r="H67" i="2"/>
  <c r="C67" i="2" s="1"/>
  <c r="Z67" i="2" s="1"/>
  <c r="I67" i="2"/>
  <c r="R67" i="2"/>
  <c r="T67" i="2"/>
  <c r="M67" i="2"/>
  <c r="O67" i="2"/>
  <c r="W67" i="2"/>
  <c r="Q67" i="2"/>
  <c r="V67" i="2"/>
  <c r="N67" i="2"/>
  <c r="Y67" i="2"/>
  <c r="D67" i="2" s="1"/>
  <c r="P67" i="2"/>
  <c r="J67" i="2"/>
  <c r="L67" i="2"/>
  <c r="L68" i="2" l="1"/>
  <c r="I68" i="2"/>
  <c r="T68" i="2"/>
  <c r="S68" i="2"/>
  <c r="R68" i="2"/>
  <c r="U68" i="2"/>
  <c r="B69" i="2"/>
  <c r="K69" i="2" s="1"/>
  <c r="H68" i="2"/>
  <c r="C68" i="2" s="1"/>
  <c r="Z68" i="2" s="1"/>
  <c r="J68" i="2"/>
  <c r="Q68" i="2"/>
  <c r="O68" i="2"/>
  <c r="W68" i="2"/>
  <c r="Y68" i="2"/>
  <c r="D68" i="2" s="1"/>
  <c r="P68" i="2"/>
  <c r="V68" i="2"/>
  <c r="N68" i="2"/>
  <c r="M68" i="2"/>
  <c r="E67" i="2"/>
  <c r="L69" i="2"/>
  <c r="R69" i="2" l="1"/>
  <c r="I69" i="2"/>
  <c r="P69" i="2"/>
  <c r="S69" i="2"/>
  <c r="U69" i="2"/>
  <c r="Y69" i="2"/>
  <c r="E69" i="2" s="1"/>
  <c r="J69" i="2"/>
  <c r="E68" i="2"/>
  <c r="O69" i="2"/>
  <c r="W69" i="2"/>
  <c r="Q69" i="2"/>
  <c r="V69" i="2"/>
  <c r="N69" i="2"/>
  <c r="T69" i="2"/>
  <c r="H69" i="2"/>
  <c r="C69" i="2" s="1"/>
  <c r="Z69" i="2" s="1"/>
  <c r="M69" i="2"/>
  <c r="AC42" i="2" l="1"/>
  <c r="AD42" i="2" s="1"/>
  <c r="AC17" i="2"/>
  <c r="AD17" i="2" s="1"/>
  <c r="AC19" i="2"/>
  <c r="AD19" i="2" s="1"/>
  <c r="AC56" i="2"/>
  <c r="AD56" i="2" s="1"/>
  <c r="AC51" i="2"/>
  <c r="AD51" i="2" s="1"/>
  <c r="AC33" i="2"/>
  <c r="AD33" i="2" s="1"/>
  <c r="AC32" i="2"/>
  <c r="AD32" i="2" s="1"/>
  <c r="AC53" i="2"/>
  <c r="AD53" i="2" s="1"/>
  <c r="AC16" i="2"/>
  <c r="AD16" i="2" s="1"/>
  <c r="AC54" i="2"/>
  <c r="AD54" i="2" s="1"/>
  <c r="AC30" i="2"/>
  <c r="AD30" i="2" s="1"/>
  <c r="AC8" i="2"/>
  <c r="AD8" i="2" s="1"/>
  <c r="AC55" i="2"/>
  <c r="AD55" i="2" s="1"/>
  <c r="AC27" i="2"/>
  <c r="AD27" i="2" s="1"/>
  <c r="AC11" i="2"/>
  <c r="AD11" i="2" s="1"/>
  <c r="AC57" i="2"/>
  <c r="AD57" i="2" s="1"/>
  <c r="AC65" i="2"/>
  <c r="AD65" i="2" s="1"/>
  <c r="AC48" i="2"/>
  <c r="AD48" i="2" s="1"/>
  <c r="AC59" i="2"/>
  <c r="AD59" i="2" s="1"/>
  <c r="AC31" i="2"/>
  <c r="AD31" i="2" s="1"/>
  <c r="AC18" i="2"/>
  <c r="AD18" i="2" s="1"/>
  <c r="AC25" i="2"/>
  <c r="AD25" i="2" s="1"/>
  <c r="AC24" i="2"/>
  <c r="AD24" i="2" s="1"/>
  <c r="AC34" i="2"/>
  <c r="AD34" i="2" s="1"/>
  <c r="AC41" i="2"/>
  <c r="AD41" i="2" s="1"/>
  <c r="AC21" i="2"/>
  <c r="AD21" i="2" s="1"/>
  <c r="AC44" i="2"/>
  <c r="AD44" i="2" s="1"/>
  <c r="AC10" i="2"/>
  <c r="AD10" i="2" s="1"/>
  <c r="AC13" i="2"/>
  <c r="AD13" i="2" s="1"/>
  <c r="D69" i="2"/>
  <c r="M3" i="1" s="1"/>
  <c r="AC45" i="2"/>
  <c r="AD45" i="2" s="1"/>
  <c r="AC23" i="2"/>
  <c r="AD23" i="2" s="1"/>
  <c r="AC43" i="2"/>
  <c r="AD43" i="2" s="1"/>
  <c r="AC47" i="2"/>
  <c r="AD47" i="2" s="1"/>
  <c r="AC60" i="2"/>
  <c r="AD60" i="2" s="1"/>
  <c r="AC61" i="2"/>
  <c r="AD61" i="2" s="1"/>
  <c r="AC39" i="2"/>
  <c r="AD39" i="2" s="1"/>
  <c r="AC68" i="2"/>
  <c r="AD68" i="2" s="1"/>
  <c r="AC58" i="2"/>
  <c r="AD58" i="2" s="1"/>
  <c r="AC40" i="2"/>
  <c r="AD40" i="2" s="1"/>
  <c r="AC22" i="2"/>
  <c r="AD22" i="2" s="1"/>
  <c r="AC50" i="2"/>
  <c r="AD50" i="2" s="1"/>
  <c r="AC64" i="2"/>
  <c r="AD64" i="2" s="1"/>
  <c r="AC46" i="2"/>
  <c r="AD46" i="2" s="1"/>
  <c r="AC20" i="2"/>
  <c r="AD20" i="2" s="1"/>
  <c r="AC37" i="2"/>
  <c r="AD37" i="2" s="1"/>
  <c r="AC38" i="2"/>
  <c r="AD38" i="2" s="1"/>
  <c r="AC28" i="2"/>
  <c r="AD28" i="2" s="1"/>
  <c r="AC29" i="2"/>
  <c r="AD29" i="2" s="1"/>
  <c r="AC62" i="2"/>
  <c r="AD62" i="2" s="1"/>
  <c r="AC36" i="2"/>
  <c r="AD36" i="2" s="1"/>
  <c r="AC26" i="2"/>
  <c r="AD26" i="2" s="1"/>
  <c r="AC63" i="2"/>
  <c r="AD63" i="2" s="1"/>
  <c r="AC49" i="2"/>
  <c r="AD49" i="2" s="1"/>
  <c r="AC35" i="2"/>
  <c r="AD35" i="2" s="1"/>
  <c r="AC15" i="2"/>
  <c r="AD15" i="2" s="1"/>
  <c r="AC14" i="2"/>
  <c r="AD14" i="2" s="1"/>
  <c r="AC12" i="2"/>
  <c r="AD12" i="2" s="1"/>
  <c r="AC9" i="2"/>
  <c r="AD9" i="2" s="1"/>
  <c r="AC7" i="2"/>
  <c r="AD7" i="2" s="1"/>
  <c r="AC52" i="2"/>
  <c r="AD52" i="2" s="1"/>
  <c r="AC66" i="2"/>
  <c r="AD66" i="2" s="1"/>
  <c r="AC67" i="2"/>
  <c r="AD67" i="2" s="1"/>
  <c r="AC69" i="2"/>
  <c r="AD69" i="2" s="1"/>
  <c r="G56" i="2" l="1"/>
  <c r="F56" i="2" s="1"/>
  <c r="G7" i="2"/>
  <c r="F7" i="2" s="1"/>
  <c r="G49" i="2"/>
  <c r="F49" i="2" s="1"/>
  <c r="G12" i="2"/>
  <c r="F12" i="2" s="1"/>
  <c r="G32" i="2"/>
  <c r="F32" i="2" s="1"/>
  <c r="G48" i="2"/>
  <c r="F48" i="2" s="1"/>
  <c r="G42" i="2"/>
  <c r="F42" i="2" s="1"/>
  <c r="G37" i="2"/>
  <c r="F37" i="2" s="1"/>
  <c r="G27" i="2"/>
  <c r="F27" i="2" s="1"/>
  <c r="G17" i="2"/>
  <c r="F17" i="2" s="1"/>
  <c r="G19" i="2"/>
  <c r="F19" i="2" s="1"/>
  <c r="G30" i="2"/>
  <c r="F30" i="2" s="1"/>
  <c r="G62" i="2"/>
  <c r="F62" i="2" s="1"/>
  <c r="G11" i="2"/>
  <c r="F11" i="2" s="1"/>
  <c r="G20" i="2"/>
  <c r="F20" i="2" s="1"/>
  <c r="G54" i="2"/>
  <c r="F54" i="2" s="1"/>
  <c r="G10" i="2"/>
  <c r="F10" i="2" s="1"/>
  <c r="G34" i="2"/>
  <c r="F34" i="2" s="1"/>
  <c r="G51" i="2"/>
  <c r="F51" i="2" s="1"/>
  <c r="G53" i="2"/>
  <c r="F53" i="2" s="1"/>
  <c r="G40" i="2"/>
  <c r="F40" i="2" s="1"/>
  <c r="G26" i="2"/>
  <c r="F26" i="2" s="1"/>
  <c r="G22" i="2"/>
  <c r="F22" i="2" s="1"/>
  <c r="G52" i="2"/>
  <c r="F52" i="2" s="1"/>
  <c r="G47" i="2"/>
  <c r="F47" i="2" s="1"/>
  <c r="G39" i="2"/>
  <c r="F39" i="2" s="1"/>
  <c r="G16" i="2"/>
  <c r="F16" i="2" s="1"/>
  <c r="G46" i="2"/>
  <c r="F46" i="2" s="1"/>
  <c r="G21" i="2"/>
  <c r="F21" i="2" s="1"/>
  <c r="G25" i="2"/>
  <c r="F25" i="2" s="1"/>
  <c r="G57" i="2"/>
  <c r="F57" i="2" s="1"/>
  <c r="G35" i="2"/>
  <c r="F35" i="2" s="1"/>
  <c r="G18" i="2"/>
  <c r="F18" i="2" s="1"/>
  <c r="G31" i="2"/>
  <c r="F31" i="2" s="1"/>
  <c r="G50" i="2"/>
  <c r="F50" i="2" s="1"/>
  <c r="G8" i="2"/>
  <c r="F8" i="2" s="1"/>
  <c r="G36" i="2"/>
  <c r="F36" i="2" s="1"/>
  <c r="G55" i="2"/>
  <c r="F55" i="2" s="1"/>
  <c r="G14" i="2"/>
  <c r="F14" i="2" s="1"/>
  <c r="G28" i="2"/>
  <c r="F28" i="2" s="1"/>
  <c r="G63" i="2"/>
  <c r="F63" i="2" s="1"/>
  <c r="G23" i="2"/>
  <c r="F23" i="2" s="1"/>
  <c r="G38" i="2"/>
  <c r="F38" i="2" s="1"/>
  <c r="G64" i="2"/>
  <c r="F64" i="2" s="1"/>
  <c r="G61" i="2"/>
  <c r="F61" i="2" s="1"/>
  <c r="G9" i="2"/>
  <c r="F9" i="2" s="1"/>
  <c r="G29" i="2"/>
  <c r="F29" i="2" s="1"/>
  <c r="G15" i="2"/>
  <c r="F15" i="2" s="1"/>
  <c r="G60" i="2"/>
  <c r="F60" i="2" s="1"/>
  <c r="G43" i="2"/>
  <c r="F43" i="2" s="1"/>
  <c r="G45" i="2"/>
  <c r="F45" i="2" s="1"/>
  <c r="G13" i="2"/>
  <c r="F13" i="2" s="1"/>
  <c r="G44" i="2"/>
  <c r="F44" i="2" s="1"/>
  <c r="G41" i="2"/>
  <c r="F41" i="2" s="1"/>
  <c r="G24" i="2"/>
  <c r="F24" i="2" s="1"/>
  <c r="G59" i="2"/>
  <c r="F59" i="2" s="1"/>
  <c r="G33" i="2"/>
  <c r="F33" i="2" s="1"/>
  <c r="G58" i="2"/>
  <c r="F58" i="2" s="1"/>
  <c r="G65" i="2"/>
  <c r="F65" i="2" s="1"/>
  <c r="G68" i="2"/>
  <c r="F68" i="2" s="1"/>
  <c r="G67" i="2"/>
  <c r="F67" i="2" s="1"/>
  <c r="G66" i="2"/>
  <c r="F66" i="2" s="1"/>
  <c r="G69" i="2"/>
  <c r="F69" i="2" s="1"/>
</calcChain>
</file>

<file path=xl/comments1.xml><?xml version="1.0" encoding="utf-8"?>
<comments xmlns="http://schemas.openxmlformats.org/spreadsheetml/2006/main">
  <authors>
    <author>bourdonma</author>
  </authors>
  <commentList>
    <comment ref="F5" authorId="0">
      <text>
        <r>
          <rPr>
            <b/>
            <sz val="9"/>
            <color indexed="81"/>
            <rFont val="Tahoma"/>
            <family val="2"/>
          </rPr>
          <t>Nombre de places gagnées ou perdues depuis la dernière sauvegarde</t>
        </r>
      </text>
    </comment>
    <comment ref="I5" authorId="0">
      <text>
        <r>
          <rPr>
            <b/>
            <sz val="9"/>
            <color indexed="81"/>
            <rFont val="Tahoma"/>
            <family val="2"/>
          </rPr>
          <t>Pourcentage de pronos gagnant</t>
        </r>
      </text>
    </comment>
    <comment ref="J5" authorId="0">
      <text>
        <r>
          <rPr>
            <b/>
            <sz val="9"/>
            <color indexed="81"/>
            <rFont val="Tahoma"/>
            <family val="2"/>
          </rPr>
          <t>Nombre de matchs pronostiqués avec le score exact</t>
        </r>
      </text>
    </comment>
    <comment ref="K5" authorId="0">
      <text>
        <r>
          <rPr>
            <b/>
            <sz val="9"/>
            <color indexed="81"/>
            <rFont val="Tahoma"/>
            <family val="2"/>
          </rPr>
          <t>Nombre de bons (valeur positive) ou de mauvais (valeur négative) pronostics consécutifs, série en cours</t>
        </r>
      </text>
    </comment>
    <comment ref="L5" authorId="0">
      <text>
        <r>
          <rPr>
            <b/>
            <sz val="9"/>
            <color indexed="81"/>
            <rFont val="Tahoma"/>
            <family val="2"/>
          </rPr>
          <t>Plus longue série de matchs consécutifs ayant rapporté des points</t>
        </r>
      </text>
    </comment>
    <comment ref="M5" authorId="0">
      <text>
        <r>
          <rPr>
            <b/>
            <sz val="9"/>
            <color indexed="81"/>
            <rFont val="Tahoma"/>
            <family val="2"/>
          </rPr>
          <t>Plus longue série de matchs consécutifs n'ayant pas rapporté des points</t>
        </r>
      </text>
    </comment>
  </commentList>
</comments>
</file>

<file path=xl/sharedStrings.xml><?xml version="1.0" encoding="utf-8"?>
<sst xmlns="http://schemas.openxmlformats.org/spreadsheetml/2006/main" count="2769" uniqueCount="329">
  <si>
    <t>France</t>
  </si>
  <si>
    <t>Allemagne</t>
  </si>
  <si>
    <t>Angleterre</t>
  </si>
  <si>
    <t>Italie</t>
  </si>
  <si>
    <t>Portugal</t>
  </si>
  <si>
    <t>Espagne</t>
  </si>
  <si>
    <t>Quarts</t>
  </si>
  <si>
    <t>Demis</t>
  </si>
  <si>
    <t>Finale</t>
  </si>
  <si>
    <t>Vainqueur</t>
  </si>
  <si>
    <t>Joueur</t>
  </si>
  <si>
    <t>Calc</t>
  </si>
  <si>
    <t>Rang</t>
  </si>
  <si>
    <t>Score</t>
  </si>
  <si>
    <t>Colonne</t>
  </si>
  <si>
    <t>Points</t>
  </si>
  <si>
    <t>Q</t>
  </si>
  <si>
    <t>D</t>
  </si>
  <si>
    <t>F</t>
  </si>
  <si>
    <t>V</t>
  </si>
  <si>
    <t>Russie</t>
  </si>
  <si>
    <t>Croatie</t>
  </si>
  <si>
    <t>N</t>
  </si>
  <si>
    <t>Cotes</t>
  </si>
  <si>
    <t>G</t>
  </si>
  <si>
    <t>Poule</t>
  </si>
  <si>
    <t>Q1</t>
  </si>
  <si>
    <t>Q2</t>
  </si>
  <si>
    <t>Q3</t>
  </si>
  <si>
    <t>Q4</t>
  </si>
  <si>
    <t>D1</t>
  </si>
  <si>
    <t>D2</t>
  </si>
  <si>
    <t>P1</t>
  </si>
  <si>
    <t>P2</t>
  </si>
  <si>
    <t>Nom</t>
  </si>
  <si>
    <t>Q1 à Q4</t>
  </si>
  <si>
    <t>D1 à D2</t>
  </si>
  <si>
    <t>Demi Finaliste 1 (20PTS)</t>
  </si>
  <si>
    <t>Demi Finaliste 2 (20PTS)</t>
  </si>
  <si>
    <t>Demi Finaliste 3 (20PTS)</t>
  </si>
  <si>
    <t>Demi Finaliste 4 (20PTS)</t>
  </si>
  <si>
    <t>Finaliste 1 (35PTS)</t>
  </si>
  <si>
    <t>Finaliste 2 (35PTS)</t>
  </si>
  <si>
    <t>Vainqueur (50PTS)</t>
  </si>
  <si>
    <t>EQUIPE</t>
  </si>
  <si>
    <t>OBJET DU CONCOURS</t>
  </si>
  <si>
    <t>DESCRIPTION DES PHASES DE JEU</t>
  </si>
  <si>
    <t xml:space="preserve">Le concours est divisé en plusieurs étapes. </t>
  </si>
  <si>
    <t>- dans les autres cas, le joueur gagnera 0 point</t>
  </si>
  <si>
    <t>- en cas de bon pronostic sans le score, le joueur gagnera (3 * la cote du pronostic) points</t>
  </si>
  <si>
    <t xml:space="preserve">- QUARTS DE FINALE </t>
  </si>
  <si>
    <t>- DEMI-FINALES</t>
  </si>
  <si>
    <t>- FINALE</t>
  </si>
  <si>
    <t>- VAINQUEUR</t>
  </si>
  <si>
    <r>
      <t>Etape 1</t>
    </r>
    <r>
      <rPr>
        <sz val="10"/>
        <rFont val="Arial"/>
        <family val="2"/>
      </rPr>
      <t xml:space="preserve"> :</t>
    </r>
  </si>
  <si>
    <r>
      <t>Etape 2</t>
    </r>
    <r>
      <rPr>
        <sz val="10"/>
        <rFont val="Arial"/>
        <family val="2"/>
      </rPr>
      <t xml:space="preserve"> :</t>
    </r>
  </si>
  <si>
    <r>
      <t>Etape 3</t>
    </r>
    <r>
      <rPr>
        <sz val="10"/>
        <rFont val="Arial"/>
        <family val="2"/>
      </rPr>
      <t xml:space="preserve"> :</t>
    </r>
  </si>
  <si>
    <t>- en cas de bon pronostic sans le score, le joueur gagnera (6 * la cote du pronostic) points</t>
  </si>
  <si>
    <r>
      <t>Etape 4</t>
    </r>
    <r>
      <rPr>
        <sz val="10"/>
        <rFont val="Arial"/>
        <family val="2"/>
      </rPr>
      <t xml:space="preserve"> :</t>
    </r>
  </si>
  <si>
    <r>
      <t>Etape 5</t>
    </r>
    <r>
      <rPr>
        <sz val="10"/>
        <rFont val="Arial"/>
        <family val="2"/>
      </rPr>
      <t xml:space="preserve"> :</t>
    </r>
  </si>
  <si>
    <t>- en cas de bon pronostic avec le score exact, le joueur gagnera (5 * la cote du pronostic) points</t>
  </si>
  <si>
    <t>COMMUNICATION</t>
  </si>
  <si>
    <t>Les grilles de jeu valides sont également à envoyer à cette adresse</t>
  </si>
  <si>
    <t>GROUPE A</t>
  </si>
  <si>
    <t>PTS</t>
  </si>
  <si>
    <t>J</t>
  </si>
  <si>
    <t>P</t>
  </si>
  <si>
    <t>B+</t>
  </si>
  <si>
    <t>B-</t>
  </si>
  <si>
    <t>Diff</t>
  </si>
  <si>
    <t>Class</t>
  </si>
  <si>
    <t>PT/Class</t>
  </si>
  <si>
    <t>GROUPE B</t>
  </si>
  <si>
    <t>GROUPE C</t>
  </si>
  <si>
    <t>GROUPE D</t>
  </si>
  <si>
    <t>QUARTS DE FINALE</t>
  </si>
  <si>
    <t>DEMI-FINALES</t>
  </si>
  <si>
    <t>FINALE</t>
  </si>
  <si>
    <t>t.a.b</t>
  </si>
  <si>
    <t>- en cas de bon pronostic avec le score exact, le joueur gagnera (10 * la cote du pronostic) points</t>
  </si>
  <si>
    <t>90'</t>
  </si>
  <si>
    <t>Ap Prlg</t>
  </si>
  <si>
    <t>Bonus</t>
  </si>
  <si>
    <t>Egalité</t>
  </si>
  <si>
    <t>Egalite 1</t>
  </si>
  <si>
    <t>Egalite 2</t>
  </si>
  <si>
    <t>GROUPE E</t>
  </si>
  <si>
    <t>GROUPE F</t>
  </si>
  <si>
    <t>Japon</t>
  </si>
  <si>
    <t>Suisse</t>
  </si>
  <si>
    <t>Honduras</t>
  </si>
  <si>
    <t>Equateur</t>
  </si>
  <si>
    <t>Bosnie</t>
  </si>
  <si>
    <t>Ghana</t>
  </si>
  <si>
    <t>Etats-Unis</t>
  </si>
  <si>
    <t>Belgique</t>
  </si>
  <si>
    <t>HUITIEMES DE FINALE</t>
  </si>
  <si>
    <t>H1</t>
  </si>
  <si>
    <t>H2</t>
  </si>
  <si>
    <t>H3</t>
  </si>
  <si>
    <t>H4</t>
  </si>
  <si>
    <t>H5</t>
  </si>
  <si>
    <t>H6</t>
  </si>
  <si>
    <t>H7</t>
  </si>
  <si>
    <t>H8</t>
  </si>
  <si>
    <t>H</t>
  </si>
  <si>
    <t>Huitièmes</t>
  </si>
  <si>
    <t>H1 à H8</t>
  </si>
  <si>
    <t>Finales</t>
  </si>
  <si>
    <t xml:space="preserve">- HUITIEMES DE FINALE </t>
  </si>
  <si>
    <t>Le participant sélectionne les 8 équipes qu'il pense voir se qualifier en quarts de finale</t>
  </si>
  <si>
    <t>Le participant sélectionne les 4 équipes qu'il pense voir se qualifier en demi-finales</t>
  </si>
  <si>
    <t>Le participant sélectionne les 2 équipes qu'il pense voir se qualifier en finale</t>
  </si>
  <si>
    <t>Des cotes seront proposées pour chaque Huitième de Finale.</t>
  </si>
  <si>
    <t xml:space="preserve">Le barême des points appliqué aux 8 Huitièmes de Finale est le suivant : </t>
  </si>
  <si>
    <t>Les scores à pronostiquer seront les scores à l'issue des 90 minutes, avant éventuelle prolongation. Une cote sera donc également attribuée pour le match nul.</t>
  </si>
  <si>
    <t>Lorsque les affiches auront été définies, les participants devront pronostiquer les scores des 4 Quarts de Finale.</t>
  </si>
  <si>
    <t>Des cotes seront proposées pour chaque Quart de Finale.</t>
  </si>
  <si>
    <t>Le barême des points appliqué est identique à celui de l'Etape 3</t>
  </si>
  <si>
    <t>Lorsque les affiches auront été définies, les participants devront pronostiquer les scores des 2 Demi-Finales.</t>
  </si>
  <si>
    <t>Des cotes seront proposées pour chaque Demi-Finale.</t>
  </si>
  <si>
    <t>Des cotes seront proposées pour chacun de ces deux matchs.</t>
  </si>
  <si>
    <t>Lorsque les affiches auront été définies, les participants devront pronostiquer le score de la finale, ainsi que le score du match de classement pour la troisième place</t>
  </si>
  <si>
    <r>
      <t>Etape 6</t>
    </r>
    <r>
      <rPr>
        <sz val="10"/>
        <rFont val="Arial"/>
        <family val="2"/>
      </rPr>
      <t xml:space="preserve"> :</t>
    </r>
  </si>
  <si>
    <t>Quart de Finaliste 1 (12PTS)</t>
  </si>
  <si>
    <t>Quart de Finaliste 2 (12PTS)</t>
  </si>
  <si>
    <t>Quart de Finaliste 3 (12PTS)</t>
  </si>
  <si>
    <t>Quart de Finaliste 4 (12PTS)</t>
  </si>
  <si>
    <t>Quart de Finaliste 5 (12PTS)</t>
  </si>
  <si>
    <t>Quart de Finaliste 6 (12PTS)</t>
  </si>
  <si>
    <t>Quart de Finaliste 7 (12PTS)</t>
  </si>
  <si>
    <t>Quart de Finaliste 8 (12PTS)</t>
  </si>
  <si>
    <t>COTES QUALIF 8ème</t>
  </si>
  <si>
    <t>COTES (1N2)</t>
  </si>
  <si>
    <t xml:space="preserve">Exemples : </t>
  </si>
  <si>
    <t>pour chaque quart de finaliste trouvé, le joueur marque 12 points</t>
  </si>
  <si>
    <t>pour chaque demi-finaliste trouvé, le joueur marque 20 points</t>
  </si>
  <si>
    <t>pour chaque finaliste trouvé, le joueur marque 35 points</t>
  </si>
  <si>
    <t>si le joueur trouve le vainqueur de la compétition, il marque 50 points</t>
  </si>
  <si>
    <t>8è de Finaliste 1 (5*Cote PTS)</t>
  </si>
  <si>
    <t>8è de Finaliste 2 (5*Cote PTS)</t>
  </si>
  <si>
    <t>8è de Finaliste 3 (5*Cote PTS)</t>
  </si>
  <si>
    <t>8è de Finaliste 4 (5*Cote PTS)</t>
  </si>
  <si>
    <t>8è de Finaliste 5 (5*Cote PTS)</t>
  </si>
  <si>
    <t>8è de Finaliste 6 (5*Cote PTS)</t>
  </si>
  <si>
    <t>8è de Finaliste 7 (5*Cote PTS)</t>
  </si>
  <si>
    <t>8è de Finaliste 8 (5*Cote PTS)</t>
  </si>
  <si>
    <t>8è de Finaliste 9 (5*Cote PTS)</t>
  </si>
  <si>
    <t>8è de Finaliste 10 (5*Cote PTS)</t>
  </si>
  <si>
    <t>8è de Finaliste 11 (5*Cote PTS)</t>
  </si>
  <si>
    <t>8è de Finaliste 12 (5*Cote PTS)</t>
  </si>
  <si>
    <t>8è de Finaliste 13 (5*Cote PTS)</t>
  </si>
  <si>
    <t>8è de Finaliste 14 (5*Cote PTS)</t>
  </si>
  <si>
    <t>8è de Finaliste 15 (5*Cote PTS)</t>
  </si>
  <si>
    <t>8è de Finaliste 16 (5*Cote PTS)</t>
  </si>
  <si>
    <t>Richard Guilloux</t>
  </si>
  <si>
    <t>Ancien Classement</t>
  </si>
  <si>
    <t>Evol</t>
  </si>
  <si>
    <t>Actuel</t>
  </si>
  <si>
    <t xml:space="preserve">Nom </t>
  </si>
  <si>
    <t>SI2M</t>
  </si>
  <si>
    <t>Lorsque les affiches auront été définies, les participants devront pronostiquer les scores des 8 Huitièmes de Finale.</t>
  </si>
  <si>
    <t>Fiabilité</t>
  </si>
  <si>
    <t>Luis Pedro</t>
  </si>
  <si>
    <t>Société / Equipe</t>
  </si>
  <si>
    <t>Nicolas Lorin</t>
  </si>
  <si>
    <t>Mathieu Bourdon</t>
  </si>
  <si>
    <t>Zigo Mozart</t>
  </si>
  <si>
    <t>Daniel Deberque</t>
  </si>
  <si>
    <t>Christine Grall</t>
  </si>
  <si>
    <t>Arnaud Dorey</t>
  </si>
  <si>
    <t>JF Deschamps</t>
  </si>
  <si>
    <t>Marcus Cunningham</t>
  </si>
  <si>
    <t>François Bastard</t>
  </si>
  <si>
    <t>ASD FC</t>
  </si>
  <si>
    <t>Stéphane Barbier</t>
  </si>
  <si>
    <t>Jean-Michel Fontaine</t>
  </si>
  <si>
    <t>Jonathan Lecourt</t>
  </si>
  <si>
    <t>Nathalie Grall</t>
  </si>
  <si>
    <t>Jean-Claude Grall</t>
  </si>
  <si>
    <t>Alexandre Rollandy</t>
  </si>
  <si>
    <t>Valérie Rolland</t>
  </si>
  <si>
    <t>Matéo Texier</t>
  </si>
  <si>
    <t>BNP</t>
  </si>
  <si>
    <t>BNP / ASD FC</t>
  </si>
  <si>
    <t>SI2M / ASD FC</t>
  </si>
  <si>
    <t>Jean-Baptiste Havis</t>
  </si>
  <si>
    <t>Bernard Chambon</t>
  </si>
  <si>
    <t>Jacques Cohen</t>
  </si>
  <si>
    <t>Didier Simon</t>
  </si>
  <si>
    <t>Sylvain Morvan</t>
  </si>
  <si>
    <t>Emmanuel Hopin</t>
  </si>
  <si>
    <t>EMCC</t>
  </si>
  <si>
    <t>Jean-Yves Colas</t>
  </si>
  <si>
    <t>Loïc Mallet</t>
  </si>
  <si>
    <t>Donald Marin</t>
  </si>
  <si>
    <t>Christophe Cormond</t>
  </si>
  <si>
    <t>Akim Ait Kheddache</t>
  </si>
  <si>
    <t>Richard Gadou</t>
  </si>
  <si>
    <t>Lukasz Zemsta</t>
  </si>
  <si>
    <t>FUJIFILM</t>
  </si>
  <si>
    <t>Christian Nain</t>
  </si>
  <si>
    <t>Emilie Canciani</t>
  </si>
  <si>
    <t>HUMANEA</t>
  </si>
  <si>
    <t>Frédéric Lapotaire</t>
  </si>
  <si>
    <t>Aurélien Canciani</t>
  </si>
  <si>
    <t>Gilles Mestre</t>
  </si>
  <si>
    <t>Hervé Oustric</t>
  </si>
  <si>
    <t>Laurent Ott</t>
  </si>
  <si>
    <t>Nicolas Belgrand</t>
  </si>
  <si>
    <t>Noé Canciani</t>
  </si>
  <si>
    <t>portugal</t>
  </si>
  <si>
    <t>Pascal Garandel</t>
  </si>
  <si>
    <t>Pascal Picart</t>
  </si>
  <si>
    <t>Nicolas Skunca</t>
  </si>
  <si>
    <t>SAGEM</t>
  </si>
  <si>
    <t>Stéphane Labit</t>
  </si>
  <si>
    <t>Thomas De Royer</t>
  </si>
  <si>
    <t>2BE</t>
  </si>
  <si>
    <t>ASC VELIZY FOOTBALL</t>
  </si>
  <si>
    <t>POUSSINETTE FOREVER</t>
  </si>
  <si>
    <t>US NIKOS</t>
  </si>
  <si>
    <t>VILLEPREUX FC</t>
  </si>
  <si>
    <t>Redha Zerhouni</t>
  </si>
  <si>
    <t>Hyacinthe Warnasuriya</t>
  </si>
  <si>
    <t>Romain Métais</t>
  </si>
  <si>
    <t>MOZART PORTUGAL</t>
  </si>
  <si>
    <t>Marc Rodrigues</t>
  </si>
  <si>
    <t>OPEN / ASD FC</t>
  </si>
  <si>
    <t>FUJIFILM / ASD FC</t>
  </si>
  <si>
    <t>Francis Paillard</t>
  </si>
  <si>
    <t>Fabien Guy</t>
  </si>
  <si>
    <t>Stéphane Rouxel</t>
  </si>
  <si>
    <t>NH POKER</t>
  </si>
  <si>
    <t>Charles Rollandy</t>
  </si>
  <si>
    <t>Fabien Bourdon</t>
  </si>
  <si>
    <t>Patrick Furpoirier</t>
  </si>
  <si>
    <t>Hicham Leqcher</t>
  </si>
  <si>
    <t>Nicolas Texier</t>
  </si>
  <si>
    <t>LA VELIZY TEAM</t>
  </si>
  <si>
    <t>AGRICA</t>
  </si>
  <si>
    <t>Isabelle Belhomme</t>
  </si>
  <si>
    <t>Pierre Lullien</t>
  </si>
  <si>
    <t>Michaël Rolland</t>
  </si>
  <si>
    <t>Thomas Hamon</t>
  </si>
  <si>
    <t>Jessica Blampain</t>
  </si>
  <si>
    <t>Tout pile</t>
  </si>
  <si>
    <t>Meilleure Série</t>
  </si>
  <si>
    <t>Pire Série</t>
  </si>
  <si>
    <t>Tout-Pile</t>
  </si>
  <si>
    <t>Meilleure
Série</t>
  </si>
  <si>
    <t>Pire
Série</t>
  </si>
  <si>
    <t>Série
en cours</t>
  </si>
  <si>
    <t>Série en cours</t>
  </si>
  <si>
    <t>ETAPES 1 à 2</t>
  </si>
  <si>
    <t>ETAPES 3 à 6</t>
  </si>
  <si>
    <t>CLASSEMENT DES 3èmes DE GROUPE</t>
  </si>
  <si>
    <t>WA</t>
  </si>
  <si>
    <t>WB</t>
  </si>
  <si>
    <t>WC</t>
  </si>
  <si>
    <t>WD</t>
  </si>
  <si>
    <t>1356</t>
  </si>
  <si>
    <t>1234</t>
  </si>
  <si>
    <t>1235</t>
  </si>
  <si>
    <t>1236</t>
  </si>
  <si>
    <t>1245</t>
  </si>
  <si>
    <t>1246</t>
  </si>
  <si>
    <t>1256</t>
  </si>
  <si>
    <t>1345</t>
  </si>
  <si>
    <t>1346</t>
  </si>
  <si>
    <t>1456</t>
  </si>
  <si>
    <t>2345</t>
  </si>
  <si>
    <t>2346</t>
  </si>
  <si>
    <t>2356</t>
  </si>
  <si>
    <t>2456</t>
  </si>
  <si>
    <t>3456</t>
  </si>
  <si>
    <t>Roumanie</t>
  </si>
  <si>
    <t>Albanie</t>
  </si>
  <si>
    <t>Pays de Galles</t>
  </si>
  <si>
    <t>Slovaquie</t>
  </si>
  <si>
    <t>Ukraine</t>
  </si>
  <si>
    <t>Pologne</t>
  </si>
  <si>
    <t>Irlande du Nord</t>
  </si>
  <si>
    <t>Rép. Tchèque</t>
  </si>
  <si>
    <t>Turquie</t>
  </si>
  <si>
    <t>Irlande</t>
  </si>
  <si>
    <t>Suède</t>
  </si>
  <si>
    <t>Islande</t>
  </si>
  <si>
    <t>Autriche</t>
  </si>
  <si>
    <t>Hongrie</t>
  </si>
  <si>
    <t>1 à 36</t>
  </si>
  <si>
    <t>CONCOURS "EURO 2016"</t>
  </si>
  <si>
    <t xml:space="preserve">Les participants devront valider plusieurs étapes - définies ci après - pour gagner un maximum de points. </t>
  </si>
  <si>
    <t>Le classement des participants sera mis à jour quotidiennement pendant la période de la compétition (du 11/06 au 10/07/2016).</t>
  </si>
  <si>
    <t>Avant le début de la compétition (le 11/06), les participants devront pronostiquer le résultat des 36 matchs de Poule. (Onglet "Poules")</t>
  </si>
  <si>
    <t>Pour chacun des 36 matchs, des cotes sont proposées. Ces cotes ont été définies par le site de pari Unibet (tronquées à la première décimale).</t>
  </si>
  <si>
    <t xml:space="preserve">Les cotes ont été relevées sur ce site en date du 31/05/2016. Elles sont fixes et ne seront plus modifiées. </t>
  </si>
  <si>
    <t xml:space="preserve">Le barême des points appliqué à chacun des 36 matchs de Poule est le suivant : </t>
  </si>
  <si>
    <t>Simulation avec le match FRANCE - ROUMANIE</t>
  </si>
  <si>
    <t>Dans l'exemple 1, la France s'impose 1-0.</t>
  </si>
  <si>
    <t>Tous les joueurs ayant pronostiqué une victoire de la Roumanie ou un match nul marquent 0 point.</t>
  </si>
  <si>
    <t>Dans l'exemple 2, la Roumanie s'impose 1-0.</t>
  </si>
  <si>
    <t>Tous les joueurs ayant pronostiqué une victoire de la France ou un match nul marquent 0 point.</t>
  </si>
  <si>
    <t>Date limite du pronostic : le 11/06/2016</t>
  </si>
  <si>
    <t>Avant le début de la compétition (le 11/06), les participants devront pronostiquer le tableau final de la compétition. (Onglet "Phase Finale")</t>
  </si>
  <si>
    <t>la qualification de la France en 8ème rapportera (5 * 1,0) points à ceux qui l'ont pronostiquée, soit 5.0 points</t>
  </si>
  <si>
    <r>
      <t xml:space="preserve">Les scores à pronostiquer seront les scores à l'issue des 90 minutes, </t>
    </r>
    <r>
      <rPr>
        <b/>
        <u/>
        <sz val="10"/>
        <rFont val="Arial"/>
        <family val="2"/>
      </rPr>
      <t>avant</t>
    </r>
    <r>
      <rPr>
        <sz val="10"/>
        <rFont val="Arial"/>
        <family val="2"/>
      </rPr>
      <t xml:space="preserve"> éventuelle prolongation. Une cote sera donc également attribuée pour le match nul.</t>
    </r>
  </si>
  <si>
    <t>Date limite du pronostic : le 25/06/2016</t>
  </si>
  <si>
    <t>Date limite du pronostic : le 30/06/2016</t>
  </si>
  <si>
    <t>Date limite du pronostic : le 06/07/2016</t>
  </si>
  <si>
    <t>Date limite du pronostic : le 10/07/2016</t>
  </si>
  <si>
    <t>Il est de la responsabilité de chaque participant de bien veiller à transmettre ses pronostics à temps.</t>
  </si>
  <si>
    <t>En cas de non réception du pronostic à temps, les matchs non pronostiqués rapporteront 0 point aux participants concernés.</t>
  </si>
  <si>
    <t>Les cotes sont également consultables sur le lien suivant http://www.cotes.fr/football/Euro-2016-ed251</t>
  </si>
  <si>
    <t>Le participant sélectionne l'équipe qu'il pense voir gagner l'Euro</t>
  </si>
  <si>
    <t>Les cotes sont de 1.4 pour une victoire de la France ; 8.0 pour une victoire de la Roumanie ; de 4.2 pour un match nul</t>
  </si>
  <si>
    <t>Tous les joueurs ayant pronostiqué une victoire de la France sur un score différent de 1-0 marquent 3*1.4 , soit 4.2 points</t>
  </si>
  <si>
    <t>A l'issue de la rencontre, tous les joueurs ayant pronostiqué une victoire de la Roumanie sur le score de 1-0 marquent 5*8.0 , soit 40.0 points.</t>
  </si>
  <si>
    <t>A l'issue de la rencontre, tous les joueurs ayant pronostiqué une victoire de la France sur le score de 1-0 marquent 5*1.4 , soit 7.0 points.</t>
  </si>
  <si>
    <t>Tous les joueurs ayant pronostiqué une victoire de la Roumanie sur un score différent de 1-0 marquent 3*8.0 , soit 24.0 points</t>
  </si>
  <si>
    <t xml:space="preserve">Le concours "Pronostics Euro 2016" est un jeu permettant à ses participants de pronostiquer les résultats du Championnat d'Europe des Nations UEFA 2016. </t>
  </si>
  <si>
    <t>Pour chaque huitième de finaliste trouvé, le joueur marque (5 * la cote de qualification en 8ème) points</t>
  </si>
  <si>
    <t>La saisie des résultats des 36 matchs de poule (étape 1) génère automatiquement la constitution des huitièmes de finale</t>
  </si>
  <si>
    <t>la qualification de la Roumanie en 8ème rapportera (5 * 1,8) points à ceux qui l'ont pronostiquée, soit 9.0 points</t>
  </si>
  <si>
    <t>Solution "clé en main" pour votre concours de pronostics Euro 2016. Pour tous renseignements : pronoeuro2016@gmail.com</t>
  </si>
  <si>
    <t>Toutes les communications, réclamations, demandes d'information seront adressées à l'adresse E-mail  : xxxxxxx@xxxxx</t>
  </si>
  <si>
    <t>La version présentée dans le présent document est une version démo provisoire, volontairement protégée par mot de passe</t>
  </si>
  <si>
    <t>La version définitive débloquée peut être obtenue par simple demande à l'adresse mail ci-dessus</t>
  </si>
  <si>
    <t xml:space="preserve">Le fichier actuel n'est en aucun cas une grille de jeu ; inutile de me renvoyer ce fichier complété avec vos pronostics !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</si>
</sst>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0.0"/>
    <numFmt numFmtId="165" formatCode="\+General;\-General;0"/>
    <numFmt numFmtId="166" formatCode="[$-F800]dddd\,\ mmmm\ dd\,\ yyyy"/>
    <numFmt numFmtId="167" formatCode="[=1]0&quot;er&quot;;0&quot;ème&quot;"/>
  </numFmts>
  <fonts count="40">
    <font>
      <sz val="10"/>
      <name val="Arial"/>
    </font>
    <font>
      <sz val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6"/>
      <color indexed="8"/>
      <name val="Arial"/>
      <family val="2"/>
    </font>
    <font>
      <b/>
      <sz val="12"/>
      <color indexed="9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u/>
      <sz val="10"/>
      <color indexed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sz val="12"/>
      <name val="Verdana"/>
      <family val="2"/>
    </font>
    <font>
      <b/>
      <sz val="12"/>
      <name val="Verdana"/>
      <family val="2"/>
    </font>
    <font>
      <sz val="10"/>
      <name val="Arial"/>
      <family val="2"/>
    </font>
    <font>
      <b/>
      <sz val="12"/>
      <color indexed="13"/>
      <name val="Verdana"/>
      <family val="2"/>
    </font>
    <font>
      <sz val="10"/>
      <color indexed="8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12"/>
      <name val="Arial"/>
      <family val="2"/>
    </font>
    <font>
      <b/>
      <sz val="11"/>
      <color indexed="8"/>
      <name val="Wingdings"/>
      <charset val="2"/>
    </font>
    <font>
      <sz val="10"/>
      <color theme="0"/>
      <name val="Arial"/>
      <family val="2"/>
    </font>
    <font>
      <b/>
      <sz val="10"/>
      <color theme="1"/>
      <name val="Arial"/>
      <family val="2"/>
    </font>
    <font>
      <sz val="6"/>
      <color indexed="8"/>
      <name val="Courier New"/>
      <family val="3"/>
    </font>
    <font>
      <sz val="14"/>
      <color indexed="8"/>
      <name val="Samba"/>
    </font>
    <font>
      <b/>
      <sz val="8"/>
      <name val="Arial"/>
      <family val="2"/>
    </font>
    <font>
      <b/>
      <sz val="8"/>
      <color rgb="FFFFFF66"/>
      <name val="Arial"/>
      <family val="2"/>
    </font>
    <font>
      <sz val="10"/>
      <color rgb="FF00B0F0"/>
      <name val="Arial"/>
      <family val="2"/>
    </font>
    <font>
      <b/>
      <sz val="9"/>
      <color indexed="81"/>
      <name val="Tahoma"/>
      <family val="2"/>
    </font>
    <font>
      <b/>
      <sz val="12"/>
      <color theme="3" tint="0.39997558519241921"/>
      <name val="Verdana"/>
      <family val="2"/>
    </font>
    <font>
      <b/>
      <sz val="12"/>
      <color theme="0" tint="-4.9989318521683403E-2"/>
      <name val="Verdana"/>
      <family val="2"/>
    </font>
    <font>
      <b/>
      <sz val="8"/>
      <color indexed="13"/>
      <name val="Verdana"/>
      <family val="2"/>
    </font>
    <font>
      <b/>
      <sz val="12"/>
      <color theme="0"/>
      <name val="Verdana"/>
      <family val="2"/>
    </font>
    <font>
      <sz val="12"/>
      <color theme="0"/>
      <name val="Verdana"/>
      <family val="2"/>
    </font>
    <font>
      <b/>
      <sz val="12"/>
      <color rgb="FF0070C0"/>
      <name val="Verdana"/>
      <family val="2"/>
    </font>
    <font>
      <b/>
      <sz val="8"/>
      <color theme="0"/>
      <name val="Arial"/>
      <family val="2"/>
    </font>
    <font>
      <b/>
      <sz val="6"/>
      <color theme="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sz val="10"/>
      <color rgb="FF0070C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2FE53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59999389629810485"/>
        <bgColor indexed="64"/>
      </patternFill>
    </fill>
  </fills>
  <borders count="1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Dashed">
        <color indexed="64"/>
      </bottom>
      <diagonal/>
    </border>
    <border>
      <left/>
      <right/>
      <top style="thin">
        <color indexed="64"/>
      </top>
      <bottom style="mediumDashed">
        <color indexed="64"/>
      </bottom>
      <diagonal/>
    </border>
    <border>
      <left/>
      <right style="medium">
        <color indexed="64"/>
      </right>
      <top style="thin">
        <color indexed="64"/>
      </top>
      <bottom style="mediumDash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ck">
        <color indexed="64"/>
      </bottom>
      <diagonal/>
    </border>
    <border>
      <left/>
      <right/>
      <top style="double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double">
        <color indexed="64"/>
      </left>
      <right/>
      <top style="thick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ck">
        <color indexed="64"/>
      </bottom>
      <diagonal/>
    </border>
    <border>
      <left style="double">
        <color indexed="64"/>
      </left>
      <right/>
      <top style="thick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double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4" fontId="13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473">
    <xf numFmtId="0" fontId="0" fillId="0" borderId="0" xfId="0"/>
    <xf numFmtId="0" fontId="2" fillId="2" borderId="0" xfId="0" applyFont="1" applyFill="1" applyAlignment="1" applyProtection="1">
      <alignment horizontal="center"/>
      <protection hidden="1"/>
    </xf>
    <xf numFmtId="0" fontId="2" fillId="2" borderId="0" xfId="0" applyFont="1" applyFill="1" applyProtection="1">
      <protection hidden="1"/>
    </xf>
    <xf numFmtId="0" fontId="2" fillId="3" borderId="5" xfId="0" applyFont="1" applyFill="1" applyBorder="1" applyAlignment="1" applyProtection="1">
      <alignment horizontal="center"/>
      <protection hidden="1"/>
    </xf>
    <xf numFmtId="0" fontId="2" fillId="3" borderId="6" xfId="0" applyFont="1" applyFill="1" applyBorder="1" applyAlignment="1" applyProtection="1">
      <alignment horizontal="center"/>
      <protection hidden="1"/>
    </xf>
    <xf numFmtId="0" fontId="2" fillId="2" borderId="5" xfId="0" applyFont="1" applyFill="1" applyBorder="1" applyAlignment="1" applyProtection="1">
      <alignment horizontal="center"/>
      <protection hidden="1"/>
    </xf>
    <xf numFmtId="0" fontId="2" fillId="2" borderId="6" xfId="0" applyFont="1" applyFill="1" applyBorder="1" applyAlignment="1" applyProtection="1">
      <alignment horizontal="center"/>
      <protection hidden="1"/>
    </xf>
    <xf numFmtId="0" fontId="3" fillId="2" borderId="7" xfId="0" applyNumberFormat="1" applyFont="1" applyFill="1" applyBorder="1" applyAlignment="1" applyProtection="1">
      <alignment horizontal="center"/>
      <protection hidden="1"/>
    </xf>
    <xf numFmtId="0" fontId="2" fillId="2" borderId="8" xfId="0" applyFont="1" applyFill="1" applyBorder="1" applyAlignment="1" applyProtection="1">
      <alignment horizontal="center"/>
      <protection hidden="1"/>
    </xf>
    <xf numFmtId="0" fontId="2" fillId="2" borderId="16" xfId="0" applyFont="1" applyFill="1" applyBorder="1" applyAlignment="1" applyProtection="1">
      <alignment horizontal="center"/>
      <protection hidden="1"/>
    </xf>
    <xf numFmtId="0" fontId="2" fillId="3" borderId="18" xfId="0" applyFont="1" applyFill="1" applyBorder="1" applyAlignment="1" applyProtection="1">
      <alignment horizontal="center"/>
      <protection hidden="1"/>
    </xf>
    <xf numFmtId="0" fontId="2" fillId="3" borderId="11" xfId="0" applyFont="1" applyFill="1" applyBorder="1" applyAlignment="1" applyProtection="1">
      <alignment horizontal="center"/>
      <protection hidden="1"/>
    </xf>
    <xf numFmtId="0" fontId="3" fillId="3" borderId="19" xfId="0" applyNumberFormat="1" applyFont="1" applyFill="1" applyBorder="1" applyAlignment="1" applyProtection="1">
      <alignment horizontal="center"/>
      <protection hidden="1"/>
    </xf>
    <xf numFmtId="0" fontId="2" fillId="2" borderId="20" xfId="0" applyFont="1" applyFill="1" applyBorder="1" applyProtection="1">
      <protection hidden="1"/>
    </xf>
    <xf numFmtId="0" fontId="2" fillId="2" borderId="21" xfId="0" applyFont="1" applyFill="1" applyBorder="1" applyProtection="1">
      <protection hidden="1"/>
    </xf>
    <xf numFmtId="0" fontId="4" fillId="2" borderId="22" xfId="0" applyFont="1" applyFill="1" applyBorder="1" applyAlignment="1" applyProtection="1">
      <alignment horizontal="left"/>
      <protection hidden="1"/>
    </xf>
    <xf numFmtId="0" fontId="3" fillId="2" borderId="21" xfId="0" applyFont="1" applyFill="1" applyBorder="1" applyAlignment="1" applyProtection="1">
      <alignment horizontal="center"/>
      <protection hidden="1"/>
    </xf>
    <xf numFmtId="0" fontId="2" fillId="2" borderId="5" xfId="0" applyFont="1" applyFill="1" applyBorder="1" applyProtection="1">
      <protection hidden="1"/>
    </xf>
    <xf numFmtId="0" fontId="2" fillId="2" borderId="23" xfId="0" applyFont="1" applyFill="1" applyBorder="1" applyProtection="1">
      <protection hidden="1"/>
    </xf>
    <xf numFmtId="0" fontId="4" fillId="2" borderId="6" xfId="0" applyFont="1" applyFill="1" applyBorder="1" applyAlignment="1" applyProtection="1">
      <alignment horizontal="left"/>
      <protection hidden="1"/>
    </xf>
    <xf numFmtId="0" fontId="3" fillId="2" borderId="23" xfId="0" applyFont="1" applyFill="1" applyBorder="1" applyAlignment="1" applyProtection="1">
      <alignment horizontal="center"/>
      <protection hidden="1"/>
    </xf>
    <xf numFmtId="0" fontId="2" fillId="4" borderId="20" xfId="0" applyFont="1" applyFill="1" applyBorder="1" applyAlignment="1" applyProtection="1">
      <alignment horizontal="center"/>
      <protection hidden="1"/>
    </xf>
    <xf numFmtId="0" fontId="2" fillId="4" borderId="5" xfId="0" applyFont="1" applyFill="1" applyBorder="1" applyAlignment="1" applyProtection="1">
      <alignment horizontal="center"/>
      <protection hidden="1"/>
    </xf>
    <xf numFmtId="0" fontId="2" fillId="4" borderId="24" xfId="0" applyFont="1" applyFill="1" applyBorder="1" applyAlignment="1" applyProtection="1">
      <alignment horizontal="center"/>
      <protection hidden="1"/>
    </xf>
    <xf numFmtId="0" fontId="2" fillId="2" borderId="18" xfId="0" applyFont="1" applyFill="1" applyBorder="1" applyProtection="1">
      <protection hidden="1"/>
    </xf>
    <xf numFmtId="0" fontId="2" fillId="2" borderId="25" xfId="0" applyFont="1" applyFill="1" applyBorder="1" applyProtection="1">
      <protection hidden="1"/>
    </xf>
    <xf numFmtId="0" fontId="2" fillId="4" borderId="18" xfId="0" applyFont="1" applyFill="1" applyBorder="1" applyAlignment="1" applyProtection="1">
      <alignment horizontal="center"/>
      <protection hidden="1"/>
    </xf>
    <xf numFmtId="0" fontId="4" fillId="2" borderId="11" xfId="0" applyFont="1" applyFill="1" applyBorder="1" applyAlignment="1" applyProtection="1">
      <alignment horizontal="left"/>
      <protection hidden="1"/>
    </xf>
    <xf numFmtId="0" fontId="3" fillId="2" borderId="25" xfId="0" applyFont="1" applyFill="1" applyBorder="1" applyAlignment="1" applyProtection="1">
      <alignment horizontal="center"/>
      <protection hidden="1"/>
    </xf>
    <xf numFmtId="0" fontId="2" fillId="4" borderId="26" xfId="0" applyFont="1" applyFill="1" applyBorder="1" applyAlignment="1" applyProtection="1">
      <alignment horizontal="center"/>
      <protection hidden="1"/>
    </xf>
    <xf numFmtId="0" fontId="4" fillId="2" borderId="8" xfId="0" applyFont="1" applyFill="1" applyBorder="1" applyAlignment="1" applyProtection="1">
      <alignment horizontal="left"/>
      <protection hidden="1"/>
    </xf>
    <xf numFmtId="0" fontId="4" fillId="2" borderId="27" xfId="0" applyFont="1" applyFill="1" applyBorder="1" applyAlignment="1" applyProtection="1">
      <alignment horizontal="left"/>
      <protection hidden="1"/>
    </xf>
    <xf numFmtId="0" fontId="3" fillId="2" borderId="28" xfId="0" applyFont="1" applyFill="1" applyBorder="1" applyAlignment="1" applyProtection="1">
      <alignment horizontal="center"/>
      <protection hidden="1"/>
    </xf>
    <xf numFmtId="0" fontId="2" fillId="2" borderId="24" xfId="0" applyFont="1" applyFill="1" applyBorder="1" applyAlignment="1" applyProtection="1">
      <alignment horizontal="center"/>
      <protection hidden="1"/>
    </xf>
    <xf numFmtId="0" fontId="2" fillId="2" borderId="24" xfId="0" applyFont="1" applyFill="1" applyBorder="1" applyProtection="1">
      <protection hidden="1"/>
    </xf>
    <xf numFmtId="0" fontId="2" fillId="2" borderId="29" xfId="0" applyFont="1" applyFill="1" applyBorder="1" applyProtection="1">
      <protection hidden="1"/>
    </xf>
    <xf numFmtId="0" fontId="2" fillId="2" borderId="26" xfId="0" applyFont="1" applyFill="1" applyBorder="1" applyProtection="1">
      <protection hidden="1"/>
    </xf>
    <xf numFmtId="0" fontId="2" fillId="2" borderId="28" xfId="0" applyFont="1" applyFill="1" applyBorder="1" applyProtection="1">
      <protection hidden="1"/>
    </xf>
    <xf numFmtId="0" fontId="3" fillId="2" borderId="30" xfId="0" applyNumberFormat="1" applyFont="1" applyFill="1" applyBorder="1" applyAlignment="1" applyProtection="1">
      <alignment horizontal="center"/>
      <protection hidden="1"/>
    </xf>
    <xf numFmtId="0" fontId="2" fillId="3" borderId="31" xfId="0" applyFont="1" applyFill="1" applyBorder="1" applyAlignment="1" applyProtection="1">
      <alignment horizontal="center"/>
      <protection hidden="1"/>
    </xf>
    <xf numFmtId="0" fontId="2" fillId="3" borderId="32" xfId="0" applyFont="1" applyFill="1" applyBorder="1" applyAlignment="1" applyProtection="1">
      <alignment horizontal="center"/>
      <protection hidden="1"/>
    </xf>
    <xf numFmtId="0" fontId="3" fillId="3" borderId="33" xfId="0" applyNumberFormat="1" applyFont="1" applyFill="1" applyBorder="1" applyAlignment="1" applyProtection="1">
      <alignment horizontal="center"/>
      <protection hidden="1"/>
    </xf>
    <xf numFmtId="0" fontId="2" fillId="3" borderId="34" xfId="0" applyFont="1" applyFill="1" applyBorder="1" applyAlignment="1" applyProtection="1">
      <alignment horizontal="center"/>
      <protection hidden="1"/>
    </xf>
    <xf numFmtId="0" fontId="2" fillId="2" borderId="35" xfId="0" applyFont="1" applyFill="1" applyBorder="1" applyAlignment="1" applyProtection="1">
      <alignment horizontal="center"/>
      <protection hidden="1"/>
    </xf>
    <xf numFmtId="0" fontId="2" fillId="3" borderId="35" xfId="0" applyFont="1" applyFill="1" applyBorder="1" applyAlignment="1" applyProtection="1">
      <alignment horizontal="center"/>
      <protection hidden="1"/>
    </xf>
    <xf numFmtId="0" fontId="2" fillId="2" borderId="37" xfId="0" applyFont="1" applyFill="1" applyBorder="1" applyAlignment="1" applyProtection="1">
      <alignment horizontal="center"/>
      <protection hidden="1"/>
    </xf>
    <xf numFmtId="0" fontId="2" fillId="3" borderId="36" xfId="0" applyFont="1" applyFill="1" applyBorder="1" applyAlignment="1" applyProtection="1">
      <alignment horizontal="center"/>
      <protection hidden="1"/>
    </xf>
    <xf numFmtId="0" fontId="2" fillId="2" borderId="38" xfId="0" applyFont="1" applyFill="1" applyBorder="1" applyAlignment="1" applyProtection="1">
      <alignment horizontal="center"/>
      <protection hidden="1"/>
    </xf>
    <xf numFmtId="0" fontId="2" fillId="2" borderId="39" xfId="0" applyFont="1" applyFill="1" applyBorder="1" applyAlignment="1" applyProtection="1">
      <alignment horizontal="center"/>
      <protection hidden="1"/>
    </xf>
    <xf numFmtId="0" fontId="2" fillId="2" borderId="40" xfId="0" applyFont="1" applyFill="1" applyBorder="1" applyAlignment="1" applyProtection="1">
      <alignment horizontal="center"/>
      <protection hidden="1"/>
    </xf>
    <xf numFmtId="0" fontId="2" fillId="2" borderId="41" xfId="0" applyFont="1" applyFill="1" applyBorder="1" applyAlignment="1" applyProtection="1">
      <alignment horizontal="center"/>
      <protection hidden="1"/>
    </xf>
    <xf numFmtId="0" fontId="2" fillId="2" borderId="42" xfId="0" applyFont="1" applyFill="1" applyBorder="1" applyAlignment="1" applyProtection="1">
      <alignment horizontal="center"/>
      <protection hidden="1"/>
    </xf>
    <xf numFmtId="0" fontId="2" fillId="2" borderId="43" xfId="0" applyFont="1" applyFill="1" applyBorder="1" applyAlignment="1" applyProtection="1">
      <alignment horizontal="center"/>
      <protection hidden="1"/>
    </xf>
    <xf numFmtId="0" fontId="2" fillId="2" borderId="44" xfId="0" applyFont="1" applyFill="1" applyBorder="1" applyProtection="1">
      <protection hidden="1"/>
    </xf>
    <xf numFmtId="0" fontId="2" fillId="2" borderId="45" xfId="0" applyFont="1" applyFill="1" applyBorder="1" applyProtection="1">
      <protection hidden="1"/>
    </xf>
    <xf numFmtId="0" fontId="2" fillId="4" borderId="44" xfId="0" applyFont="1" applyFill="1" applyBorder="1" applyAlignment="1" applyProtection="1">
      <alignment horizontal="center"/>
      <protection hidden="1"/>
    </xf>
    <xf numFmtId="0" fontId="4" fillId="2" borderId="46" xfId="0" applyFont="1" applyFill="1" applyBorder="1" applyAlignment="1" applyProtection="1">
      <alignment horizontal="left"/>
      <protection hidden="1"/>
    </xf>
    <xf numFmtId="0" fontId="3" fillId="2" borderId="45" xfId="0" applyFont="1" applyFill="1" applyBorder="1" applyAlignment="1" applyProtection="1">
      <alignment horizontal="center"/>
      <protection hidden="1"/>
    </xf>
    <xf numFmtId="0" fontId="2" fillId="4" borderId="47" xfId="0" applyFont="1" applyFill="1" applyBorder="1" applyAlignment="1" applyProtection="1">
      <alignment horizontal="center"/>
      <protection hidden="1"/>
    </xf>
    <xf numFmtId="0" fontId="0" fillId="2" borderId="0" xfId="0" applyFill="1"/>
    <xf numFmtId="0" fontId="0" fillId="2" borderId="0" xfId="0" applyFill="1" applyAlignment="1">
      <alignment vertical="top"/>
    </xf>
    <xf numFmtId="0" fontId="6" fillId="2" borderId="0" xfId="0" applyFont="1" applyFill="1" applyAlignment="1">
      <alignment vertical="top"/>
    </xf>
    <xf numFmtId="0" fontId="7" fillId="2" borderId="0" xfId="0" applyFont="1" applyFill="1" applyAlignment="1">
      <alignment vertical="top"/>
    </xf>
    <xf numFmtId="0" fontId="0" fillId="2" borderId="0" xfId="0" quotePrefix="1" applyFill="1" applyAlignment="1">
      <alignment vertical="top"/>
    </xf>
    <xf numFmtId="0" fontId="2" fillId="4" borderId="50" xfId="0" applyFont="1" applyFill="1" applyBorder="1" applyAlignment="1" applyProtection="1">
      <alignment horizontal="center"/>
      <protection hidden="1"/>
    </xf>
    <xf numFmtId="0" fontId="2" fillId="4" borderId="53" xfId="0" applyFont="1" applyFill="1" applyBorder="1" applyAlignment="1" applyProtection="1">
      <alignment horizontal="center"/>
      <protection hidden="1"/>
    </xf>
    <xf numFmtId="0" fontId="8" fillId="2" borderId="0" xfId="0" applyFont="1" applyFill="1" applyAlignment="1">
      <alignment vertical="top"/>
    </xf>
    <xf numFmtId="0" fontId="0" fillId="2" borderId="0" xfId="0" applyNumberFormat="1" applyFill="1" applyAlignment="1">
      <alignment vertical="top"/>
    </xf>
    <xf numFmtId="0" fontId="0" fillId="2" borderId="0" xfId="0" quotePrefix="1" applyFill="1"/>
    <xf numFmtId="0" fontId="10" fillId="2" borderId="0" xfId="0" applyFont="1" applyFill="1" applyAlignment="1">
      <alignment horizontal="center" vertical="top"/>
    </xf>
    <xf numFmtId="0" fontId="6" fillId="2" borderId="0" xfId="0" applyFont="1" applyFill="1"/>
    <xf numFmtId="0" fontId="11" fillId="2" borderId="0" xfId="0" applyFont="1" applyFill="1" applyBorder="1" applyAlignment="1" applyProtection="1">
      <alignment horizontal="center"/>
      <protection hidden="1"/>
    </xf>
    <xf numFmtId="0" fontId="11" fillId="2" borderId="0" xfId="0" applyFont="1" applyFill="1" applyBorder="1" applyProtection="1">
      <protection hidden="1"/>
    </xf>
    <xf numFmtId="0" fontId="11" fillId="2" borderId="13" xfId="0" applyFont="1" applyFill="1" applyBorder="1" applyAlignment="1" applyProtection="1">
      <alignment horizontal="center"/>
      <protection hidden="1"/>
    </xf>
    <xf numFmtId="0" fontId="11" fillId="2" borderId="8" xfId="0" applyFont="1" applyFill="1" applyBorder="1" applyAlignment="1" applyProtection="1">
      <alignment horizontal="center"/>
      <protection hidden="1"/>
    </xf>
    <xf numFmtId="0" fontId="11" fillId="2" borderId="14" xfId="0" applyFont="1" applyFill="1" applyBorder="1" applyAlignment="1" applyProtection="1">
      <alignment horizontal="center"/>
      <protection hidden="1"/>
    </xf>
    <xf numFmtId="0" fontId="11" fillId="2" borderId="15" xfId="0" applyFont="1" applyFill="1" applyBorder="1" applyAlignment="1" applyProtection="1">
      <alignment horizontal="center"/>
      <protection hidden="1"/>
    </xf>
    <xf numFmtId="0" fontId="11" fillId="2" borderId="11" xfId="0" applyFont="1" applyFill="1" applyBorder="1" applyAlignment="1" applyProtection="1">
      <alignment horizontal="center"/>
      <protection hidden="1"/>
    </xf>
    <xf numFmtId="0" fontId="0" fillId="2" borderId="0" xfId="0" applyFill="1" applyAlignment="1" applyProtection="1">
      <alignment vertical="center"/>
      <protection hidden="1"/>
    </xf>
    <xf numFmtId="0" fontId="0" fillId="2" borderId="0" xfId="0" applyFill="1" applyAlignment="1" applyProtection="1">
      <alignment horizontal="center" vertical="center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17" fillId="2" borderId="18" xfId="0" applyFont="1" applyFill="1" applyBorder="1" applyAlignment="1" applyProtection="1">
      <alignment horizontal="left"/>
      <protection hidden="1"/>
    </xf>
    <xf numFmtId="0" fontId="17" fillId="2" borderId="5" xfId="0" applyFont="1" applyFill="1" applyBorder="1" applyAlignment="1" applyProtection="1">
      <alignment horizontal="left"/>
      <protection hidden="1"/>
    </xf>
    <xf numFmtId="0" fontId="17" fillId="2" borderId="24" xfId="0" applyFont="1" applyFill="1" applyBorder="1" applyAlignment="1" applyProtection="1">
      <alignment horizontal="left"/>
      <protection hidden="1"/>
    </xf>
    <xf numFmtId="0" fontId="17" fillId="2" borderId="20" xfId="0" applyFont="1" applyFill="1" applyBorder="1" applyAlignment="1" applyProtection="1">
      <alignment horizontal="left"/>
      <protection hidden="1"/>
    </xf>
    <xf numFmtId="0" fontId="17" fillId="2" borderId="26" xfId="0" applyFont="1" applyFill="1" applyBorder="1" applyAlignment="1" applyProtection="1">
      <alignment horizontal="left"/>
      <protection hidden="1"/>
    </xf>
    <xf numFmtId="0" fontId="17" fillId="2" borderId="44" xfId="0" applyFont="1" applyFill="1" applyBorder="1" applyAlignment="1" applyProtection="1">
      <alignment horizontal="left"/>
      <protection hidden="1"/>
    </xf>
    <xf numFmtId="0" fontId="15" fillId="4" borderId="57" xfId="0" applyFont="1" applyFill="1" applyBorder="1" applyAlignment="1" applyProtection="1">
      <alignment horizontal="center"/>
      <protection hidden="1"/>
    </xf>
    <xf numFmtId="0" fontId="16" fillId="5" borderId="53" xfId="0" applyFont="1" applyFill="1" applyBorder="1" applyAlignment="1" applyProtection="1">
      <alignment horizontal="left"/>
      <protection hidden="1"/>
    </xf>
    <xf numFmtId="0" fontId="16" fillId="5" borderId="58" xfId="0" applyFont="1" applyFill="1" applyBorder="1" applyAlignment="1" applyProtection="1">
      <alignment horizontal="left"/>
      <protection hidden="1"/>
    </xf>
    <xf numFmtId="0" fontId="16" fillId="5" borderId="47" xfId="0" applyFont="1" applyFill="1" applyBorder="1" applyAlignment="1" applyProtection="1">
      <alignment horizontal="left"/>
      <protection hidden="1"/>
    </xf>
    <xf numFmtId="0" fontId="16" fillId="5" borderId="59" xfId="0" applyFont="1" applyFill="1" applyBorder="1" applyAlignment="1" applyProtection="1">
      <alignment horizontal="left"/>
      <protection hidden="1"/>
    </xf>
    <xf numFmtId="0" fontId="2" fillId="4" borderId="31" xfId="0" applyFont="1" applyFill="1" applyBorder="1" applyAlignment="1" applyProtection="1">
      <alignment horizontal="center"/>
      <protection hidden="1"/>
    </xf>
    <xf numFmtId="0" fontId="2" fillId="4" borderId="60" xfId="0" applyFont="1" applyFill="1" applyBorder="1" applyAlignment="1" applyProtection="1">
      <alignment horizontal="center"/>
      <protection hidden="1"/>
    </xf>
    <xf numFmtId="0" fontId="2" fillId="2" borderId="0" xfId="0" applyFont="1" applyFill="1" applyAlignment="1" applyProtection="1">
      <alignment horizontal="left" indent="1"/>
      <protection hidden="1"/>
    </xf>
    <xf numFmtId="0" fontId="2" fillId="4" borderId="31" xfId="0" applyNumberFormat="1" applyFont="1" applyFill="1" applyBorder="1" applyAlignment="1" applyProtection="1">
      <alignment horizontal="center"/>
      <protection hidden="1"/>
    </xf>
    <xf numFmtId="0" fontId="12" fillId="2" borderId="11" xfId="0" applyFont="1" applyFill="1" applyBorder="1" applyProtection="1">
      <protection hidden="1"/>
    </xf>
    <xf numFmtId="0" fontId="12" fillId="2" borderId="15" xfId="0" applyFont="1" applyFill="1" applyBorder="1" applyProtection="1">
      <protection hidden="1"/>
    </xf>
    <xf numFmtId="0" fontId="12" fillId="2" borderId="12" xfId="0" applyFont="1" applyFill="1" applyBorder="1" applyProtection="1">
      <protection hidden="1"/>
    </xf>
    <xf numFmtId="0" fontId="12" fillId="6" borderId="15" xfId="0" applyFont="1" applyFill="1" applyBorder="1" applyProtection="1">
      <protection hidden="1"/>
    </xf>
    <xf numFmtId="0" fontId="12" fillId="6" borderId="11" xfId="0" applyFont="1" applyFill="1" applyBorder="1" applyProtection="1">
      <protection hidden="1"/>
    </xf>
    <xf numFmtId="0" fontId="12" fillId="6" borderId="12" xfId="0" applyFont="1" applyFill="1" applyBorder="1" applyProtection="1">
      <protection hidden="1"/>
    </xf>
    <xf numFmtId="0" fontId="11" fillId="2" borderId="14" xfId="0" applyFont="1" applyFill="1" applyBorder="1" applyProtection="1">
      <protection hidden="1"/>
    </xf>
    <xf numFmtId="0" fontId="11" fillId="7" borderId="0" xfId="0" applyFont="1" applyFill="1" applyBorder="1" applyProtection="1">
      <protection hidden="1"/>
    </xf>
    <xf numFmtId="0" fontId="11" fillId="2" borderId="10" xfId="0" applyFont="1" applyFill="1" applyBorder="1" applyProtection="1">
      <protection hidden="1"/>
    </xf>
    <xf numFmtId="0" fontId="11" fillId="2" borderId="11" xfId="0" applyFont="1" applyFill="1" applyBorder="1" applyProtection="1">
      <protection hidden="1"/>
    </xf>
    <xf numFmtId="0" fontId="11" fillId="7" borderId="12" xfId="0" applyFont="1" applyFill="1" applyBorder="1" applyProtection="1">
      <protection hidden="1"/>
    </xf>
    <xf numFmtId="0" fontId="11" fillId="6" borderId="0" xfId="0" applyFont="1" applyFill="1" applyProtection="1">
      <protection hidden="1"/>
    </xf>
    <xf numFmtId="0" fontId="2" fillId="2" borderId="62" xfId="0" applyFont="1" applyFill="1" applyBorder="1" applyAlignment="1" applyProtection="1">
      <alignment horizontal="center"/>
      <protection hidden="1"/>
    </xf>
    <xf numFmtId="0" fontId="2" fillId="2" borderId="60" xfId="0" applyFont="1" applyFill="1" applyBorder="1" applyAlignment="1" applyProtection="1">
      <alignment horizontal="center"/>
      <protection hidden="1"/>
    </xf>
    <xf numFmtId="0" fontId="2" fillId="2" borderId="70" xfId="0" applyFont="1" applyFill="1" applyBorder="1" applyAlignment="1" applyProtection="1">
      <alignment horizontal="center"/>
      <protection hidden="1"/>
    </xf>
    <xf numFmtId="0" fontId="3" fillId="2" borderId="71" xfId="0" applyNumberFormat="1" applyFont="1" applyFill="1" applyBorder="1" applyAlignment="1" applyProtection="1">
      <alignment horizontal="center"/>
      <protection hidden="1"/>
    </xf>
    <xf numFmtId="0" fontId="2" fillId="6" borderId="68" xfId="0" applyFont="1" applyFill="1" applyBorder="1" applyAlignment="1" applyProtection="1">
      <alignment horizontal="center"/>
      <protection hidden="1"/>
    </xf>
    <xf numFmtId="0" fontId="2" fillId="6" borderId="44" xfId="0" applyFont="1" applyFill="1" applyBorder="1" applyAlignment="1" applyProtection="1">
      <alignment horizontal="center"/>
      <protection hidden="1"/>
    </xf>
    <xf numFmtId="0" fontId="2" fillId="6" borderId="46" xfId="0" applyFont="1" applyFill="1" applyBorder="1" applyAlignment="1" applyProtection="1">
      <alignment horizontal="center"/>
      <protection hidden="1"/>
    </xf>
    <xf numFmtId="0" fontId="3" fillId="6" borderId="72" xfId="0" applyNumberFormat="1" applyFont="1" applyFill="1" applyBorder="1" applyAlignment="1" applyProtection="1">
      <alignment horizontal="center"/>
      <protection hidden="1"/>
    </xf>
    <xf numFmtId="0" fontId="9" fillId="0" borderId="0" xfId="0" applyFont="1"/>
    <xf numFmtId="0" fontId="9" fillId="2" borderId="0" xfId="0" applyFont="1" applyFill="1" applyAlignment="1">
      <alignment vertical="top"/>
    </xf>
    <xf numFmtId="0" fontId="9" fillId="2" borderId="0" xfId="0" quotePrefix="1" applyFont="1" applyFill="1"/>
    <xf numFmtId="0" fontId="9" fillId="2" borderId="0" xfId="0" applyFont="1" applyFill="1"/>
    <xf numFmtId="0" fontId="9" fillId="2" borderId="0" xfId="0" quotePrefix="1" applyFont="1" applyFill="1" applyAlignment="1">
      <alignment vertical="top"/>
    </xf>
    <xf numFmtId="0" fontId="0" fillId="6" borderId="0" xfId="0" applyFill="1" applyProtection="1">
      <protection hidden="1"/>
    </xf>
    <xf numFmtId="0" fontId="0" fillId="6" borderId="14" xfId="0" applyFill="1" applyBorder="1" applyProtection="1">
      <protection hidden="1"/>
    </xf>
    <xf numFmtId="0" fontId="0" fillId="6" borderId="0" xfId="0" applyFill="1" applyBorder="1" applyProtection="1">
      <protection hidden="1"/>
    </xf>
    <xf numFmtId="0" fontId="0" fillId="7" borderId="0" xfId="0" applyFill="1" applyBorder="1" applyProtection="1">
      <protection hidden="1"/>
    </xf>
    <xf numFmtId="0" fontId="0" fillId="6" borderId="10" xfId="0" applyFill="1" applyBorder="1" applyProtection="1">
      <protection hidden="1"/>
    </xf>
    <xf numFmtId="0" fontId="0" fillId="6" borderId="15" xfId="0" applyFill="1" applyBorder="1" applyProtection="1">
      <protection hidden="1"/>
    </xf>
    <xf numFmtId="0" fontId="0" fillId="6" borderId="11" xfId="0" applyFill="1" applyBorder="1" applyProtection="1">
      <protection hidden="1"/>
    </xf>
    <xf numFmtId="0" fontId="0" fillId="7" borderId="12" xfId="0" applyFill="1" applyBorder="1" applyProtection="1">
      <protection hidden="1"/>
    </xf>
    <xf numFmtId="0" fontId="0" fillId="8" borderId="0" xfId="0" applyFill="1" applyAlignment="1" applyProtection="1">
      <alignment vertical="center"/>
      <protection hidden="1"/>
    </xf>
    <xf numFmtId="0" fontId="3" fillId="11" borderId="7" xfId="0" applyNumberFormat="1" applyFont="1" applyFill="1" applyBorder="1" applyAlignment="1" applyProtection="1">
      <alignment horizontal="center"/>
      <protection hidden="1"/>
    </xf>
    <xf numFmtId="0" fontId="12" fillId="2" borderId="75" xfId="0" applyFont="1" applyFill="1" applyBorder="1" applyAlignment="1" applyProtection="1">
      <alignment horizontal="center" vertical="center"/>
      <protection hidden="1"/>
    </xf>
    <xf numFmtId="0" fontId="12" fillId="2" borderId="76" xfId="0" applyFont="1" applyFill="1" applyBorder="1" applyAlignment="1" applyProtection="1">
      <alignment horizontal="left" vertical="center"/>
      <protection hidden="1"/>
    </xf>
    <xf numFmtId="0" fontId="12" fillId="2" borderId="76" xfId="0" applyFont="1" applyFill="1" applyBorder="1" applyAlignment="1" applyProtection="1">
      <alignment horizontal="center" vertical="center"/>
      <protection hidden="1"/>
    </xf>
    <xf numFmtId="0" fontId="12" fillId="2" borderId="77" xfId="0" applyFont="1" applyFill="1" applyBorder="1" applyAlignment="1" applyProtection="1">
      <alignment horizontal="center" vertical="center"/>
      <protection hidden="1"/>
    </xf>
    <xf numFmtId="0" fontId="12" fillId="2" borderId="78" xfId="0" applyFont="1" applyFill="1" applyBorder="1" applyAlignment="1" applyProtection="1">
      <alignment horizontal="center" vertical="center"/>
      <protection hidden="1"/>
    </xf>
    <xf numFmtId="0" fontId="12" fillId="2" borderId="79" xfId="0" applyFont="1" applyFill="1" applyBorder="1" applyAlignment="1" applyProtection="1">
      <alignment horizontal="left" vertical="center"/>
      <protection hidden="1"/>
    </xf>
    <xf numFmtId="0" fontId="12" fillId="2" borderId="79" xfId="0" applyFont="1" applyFill="1" applyBorder="1" applyAlignment="1" applyProtection="1">
      <alignment horizontal="center" vertical="center"/>
      <protection hidden="1"/>
    </xf>
    <xf numFmtId="0" fontId="12" fillId="2" borderId="80" xfId="0" applyFont="1" applyFill="1" applyBorder="1" applyAlignment="1" applyProtection="1">
      <alignment horizontal="center" vertical="center"/>
      <protection hidden="1"/>
    </xf>
    <xf numFmtId="0" fontId="12" fillId="3" borderId="18" xfId="0" applyFont="1" applyFill="1" applyBorder="1" applyAlignment="1" applyProtection="1">
      <alignment horizontal="center" vertical="center"/>
      <protection hidden="1"/>
    </xf>
    <xf numFmtId="0" fontId="12" fillId="3" borderId="11" xfId="0" applyFont="1" applyFill="1" applyBorder="1" applyAlignment="1" applyProtection="1">
      <alignment horizontal="left" vertical="center"/>
      <protection hidden="1"/>
    </xf>
    <xf numFmtId="0" fontId="12" fillId="3" borderId="11" xfId="0" applyFont="1" applyFill="1" applyBorder="1" applyAlignment="1" applyProtection="1">
      <alignment horizontal="center" vertical="center"/>
      <protection hidden="1"/>
    </xf>
    <xf numFmtId="0" fontId="12" fillId="3" borderId="25" xfId="0" applyFont="1" applyFill="1" applyBorder="1" applyAlignment="1" applyProtection="1">
      <alignment horizontal="center" vertical="center"/>
      <protection hidden="1"/>
    </xf>
    <xf numFmtId="0" fontId="12" fillId="3" borderId="81" xfId="0" applyFont="1" applyFill="1" applyBorder="1" applyAlignment="1" applyProtection="1">
      <alignment horizontal="center" vertical="center"/>
      <protection hidden="1"/>
    </xf>
    <xf numFmtId="0" fontId="12" fillId="3" borderId="82" xfId="0" applyFont="1" applyFill="1" applyBorder="1" applyAlignment="1" applyProtection="1">
      <alignment horizontal="left" vertical="center"/>
      <protection hidden="1"/>
    </xf>
    <xf numFmtId="0" fontId="12" fillId="3" borderId="82" xfId="0" applyFont="1" applyFill="1" applyBorder="1" applyAlignment="1" applyProtection="1">
      <alignment horizontal="center" vertical="center"/>
      <protection hidden="1"/>
    </xf>
    <xf numFmtId="0" fontId="12" fillId="3" borderId="83" xfId="0" applyFont="1" applyFill="1" applyBorder="1" applyAlignment="1" applyProtection="1">
      <alignment horizontal="center" vertical="center"/>
      <protection hidden="1"/>
    </xf>
    <xf numFmtId="0" fontId="2" fillId="4" borderId="69" xfId="0" applyFont="1" applyFill="1" applyBorder="1" applyAlignment="1" applyProtection="1">
      <alignment horizontal="center"/>
      <protection hidden="1"/>
    </xf>
    <xf numFmtId="0" fontId="3" fillId="3" borderId="32" xfId="0" applyFont="1" applyFill="1" applyBorder="1" applyProtection="1">
      <protection hidden="1"/>
    </xf>
    <xf numFmtId="0" fontId="3" fillId="3" borderId="33" xfId="0" applyNumberFormat="1" applyFont="1" applyFill="1" applyBorder="1" applyProtection="1">
      <protection hidden="1"/>
    </xf>
    <xf numFmtId="0" fontId="3" fillId="2" borderId="6" xfId="0" applyFont="1" applyFill="1" applyBorder="1" applyProtection="1">
      <protection hidden="1"/>
    </xf>
    <xf numFmtId="0" fontId="3" fillId="2" borderId="7" xfId="0" applyNumberFormat="1" applyFont="1" applyFill="1" applyBorder="1" applyProtection="1">
      <protection hidden="1"/>
    </xf>
    <xf numFmtId="0" fontId="3" fillId="3" borderId="7" xfId="0" applyNumberFormat="1" applyFont="1" applyFill="1" applyBorder="1" applyProtection="1">
      <protection hidden="1"/>
    </xf>
    <xf numFmtId="0" fontId="3" fillId="2" borderId="8" xfId="0" applyFont="1" applyFill="1" applyBorder="1" applyProtection="1">
      <protection hidden="1"/>
    </xf>
    <xf numFmtId="0" fontId="3" fillId="2" borderId="30" xfId="0" applyNumberFormat="1" applyFont="1" applyFill="1" applyBorder="1" applyProtection="1">
      <protection hidden="1"/>
    </xf>
    <xf numFmtId="0" fontId="3" fillId="3" borderId="11" xfId="0" applyFont="1" applyFill="1" applyBorder="1" applyProtection="1">
      <protection hidden="1"/>
    </xf>
    <xf numFmtId="0" fontId="3" fillId="3" borderId="19" xfId="0" applyNumberFormat="1" applyFont="1" applyFill="1" applyBorder="1" applyProtection="1">
      <protection hidden="1"/>
    </xf>
    <xf numFmtId="0" fontId="3" fillId="2" borderId="70" xfId="0" applyFont="1" applyFill="1" applyBorder="1" applyProtection="1">
      <protection hidden="1"/>
    </xf>
    <xf numFmtId="0" fontId="3" fillId="2" borderId="71" xfId="0" applyNumberFormat="1" applyFont="1" applyFill="1" applyBorder="1" applyProtection="1">
      <protection hidden="1"/>
    </xf>
    <xf numFmtId="0" fontId="3" fillId="6" borderId="46" xfId="0" applyFont="1" applyFill="1" applyBorder="1" applyProtection="1">
      <protection hidden="1"/>
    </xf>
    <xf numFmtId="0" fontId="3" fillId="6" borderId="72" xfId="0" applyNumberFormat="1" applyFont="1" applyFill="1" applyBorder="1" applyProtection="1">
      <protection hidden="1"/>
    </xf>
    <xf numFmtId="165" fontId="2" fillId="2" borderId="0" xfId="0" applyNumberFormat="1" applyFont="1" applyFill="1" applyAlignment="1" applyProtection="1">
      <alignment horizontal="center"/>
      <protection hidden="1"/>
    </xf>
    <xf numFmtId="0" fontId="2" fillId="2" borderId="92" xfId="0" applyFont="1" applyFill="1" applyBorder="1" applyAlignment="1" applyProtection="1">
      <alignment horizontal="center"/>
      <protection hidden="1"/>
    </xf>
    <xf numFmtId="0" fontId="2" fillId="2" borderId="0" xfId="0" applyFont="1" applyFill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18" fillId="2" borderId="0" xfId="0" applyFont="1" applyFill="1" applyBorder="1" applyAlignment="1" applyProtection="1">
      <alignment horizontal="center" vertical="center"/>
      <protection hidden="1"/>
    </xf>
    <xf numFmtId="0" fontId="12" fillId="6" borderId="85" xfId="0" applyFont="1" applyFill="1" applyBorder="1" applyAlignment="1" applyProtection="1">
      <alignment horizontal="center"/>
      <protection locked="0"/>
    </xf>
    <xf numFmtId="0" fontId="16" fillId="5" borderId="59" xfId="0" applyFont="1" applyFill="1" applyBorder="1" applyAlignment="1" applyProtection="1">
      <alignment horizontal="center"/>
      <protection hidden="1"/>
    </xf>
    <xf numFmtId="0" fontId="2" fillId="9" borderId="0" xfId="0" applyFont="1" applyFill="1" applyProtection="1">
      <protection hidden="1"/>
    </xf>
    <xf numFmtId="0" fontId="2" fillId="9" borderId="0" xfId="0" applyFont="1" applyFill="1" applyAlignment="1" applyProtection="1">
      <alignment horizontal="center"/>
      <protection hidden="1"/>
    </xf>
    <xf numFmtId="0" fontId="2" fillId="4" borderId="74" xfId="0" applyFont="1" applyFill="1" applyBorder="1" applyAlignment="1" applyProtection="1">
      <alignment horizontal="center"/>
      <protection hidden="1"/>
    </xf>
    <xf numFmtId="0" fontId="2" fillId="4" borderId="94" xfId="0" applyFont="1" applyFill="1" applyBorder="1" applyAlignment="1" applyProtection="1">
      <alignment horizontal="center"/>
      <protection hidden="1"/>
    </xf>
    <xf numFmtId="0" fontId="2" fillId="4" borderId="57" xfId="0" applyFont="1" applyFill="1" applyBorder="1" applyAlignment="1" applyProtection="1">
      <alignment horizontal="center"/>
      <protection hidden="1"/>
    </xf>
    <xf numFmtId="0" fontId="18" fillId="4" borderId="56" xfId="0" applyFont="1" applyFill="1" applyBorder="1" applyAlignment="1" applyProtection="1">
      <alignment horizontal="center"/>
      <protection hidden="1"/>
    </xf>
    <xf numFmtId="0" fontId="18" fillId="4" borderId="55" xfId="0" applyFont="1" applyFill="1" applyBorder="1" applyAlignment="1" applyProtection="1">
      <alignment horizontal="center"/>
      <protection hidden="1"/>
    </xf>
    <xf numFmtId="0" fontId="18" fillId="4" borderId="67" xfId="0" applyFont="1" applyFill="1" applyBorder="1" applyAlignment="1" applyProtection="1">
      <alignment horizontal="center"/>
      <protection hidden="1"/>
    </xf>
    <xf numFmtId="0" fontId="18" fillId="4" borderId="61" xfId="0" applyFont="1" applyFill="1" applyBorder="1" applyAlignment="1" applyProtection="1">
      <alignment horizontal="center"/>
      <protection hidden="1"/>
    </xf>
    <xf numFmtId="0" fontId="18" fillId="4" borderId="54" xfId="0" applyFont="1" applyFill="1" applyBorder="1" applyAlignment="1" applyProtection="1">
      <alignment horizontal="center"/>
      <protection hidden="1"/>
    </xf>
    <xf numFmtId="0" fontId="18" fillId="4" borderId="69" xfId="0" applyFont="1" applyFill="1" applyBorder="1" applyAlignment="1" applyProtection="1">
      <alignment horizontal="center"/>
      <protection hidden="1"/>
    </xf>
    <xf numFmtId="0" fontId="2" fillId="10" borderId="0" xfId="0" applyFont="1" applyFill="1" applyAlignment="1" applyProtection="1">
      <alignment horizontal="center"/>
      <protection hidden="1"/>
    </xf>
    <xf numFmtId="0" fontId="3" fillId="12" borderId="0" xfId="0" applyFont="1" applyFill="1" applyAlignment="1" applyProtection="1">
      <alignment horizontal="center"/>
      <protection hidden="1"/>
    </xf>
    <xf numFmtId="0" fontId="2" fillId="9" borderId="13" xfId="0" applyFont="1" applyFill="1" applyBorder="1" applyAlignment="1" applyProtection="1">
      <alignment horizontal="center"/>
      <protection hidden="1"/>
    </xf>
    <xf numFmtId="0" fontId="2" fillId="9" borderId="8" xfId="0" applyFont="1" applyFill="1" applyBorder="1" applyProtection="1">
      <protection hidden="1"/>
    </xf>
    <xf numFmtId="0" fontId="2" fillId="9" borderId="8" xfId="0" applyFont="1" applyFill="1" applyBorder="1" applyAlignment="1" applyProtection="1">
      <alignment horizontal="center"/>
      <protection hidden="1"/>
    </xf>
    <xf numFmtId="0" fontId="2" fillId="9" borderId="14" xfId="0" applyFont="1" applyFill="1" applyBorder="1" applyAlignment="1" applyProtection="1">
      <alignment horizontal="center"/>
      <protection hidden="1"/>
    </xf>
    <xf numFmtId="0" fontId="2" fillId="9" borderId="0" xfId="0" applyFont="1" applyFill="1" applyBorder="1" applyProtection="1">
      <protection hidden="1"/>
    </xf>
    <xf numFmtId="0" fontId="2" fillId="9" borderId="0" xfId="0" applyFont="1" applyFill="1" applyBorder="1" applyAlignment="1" applyProtection="1">
      <alignment horizontal="center"/>
      <protection hidden="1"/>
    </xf>
    <xf numFmtId="0" fontId="2" fillId="9" borderId="15" xfId="0" applyFont="1" applyFill="1" applyBorder="1" applyAlignment="1" applyProtection="1">
      <alignment horizontal="center"/>
      <protection hidden="1"/>
    </xf>
    <xf numFmtId="0" fontId="2" fillId="9" borderId="11" xfId="0" applyFont="1" applyFill="1" applyBorder="1" applyProtection="1">
      <protection hidden="1"/>
    </xf>
    <xf numFmtId="0" fontId="2" fillId="9" borderId="11" xfId="0" applyFont="1" applyFill="1" applyBorder="1" applyAlignment="1" applyProtection="1">
      <alignment horizontal="center"/>
      <protection hidden="1"/>
    </xf>
    <xf numFmtId="0" fontId="2" fillId="9" borderId="16" xfId="0" applyFont="1" applyFill="1" applyBorder="1" applyAlignment="1" applyProtection="1">
      <alignment horizontal="center"/>
      <protection hidden="1"/>
    </xf>
    <xf numFmtId="0" fontId="2" fillId="9" borderId="6" xfId="0" applyFont="1" applyFill="1" applyBorder="1" applyProtection="1">
      <protection hidden="1"/>
    </xf>
    <xf numFmtId="0" fontId="2" fillId="9" borderId="6" xfId="0" applyFont="1" applyFill="1" applyBorder="1" applyAlignment="1" applyProtection="1">
      <alignment horizontal="center"/>
      <protection hidden="1"/>
    </xf>
    <xf numFmtId="0" fontId="2" fillId="9" borderId="13" xfId="0" applyFont="1" applyFill="1" applyBorder="1" applyProtection="1">
      <protection hidden="1"/>
    </xf>
    <xf numFmtId="0" fontId="2" fillId="9" borderId="9" xfId="0" applyFont="1" applyFill="1" applyBorder="1" applyProtection="1">
      <protection hidden="1"/>
    </xf>
    <xf numFmtId="0" fontId="2" fillId="9" borderId="14" xfId="0" applyFont="1" applyFill="1" applyBorder="1" applyProtection="1">
      <protection hidden="1"/>
    </xf>
    <xf numFmtId="0" fontId="2" fillId="9" borderId="10" xfId="0" applyFont="1" applyFill="1" applyBorder="1" applyProtection="1">
      <protection hidden="1"/>
    </xf>
    <xf numFmtId="0" fontId="2" fillId="9" borderId="15" xfId="0" applyFont="1" applyFill="1" applyBorder="1" applyProtection="1">
      <protection hidden="1"/>
    </xf>
    <xf numFmtId="0" fontId="2" fillId="9" borderId="12" xfId="0" applyFont="1" applyFill="1" applyBorder="1" applyProtection="1">
      <protection hidden="1"/>
    </xf>
    <xf numFmtId="0" fontId="2" fillId="9" borderId="16" xfId="0" applyFont="1" applyFill="1" applyBorder="1" applyProtection="1">
      <protection hidden="1"/>
    </xf>
    <xf numFmtId="0" fontId="2" fillId="9" borderId="17" xfId="0" applyFont="1" applyFill="1" applyBorder="1" applyProtection="1">
      <protection hidden="1"/>
    </xf>
    <xf numFmtId="10" fontId="2" fillId="9" borderId="0" xfId="0" applyNumberFormat="1" applyFont="1" applyFill="1" applyProtection="1">
      <protection hidden="1"/>
    </xf>
    <xf numFmtId="10" fontId="2" fillId="9" borderId="14" xfId="0" applyNumberFormat="1" applyFont="1" applyFill="1" applyBorder="1" applyAlignment="1" applyProtection="1">
      <alignment horizontal="center"/>
      <protection hidden="1"/>
    </xf>
    <xf numFmtId="10" fontId="2" fillId="9" borderId="0" xfId="0" applyNumberFormat="1" applyFont="1" applyFill="1" applyBorder="1" applyProtection="1">
      <protection hidden="1"/>
    </xf>
    <xf numFmtId="10" fontId="2" fillId="9" borderId="0" xfId="0" applyNumberFormat="1" applyFont="1" applyFill="1" applyBorder="1" applyAlignment="1" applyProtection="1">
      <alignment horizontal="center"/>
      <protection hidden="1"/>
    </xf>
    <xf numFmtId="10" fontId="2" fillId="9" borderId="14" xfId="0" applyNumberFormat="1" applyFont="1" applyFill="1" applyBorder="1" applyProtection="1">
      <protection hidden="1"/>
    </xf>
    <xf numFmtId="10" fontId="2" fillId="9" borderId="10" xfId="0" applyNumberFormat="1" applyFont="1" applyFill="1" applyBorder="1" applyProtection="1">
      <protection hidden="1"/>
    </xf>
    <xf numFmtId="10" fontId="2" fillId="2" borderId="0" xfId="0" applyNumberFormat="1" applyFont="1" applyFill="1" applyProtection="1">
      <protection hidden="1"/>
    </xf>
    <xf numFmtId="0" fontId="2" fillId="4" borderId="95" xfId="0" applyFont="1" applyFill="1" applyBorder="1" applyAlignment="1" applyProtection="1">
      <alignment horizontal="center"/>
      <protection hidden="1"/>
    </xf>
    <xf numFmtId="0" fontId="2" fillId="4" borderId="33" xfId="0" applyFont="1" applyFill="1" applyBorder="1" applyAlignment="1" applyProtection="1">
      <alignment horizontal="center"/>
      <protection hidden="1"/>
    </xf>
    <xf numFmtId="0" fontId="2" fillId="4" borderId="92" xfId="0" applyFont="1" applyFill="1" applyBorder="1" applyAlignment="1" applyProtection="1">
      <alignment horizontal="center"/>
      <protection hidden="1"/>
    </xf>
    <xf numFmtId="0" fontId="2" fillId="4" borderId="7" xfId="0" applyFont="1" applyFill="1" applyBorder="1" applyAlignment="1" applyProtection="1">
      <alignment horizontal="center"/>
      <protection hidden="1"/>
    </xf>
    <xf numFmtId="0" fontId="23" fillId="9" borderId="12" xfId="0" applyFont="1" applyFill="1" applyBorder="1" applyAlignment="1" applyProtection="1">
      <alignment horizontal="right"/>
      <protection hidden="1"/>
    </xf>
    <xf numFmtId="0" fontId="23" fillId="9" borderId="9" xfId="0" applyFont="1" applyFill="1" applyBorder="1" applyAlignment="1" applyProtection="1">
      <alignment horizontal="right"/>
      <protection hidden="1"/>
    </xf>
    <xf numFmtId="0" fontId="2" fillId="6" borderId="0" xfId="0" applyFont="1" applyFill="1" applyAlignment="1" applyProtection="1">
      <alignment horizontal="center"/>
      <protection hidden="1"/>
    </xf>
    <xf numFmtId="0" fontId="2" fillId="6" borderId="0" xfId="0" applyFont="1" applyFill="1" applyAlignment="1" applyProtection="1">
      <alignment horizontal="left" indent="1"/>
      <protection hidden="1"/>
    </xf>
    <xf numFmtId="165" fontId="2" fillId="6" borderId="0" xfId="0" applyNumberFormat="1" applyFont="1" applyFill="1" applyAlignment="1" applyProtection="1">
      <alignment horizontal="center"/>
      <protection hidden="1"/>
    </xf>
    <xf numFmtId="0" fontId="2" fillId="9" borderId="51" xfId="0" applyFont="1" applyFill="1" applyBorder="1" applyAlignment="1" applyProtection="1">
      <alignment horizontal="center"/>
      <protection hidden="1"/>
    </xf>
    <xf numFmtId="0" fontId="2" fillId="9" borderId="52" xfId="0" applyFont="1" applyFill="1" applyBorder="1" applyAlignment="1" applyProtection="1">
      <alignment horizontal="center"/>
      <protection hidden="1"/>
    </xf>
    <xf numFmtId="0" fontId="2" fillId="9" borderId="48" xfId="0" applyFont="1" applyFill="1" applyBorder="1" applyAlignment="1" applyProtection="1">
      <alignment horizontal="center"/>
      <protection hidden="1"/>
    </xf>
    <xf numFmtId="0" fontId="2" fillId="9" borderId="49" xfId="0" applyFont="1" applyFill="1" applyBorder="1" applyAlignment="1" applyProtection="1">
      <alignment horizontal="center"/>
      <protection hidden="1"/>
    </xf>
    <xf numFmtId="0" fontId="2" fillId="9" borderId="54" xfId="0" applyFont="1" applyFill="1" applyBorder="1" applyAlignment="1" applyProtection="1">
      <alignment horizontal="center"/>
      <protection hidden="1"/>
    </xf>
    <xf numFmtId="0" fontId="2" fillId="9" borderId="55" xfId="0" applyFont="1" applyFill="1" applyBorder="1" applyAlignment="1" applyProtection="1">
      <alignment horizontal="center"/>
      <protection hidden="1"/>
    </xf>
    <xf numFmtId="0" fontId="2" fillId="9" borderId="56" xfId="0" applyFont="1" applyFill="1" applyBorder="1" applyAlignment="1" applyProtection="1">
      <alignment horizontal="center"/>
      <protection hidden="1"/>
    </xf>
    <xf numFmtId="0" fontId="2" fillId="9" borderId="67" xfId="0" applyFont="1" applyFill="1" applyBorder="1" applyAlignment="1" applyProtection="1">
      <alignment horizontal="center"/>
      <protection hidden="1"/>
    </xf>
    <xf numFmtId="0" fontId="2" fillId="9" borderId="61" xfId="0" applyFont="1" applyFill="1" applyBorder="1" applyAlignment="1" applyProtection="1">
      <alignment horizontal="center"/>
      <protection hidden="1"/>
    </xf>
    <xf numFmtId="0" fontId="2" fillId="9" borderId="69" xfId="0" applyFont="1" applyFill="1" applyBorder="1" applyAlignment="1" applyProtection="1">
      <alignment horizontal="center"/>
      <protection hidden="1"/>
    </xf>
    <xf numFmtId="0" fontId="24" fillId="9" borderId="0" xfId="0" applyFont="1" applyFill="1" applyProtection="1">
      <protection hidden="1"/>
    </xf>
    <xf numFmtId="0" fontId="18" fillId="6" borderId="0" xfId="0" applyFont="1" applyFill="1" applyBorder="1" applyAlignment="1" applyProtection="1">
      <alignment horizontal="left" vertical="center" indent="1"/>
      <protection hidden="1"/>
    </xf>
    <xf numFmtId="165" fontId="3" fillId="6" borderId="0" xfId="0" applyNumberFormat="1" applyFont="1" applyFill="1" applyBorder="1" applyAlignment="1" applyProtection="1">
      <alignment horizontal="center" vertical="center"/>
      <protection hidden="1"/>
    </xf>
    <xf numFmtId="0" fontId="3" fillId="6" borderId="0" xfId="0" applyFont="1" applyFill="1" applyBorder="1" applyAlignment="1" applyProtection="1">
      <alignment horizontal="center" vertical="center"/>
      <protection hidden="1"/>
    </xf>
    <xf numFmtId="0" fontId="2" fillId="6" borderId="0" xfId="0" applyFont="1" applyFill="1" applyBorder="1" applyAlignment="1" applyProtection="1">
      <alignment horizontal="center"/>
      <protection hidden="1"/>
    </xf>
    <xf numFmtId="0" fontId="18" fillId="6" borderId="0" xfId="0" applyFont="1" applyFill="1" applyBorder="1" applyAlignment="1" applyProtection="1">
      <alignment horizontal="center" vertical="center"/>
      <protection hidden="1"/>
    </xf>
    <xf numFmtId="0" fontId="20" fillId="6" borderId="0" xfId="0" applyFont="1" applyFill="1" applyBorder="1" applyAlignment="1" applyProtection="1">
      <alignment horizontal="center" vertical="center"/>
      <protection hidden="1"/>
    </xf>
    <xf numFmtId="9" fontId="18" fillId="6" borderId="0" xfId="0" applyNumberFormat="1" applyFont="1" applyFill="1" applyBorder="1" applyAlignment="1" applyProtection="1">
      <alignment horizontal="center" vertical="center"/>
      <protection hidden="1"/>
    </xf>
    <xf numFmtId="0" fontId="2" fillId="6" borderId="0" xfId="0" applyFont="1" applyFill="1" applyBorder="1" applyAlignment="1" applyProtection="1">
      <alignment horizontal="center"/>
      <protection locked="0"/>
    </xf>
    <xf numFmtId="0" fontId="27" fillId="9" borderId="0" xfId="0" applyFont="1" applyFill="1" applyProtection="1">
      <protection hidden="1"/>
    </xf>
    <xf numFmtId="0" fontId="23" fillId="9" borderId="11" xfId="0" applyFont="1" applyFill="1" applyBorder="1" applyAlignment="1" applyProtection="1">
      <alignment horizontal="right"/>
      <protection hidden="1"/>
    </xf>
    <xf numFmtId="0" fontId="23" fillId="9" borderId="0" xfId="0" applyFont="1" applyFill="1" applyBorder="1" applyAlignment="1" applyProtection="1">
      <alignment horizontal="right"/>
      <protection hidden="1"/>
    </xf>
    <xf numFmtId="0" fontId="25" fillId="13" borderId="88" xfId="0" applyFont="1" applyFill="1" applyBorder="1" applyAlignment="1" applyProtection="1">
      <alignment horizontal="left"/>
      <protection hidden="1"/>
    </xf>
    <xf numFmtId="0" fontId="9" fillId="13" borderId="45" xfId="0" applyFont="1" applyFill="1" applyBorder="1" applyProtection="1">
      <protection hidden="1"/>
    </xf>
    <xf numFmtId="0" fontId="25" fillId="13" borderId="53" xfId="0" applyFont="1" applyFill="1" applyBorder="1" applyAlignment="1" applyProtection="1">
      <alignment horizontal="left"/>
      <protection hidden="1"/>
    </xf>
    <xf numFmtId="0" fontId="26" fillId="13" borderId="58" xfId="0" applyFont="1" applyFill="1" applyBorder="1" applyAlignment="1" applyProtection="1">
      <alignment horizontal="left"/>
      <protection hidden="1"/>
    </xf>
    <xf numFmtId="0" fontId="25" fillId="13" borderId="47" xfId="0" applyFont="1" applyFill="1" applyBorder="1" applyAlignment="1" applyProtection="1">
      <alignment horizontal="left"/>
      <protection hidden="1"/>
    </xf>
    <xf numFmtId="0" fontId="25" fillId="13" borderId="59" xfId="0" applyFont="1" applyFill="1" applyBorder="1" applyAlignment="1" applyProtection="1">
      <alignment horizontal="left"/>
      <protection hidden="1"/>
    </xf>
    <xf numFmtId="0" fontId="25" fillId="13" borderId="59" xfId="0" applyFont="1" applyFill="1" applyBorder="1" applyAlignment="1" applyProtection="1">
      <alignment horizontal="center"/>
      <protection hidden="1"/>
    </xf>
    <xf numFmtId="0" fontId="9" fillId="13" borderId="31" xfId="0" applyFont="1" applyFill="1" applyBorder="1" applyAlignment="1" applyProtection="1">
      <alignment horizontal="center"/>
      <protection hidden="1"/>
    </xf>
    <xf numFmtId="0" fontId="9" fillId="13" borderId="32" xfId="0" applyFont="1" applyFill="1" applyBorder="1" applyAlignment="1" applyProtection="1">
      <alignment horizontal="center"/>
      <protection hidden="1"/>
    </xf>
    <xf numFmtId="0" fontId="6" fillId="13" borderId="98" xfId="0" applyNumberFormat="1" applyFont="1" applyFill="1" applyBorder="1" applyAlignment="1" applyProtection="1">
      <alignment horizontal="center"/>
      <protection hidden="1"/>
    </xf>
    <xf numFmtId="0" fontId="6" fillId="13" borderId="100" xfId="0" applyNumberFormat="1" applyFont="1" applyFill="1" applyBorder="1" applyAlignment="1" applyProtection="1">
      <alignment horizontal="center"/>
      <protection hidden="1"/>
    </xf>
    <xf numFmtId="0" fontId="9" fillId="13" borderId="5" xfId="0" applyFont="1" applyFill="1" applyBorder="1" applyAlignment="1" applyProtection="1">
      <alignment horizontal="center"/>
      <protection hidden="1"/>
    </xf>
    <xf numFmtId="0" fontId="9" fillId="13" borderId="6" xfId="0" applyFont="1" applyFill="1" applyBorder="1" applyAlignment="1" applyProtection="1">
      <alignment horizontal="center"/>
      <protection hidden="1"/>
    </xf>
    <xf numFmtId="0" fontId="6" fillId="13" borderId="16" xfId="0" applyNumberFormat="1" applyFont="1" applyFill="1" applyBorder="1" applyAlignment="1" applyProtection="1">
      <alignment horizontal="center"/>
      <protection hidden="1"/>
    </xf>
    <xf numFmtId="0" fontId="6" fillId="13" borderId="23" xfId="0" applyNumberFormat="1" applyFont="1" applyFill="1" applyBorder="1" applyAlignment="1" applyProtection="1">
      <alignment horizontal="center"/>
      <protection hidden="1"/>
    </xf>
    <xf numFmtId="0" fontId="6" fillId="13" borderId="29" xfId="0" applyNumberFormat="1" applyFont="1" applyFill="1" applyBorder="1" applyAlignment="1" applyProtection="1">
      <alignment horizontal="center"/>
      <protection hidden="1"/>
    </xf>
    <xf numFmtId="0" fontId="6" fillId="13" borderId="25" xfId="0" applyNumberFormat="1" applyFont="1" applyFill="1" applyBorder="1" applyAlignment="1" applyProtection="1">
      <alignment horizontal="center"/>
      <protection hidden="1"/>
    </xf>
    <xf numFmtId="0" fontId="6" fillId="13" borderId="101" xfId="0" applyNumberFormat="1" applyFont="1" applyFill="1" applyBorder="1" applyAlignment="1" applyProtection="1">
      <alignment horizontal="center"/>
      <protection hidden="1"/>
    </xf>
    <xf numFmtId="0" fontId="6" fillId="13" borderId="99" xfId="0" applyNumberFormat="1" applyFont="1" applyFill="1" applyBorder="1" applyAlignment="1" applyProtection="1">
      <alignment horizontal="center"/>
      <protection hidden="1"/>
    </xf>
    <xf numFmtId="0" fontId="6" fillId="13" borderId="45" xfId="0" applyNumberFormat="1" applyFont="1" applyFill="1" applyBorder="1" applyAlignment="1" applyProtection="1">
      <alignment horizontal="center"/>
      <protection hidden="1"/>
    </xf>
    <xf numFmtId="0" fontId="6" fillId="13" borderId="65" xfId="0" applyNumberFormat="1" applyFont="1" applyFill="1" applyBorder="1" applyAlignment="1" applyProtection="1">
      <alignment horizontal="center"/>
      <protection hidden="1"/>
    </xf>
    <xf numFmtId="0" fontId="6" fillId="13" borderId="6" xfId="0" applyNumberFormat="1" applyFont="1" applyFill="1" applyBorder="1" applyAlignment="1" applyProtection="1">
      <alignment horizontal="center"/>
      <protection hidden="1"/>
    </xf>
    <xf numFmtId="0" fontId="6" fillId="13" borderId="27" xfId="0" applyNumberFormat="1" applyFont="1" applyFill="1" applyBorder="1" applyAlignment="1" applyProtection="1">
      <alignment horizontal="center"/>
      <protection hidden="1"/>
    </xf>
    <xf numFmtId="0" fontId="6" fillId="13" borderId="28" xfId="0" applyNumberFormat="1" applyFont="1" applyFill="1" applyBorder="1" applyAlignment="1" applyProtection="1">
      <alignment horizontal="center"/>
      <protection hidden="1"/>
    </xf>
    <xf numFmtId="0" fontId="6" fillId="13" borderId="21" xfId="0" applyNumberFormat="1" applyFont="1" applyFill="1" applyBorder="1" applyAlignment="1" applyProtection="1">
      <alignment horizontal="center"/>
      <protection hidden="1"/>
    </xf>
    <xf numFmtId="0" fontId="1" fillId="13" borderId="32" xfId="0" applyFont="1" applyFill="1" applyBorder="1" applyAlignment="1" applyProtection="1">
      <alignment horizontal="left"/>
      <protection hidden="1"/>
    </xf>
    <xf numFmtId="0" fontId="1" fillId="13" borderId="6" xfId="0" applyFont="1" applyFill="1" applyBorder="1" applyAlignment="1" applyProtection="1">
      <alignment horizontal="left"/>
      <protection hidden="1"/>
    </xf>
    <xf numFmtId="0" fontId="1" fillId="13" borderId="27" xfId="0" applyFont="1" applyFill="1" applyBorder="1" applyAlignment="1" applyProtection="1">
      <alignment horizontal="left"/>
      <protection hidden="1"/>
    </xf>
    <xf numFmtId="0" fontId="1" fillId="13" borderId="11" xfId="0" applyFont="1" applyFill="1" applyBorder="1" applyAlignment="1" applyProtection="1">
      <alignment horizontal="left"/>
      <protection hidden="1"/>
    </xf>
    <xf numFmtId="0" fontId="1" fillId="13" borderId="97" xfId="0" applyFont="1" applyFill="1" applyBorder="1" applyAlignment="1" applyProtection="1">
      <alignment horizontal="left"/>
      <protection hidden="1"/>
    </xf>
    <xf numFmtId="0" fontId="1" fillId="13" borderId="31" xfId="0" applyFont="1" applyFill="1" applyBorder="1" applyAlignment="1" applyProtection="1">
      <alignment horizontal="left"/>
      <protection hidden="1"/>
    </xf>
    <xf numFmtId="0" fontId="1" fillId="13" borderId="5" xfId="0" applyFont="1" applyFill="1" applyBorder="1" applyAlignment="1" applyProtection="1">
      <alignment horizontal="left"/>
      <protection hidden="1"/>
    </xf>
    <xf numFmtId="0" fontId="1" fillId="13" borderId="26" xfId="0" applyFont="1" applyFill="1" applyBorder="1" applyAlignment="1" applyProtection="1">
      <alignment horizontal="left"/>
      <protection hidden="1"/>
    </xf>
    <xf numFmtId="0" fontId="1" fillId="13" borderId="18" xfId="0" applyFont="1" applyFill="1" applyBorder="1" applyAlignment="1" applyProtection="1">
      <alignment horizontal="left"/>
      <protection hidden="1"/>
    </xf>
    <xf numFmtId="0" fontId="1" fillId="13" borderId="96" xfId="0" applyFont="1" applyFill="1" applyBorder="1" applyAlignment="1" applyProtection="1">
      <alignment horizontal="left"/>
      <protection hidden="1"/>
    </xf>
    <xf numFmtId="0" fontId="6" fillId="13" borderId="32" xfId="0" applyNumberFormat="1" applyFont="1" applyFill="1" applyBorder="1" applyAlignment="1" applyProtection="1">
      <alignment horizontal="center"/>
      <protection hidden="1"/>
    </xf>
    <xf numFmtId="0" fontId="6" fillId="13" borderId="11" xfId="0" applyNumberFormat="1" applyFont="1" applyFill="1" applyBorder="1" applyAlignment="1" applyProtection="1">
      <alignment horizontal="center"/>
      <protection hidden="1"/>
    </xf>
    <xf numFmtId="0" fontId="6" fillId="13" borderId="97" xfId="0" applyNumberFormat="1" applyFont="1" applyFill="1" applyBorder="1" applyAlignment="1" applyProtection="1">
      <alignment horizontal="center"/>
      <protection hidden="1"/>
    </xf>
    <xf numFmtId="0" fontId="18" fillId="6" borderId="63" xfId="0" applyFont="1" applyFill="1" applyBorder="1" applyAlignment="1" applyProtection="1">
      <alignment horizontal="left" vertical="center" indent="1"/>
      <protection hidden="1"/>
    </xf>
    <xf numFmtId="0" fontId="18" fillId="6" borderId="108" xfId="0" applyFont="1" applyFill="1" applyBorder="1" applyAlignment="1" applyProtection="1">
      <alignment horizontal="center" vertical="center"/>
      <protection hidden="1"/>
    </xf>
    <xf numFmtId="0" fontId="18" fillId="2" borderId="108" xfId="0" applyFont="1" applyFill="1" applyBorder="1" applyAlignment="1" applyProtection="1">
      <alignment horizontal="center" vertical="center"/>
      <protection hidden="1"/>
    </xf>
    <xf numFmtId="0" fontId="20" fillId="2" borderId="112" xfId="0" applyFont="1" applyFill="1" applyBorder="1" applyAlignment="1" applyProtection="1">
      <alignment horizontal="center" vertical="center"/>
      <protection hidden="1"/>
    </xf>
    <xf numFmtId="9" fontId="18" fillId="2" borderId="0" xfId="0" applyNumberFormat="1" applyFont="1" applyFill="1" applyBorder="1" applyAlignment="1" applyProtection="1">
      <alignment horizontal="center" vertical="center"/>
      <protection hidden="1"/>
    </xf>
    <xf numFmtId="1" fontId="18" fillId="2" borderId="0" xfId="0" applyNumberFormat="1" applyFont="1" applyFill="1" applyBorder="1" applyAlignment="1" applyProtection="1">
      <alignment horizontal="center" vertical="center"/>
      <protection hidden="1"/>
    </xf>
    <xf numFmtId="1" fontId="18" fillId="2" borderId="116" xfId="0" applyNumberFormat="1" applyFont="1" applyFill="1" applyBorder="1" applyAlignment="1" applyProtection="1">
      <alignment horizontal="center" vertical="center"/>
      <protection hidden="1"/>
    </xf>
    <xf numFmtId="0" fontId="18" fillId="6" borderId="116" xfId="0" applyFont="1" applyFill="1" applyBorder="1" applyAlignment="1" applyProtection="1">
      <alignment horizontal="left" vertical="center" indent="1"/>
      <protection hidden="1"/>
    </xf>
    <xf numFmtId="0" fontId="3" fillId="6" borderId="112" xfId="0" applyFont="1" applyFill="1" applyBorder="1" applyAlignment="1" applyProtection="1">
      <alignment horizontal="center" vertical="center"/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3" fillId="2" borderId="112" xfId="0" applyFont="1" applyFill="1" applyBorder="1" applyAlignment="1" applyProtection="1">
      <alignment horizontal="center" vertical="center"/>
      <protection hidden="1"/>
    </xf>
    <xf numFmtId="0" fontId="3" fillId="2" borderId="118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 applyProtection="1">
      <alignment horizontal="center"/>
      <protection hidden="1"/>
    </xf>
    <xf numFmtId="0" fontId="16" fillId="5" borderId="64" xfId="0" applyFont="1" applyFill="1" applyBorder="1" applyAlignment="1" applyProtection="1">
      <alignment horizontal="left"/>
      <protection hidden="1"/>
    </xf>
    <xf numFmtId="167" fontId="19" fillId="13" borderId="46" xfId="0" applyNumberFormat="1" applyFont="1" applyFill="1" applyBorder="1" applyAlignment="1" applyProtection="1">
      <alignment horizontal="center"/>
      <protection hidden="1"/>
    </xf>
    <xf numFmtId="166" fontId="22" fillId="14" borderId="74" xfId="0" applyNumberFormat="1" applyFont="1" applyFill="1" applyBorder="1" applyAlignment="1" applyProtection="1">
      <alignment horizontal="right" vertical="center" indent="1"/>
      <protection hidden="1"/>
    </xf>
    <xf numFmtId="20" fontId="22" fillId="14" borderId="73" xfId="0" applyNumberFormat="1" applyFont="1" applyFill="1" applyBorder="1" applyAlignment="1" applyProtection="1">
      <alignment horizontal="left" vertical="center"/>
      <protection hidden="1"/>
    </xf>
    <xf numFmtId="0" fontId="11" fillId="14" borderId="0" xfId="0" applyFont="1" applyFill="1" applyAlignment="1" applyProtection="1">
      <alignment horizontal="center"/>
      <protection hidden="1"/>
    </xf>
    <xf numFmtId="0" fontId="12" fillId="14" borderId="84" xfId="0" applyFont="1" applyFill="1" applyBorder="1" applyAlignment="1" applyProtection="1">
      <alignment horizontal="left" vertical="center" indent="1"/>
      <protection hidden="1"/>
    </xf>
    <xf numFmtId="166" fontId="22" fillId="14" borderId="63" xfId="0" applyNumberFormat="1" applyFont="1" applyFill="1" applyBorder="1" applyAlignment="1" applyProtection="1">
      <alignment horizontal="right" vertical="center" indent="1"/>
      <protection hidden="1"/>
    </xf>
    <xf numFmtId="20" fontId="22" fillId="14" borderId="0" xfId="0" applyNumberFormat="1" applyFont="1" applyFill="1" applyBorder="1" applyAlignment="1" applyProtection="1">
      <alignment horizontal="left" vertical="center"/>
      <protection hidden="1"/>
    </xf>
    <xf numFmtId="0" fontId="12" fillId="14" borderId="65" xfId="0" applyFont="1" applyFill="1" applyBorder="1" applyAlignment="1" applyProtection="1">
      <alignment horizontal="left" vertical="center" indent="1"/>
      <protection hidden="1"/>
    </xf>
    <xf numFmtId="166" fontId="22" fillId="14" borderId="64" xfId="0" applyNumberFormat="1" applyFont="1" applyFill="1" applyBorder="1" applyAlignment="1" applyProtection="1">
      <alignment horizontal="right" vertical="center" indent="1"/>
      <protection hidden="1"/>
    </xf>
    <xf numFmtId="20" fontId="22" fillId="14" borderId="93" xfId="0" applyNumberFormat="1" applyFont="1" applyFill="1" applyBorder="1" applyAlignment="1" applyProtection="1">
      <alignment horizontal="left" vertical="center"/>
      <protection hidden="1"/>
    </xf>
    <xf numFmtId="0" fontId="12" fillId="14" borderId="66" xfId="0" applyFont="1" applyFill="1" applyBorder="1" applyAlignment="1" applyProtection="1">
      <alignment horizontal="left" vertical="center" indent="1"/>
      <protection hidden="1"/>
    </xf>
    <xf numFmtId="164" fontId="12" fillId="16" borderId="1" xfId="0" applyNumberFormat="1" applyFont="1" applyFill="1" applyBorder="1" applyAlignment="1" applyProtection="1">
      <alignment horizontal="center"/>
      <protection hidden="1"/>
    </xf>
    <xf numFmtId="0" fontId="12" fillId="15" borderId="3" xfId="0" applyFont="1" applyFill="1" applyBorder="1" applyAlignment="1" applyProtection="1">
      <alignment horizontal="center"/>
      <protection hidden="1"/>
    </xf>
    <xf numFmtId="0" fontId="12" fillId="15" borderId="2" xfId="0" applyFont="1" applyFill="1" applyBorder="1" applyAlignment="1" applyProtection="1">
      <alignment horizontal="center"/>
      <protection hidden="1"/>
    </xf>
    <xf numFmtId="0" fontId="12" fillId="15" borderId="4" xfId="0" applyFont="1" applyFill="1" applyBorder="1" applyAlignment="1" applyProtection="1">
      <alignment horizontal="center"/>
      <protection hidden="1"/>
    </xf>
    <xf numFmtId="0" fontId="11" fillId="17" borderId="0" xfId="0" applyFont="1" applyFill="1" applyAlignment="1" applyProtection="1">
      <protection hidden="1"/>
    </xf>
    <xf numFmtId="0" fontId="11" fillId="17" borderId="0" xfId="0" applyFont="1" applyFill="1" applyProtection="1">
      <protection hidden="1"/>
    </xf>
    <xf numFmtId="0" fontId="0" fillId="17" borderId="0" xfId="0" applyFill="1" applyProtection="1">
      <protection hidden="1"/>
    </xf>
    <xf numFmtId="0" fontId="11" fillId="17" borderId="0" xfId="0" applyFont="1" applyFill="1" applyAlignment="1" applyProtection="1">
      <alignment horizontal="right" indent="1"/>
      <protection hidden="1"/>
    </xf>
    <xf numFmtId="0" fontId="11" fillId="17" borderId="0" xfId="0" applyFont="1" applyFill="1" applyAlignment="1" applyProtection="1">
      <alignment horizontal="left" indent="1"/>
      <protection hidden="1"/>
    </xf>
    <xf numFmtId="0" fontId="11" fillId="17" borderId="0" xfId="0" applyFont="1" applyFill="1" applyAlignment="1" applyProtection="1">
      <alignment horizontal="center"/>
      <protection hidden="1"/>
    </xf>
    <xf numFmtId="0" fontId="11" fillId="17" borderId="0" xfId="0" applyFont="1" applyFill="1" applyAlignment="1" applyProtection="1">
      <alignment horizontal="left"/>
      <protection hidden="1"/>
    </xf>
    <xf numFmtId="166" fontId="11" fillId="17" borderId="0" xfId="0" applyNumberFormat="1" applyFont="1" applyFill="1" applyAlignment="1" applyProtection="1">
      <alignment horizontal="right" indent="1"/>
      <protection hidden="1"/>
    </xf>
    <xf numFmtId="14" fontId="11" fillId="17" borderId="0" xfId="0" applyNumberFormat="1" applyFont="1" applyFill="1" applyAlignment="1" applyProtection="1">
      <alignment horizontal="right" indent="1"/>
      <protection hidden="1"/>
    </xf>
    <xf numFmtId="0" fontId="11" fillId="17" borderId="73" xfId="0" applyFont="1" applyFill="1" applyBorder="1" applyAlignment="1" applyProtection="1">
      <alignment horizontal="center"/>
      <protection hidden="1"/>
    </xf>
    <xf numFmtId="0" fontId="12" fillId="17" borderId="0" xfId="0" applyFont="1" applyFill="1" applyAlignment="1" applyProtection="1">
      <alignment horizontal="center"/>
      <protection hidden="1"/>
    </xf>
    <xf numFmtId="0" fontId="12" fillId="17" borderId="0" xfId="0" applyFont="1" applyFill="1" applyAlignment="1" applyProtection="1">
      <alignment horizontal="left"/>
      <protection hidden="1"/>
    </xf>
    <xf numFmtId="0" fontId="14" fillId="17" borderId="0" xfId="0" applyFont="1" applyFill="1" applyBorder="1" applyAlignment="1" applyProtection="1">
      <alignment vertical="center"/>
      <protection hidden="1"/>
    </xf>
    <xf numFmtId="0" fontId="11" fillId="6" borderId="0" xfId="0" applyFont="1" applyFill="1" applyAlignment="1" applyProtection="1">
      <alignment horizontal="right" indent="1"/>
      <protection hidden="1"/>
    </xf>
    <xf numFmtId="0" fontId="11" fillId="6" borderId="0" xfId="0" applyFont="1" applyFill="1" applyAlignment="1" applyProtection="1">
      <alignment horizontal="left" indent="1"/>
      <protection hidden="1"/>
    </xf>
    <xf numFmtId="0" fontId="11" fillId="6" borderId="0" xfId="0" applyFont="1" applyFill="1" applyAlignment="1" applyProtection="1">
      <alignment horizontal="center"/>
      <protection hidden="1"/>
    </xf>
    <xf numFmtId="0" fontId="11" fillId="6" borderId="0" xfId="0" applyFont="1" applyFill="1" applyAlignment="1" applyProtection="1">
      <alignment horizontal="left"/>
      <protection hidden="1"/>
    </xf>
    <xf numFmtId="0" fontId="11" fillId="6" borderId="0" xfId="0" applyFont="1" applyFill="1" applyAlignment="1" applyProtection="1">
      <protection hidden="1"/>
    </xf>
    <xf numFmtId="164" fontId="30" fillId="16" borderId="1" xfId="0" applyNumberFormat="1" applyFont="1" applyFill="1" applyBorder="1" applyAlignment="1" applyProtection="1">
      <alignment horizontal="center"/>
      <protection hidden="1"/>
    </xf>
    <xf numFmtId="0" fontId="0" fillId="17" borderId="0" xfId="0" applyFill="1" applyAlignment="1" applyProtection="1">
      <alignment vertical="center"/>
      <protection hidden="1"/>
    </xf>
    <xf numFmtId="0" fontId="0" fillId="17" borderId="0" xfId="0" applyFill="1" applyAlignment="1" applyProtection="1">
      <alignment horizontal="center" vertical="center"/>
      <protection hidden="1"/>
    </xf>
    <xf numFmtId="0" fontId="0" fillId="17" borderId="0" xfId="0" applyFill="1" applyBorder="1" applyAlignment="1" applyProtection="1">
      <alignment vertical="center"/>
      <protection hidden="1"/>
    </xf>
    <xf numFmtId="0" fontId="0" fillId="17" borderId="10" xfId="0" applyFill="1" applyBorder="1" applyAlignment="1" applyProtection="1">
      <alignment vertical="center"/>
      <protection hidden="1"/>
    </xf>
    <xf numFmtId="0" fontId="0" fillId="17" borderId="18" xfId="0" applyFill="1" applyBorder="1" applyAlignment="1" applyProtection="1">
      <alignment vertical="center"/>
      <protection hidden="1"/>
    </xf>
    <xf numFmtId="0" fontId="0" fillId="17" borderId="12" xfId="0" applyFill="1" applyBorder="1" applyAlignment="1" applyProtection="1">
      <alignment vertical="center"/>
      <protection hidden="1"/>
    </xf>
    <xf numFmtId="0" fontId="0" fillId="17" borderId="11" xfId="0" applyFill="1" applyBorder="1" applyAlignment="1" applyProtection="1">
      <alignment vertical="center"/>
      <protection hidden="1"/>
    </xf>
    <xf numFmtId="0" fontId="0" fillId="17" borderId="9" xfId="0" applyFill="1" applyBorder="1" applyAlignment="1" applyProtection="1">
      <alignment vertical="center"/>
      <protection hidden="1"/>
    </xf>
    <xf numFmtId="166" fontId="22" fillId="17" borderId="0" xfId="0" applyNumberFormat="1" applyFont="1" applyFill="1" applyBorder="1" applyAlignment="1" applyProtection="1">
      <alignment horizontal="right" vertical="center" indent="1"/>
      <protection hidden="1"/>
    </xf>
    <xf numFmtId="20" fontId="6" fillId="17" borderId="0" xfId="0" applyNumberFormat="1" applyFont="1" applyFill="1" applyAlignment="1" applyProtection="1">
      <alignment horizontal="left" vertical="center"/>
      <protection hidden="1"/>
    </xf>
    <xf numFmtId="0" fontId="0" fillId="17" borderId="14" xfId="0" applyFill="1" applyBorder="1" applyAlignment="1" applyProtection="1">
      <alignment vertical="center"/>
      <protection hidden="1"/>
    </xf>
    <xf numFmtId="0" fontId="0" fillId="17" borderId="8" xfId="0" applyFill="1" applyBorder="1" applyAlignment="1" applyProtection="1">
      <alignment vertical="center"/>
      <protection hidden="1"/>
    </xf>
    <xf numFmtId="0" fontId="6" fillId="17" borderId="65" xfId="0" applyFont="1" applyFill="1" applyBorder="1" applyAlignment="1" applyProtection="1">
      <alignment vertical="center"/>
      <protection hidden="1"/>
    </xf>
    <xf numFmtId="0" fontId="0" fillId="17" borderId="19" xfId="0" applyFill="1" applyBorder="1" applyAlignment="1" applyProtection="1">
      <alignment vertical="center"/>
      <protection hidden="1"/>
    </xf>
    <xf numFmtId="20" fontId="22" fillId="17" borderId="65" xfId="0" applyNumberFormat="1" applyFont="1" applyFill="1" applyBorder="1" applyAlignment="1" applyProtection="1">
      <alignment horizontal="left" vertical="center"/>
      <protection hidden="1"/>
    </xf>
    <xf numFmtId="0" fontId="0" fillId="17" borderId="25" xfId="0" applyFill="1" applyBorder="1" applyAlignment="1" applyProtection="1">
      <alignment vertical="center"/>
      <protection hidden="1"/>
    </xf>
    <xf numFmtId="0" fontId="6" fillId="17" borderId="0" xfId="0" applyFont="1" applyFill="1" applyBorder="1" applyAlignment="1" applyProtection="1">
      <alignment vertical="center"/>
      <protection hidden="1"/>
    </xf>
    <xf numFmtId="0" fontId="6" fillId="15" borderId="1" xfId="0" applyFont="1" applyFill="1" applyBorder="1" applyAlignment="1" applyProtection="1">
      <alignment horizontal="center" vertical="center"/>
      <protection hidden="1"/>
    </xf>
    <xf numFmtId="0" fontId="12" fillId="2" borderId="24" xfId="0" applyFont="1" applyFill="1" applyBorder="1" applyAlignment="1" applyProtection="1">
      <alignment horizontal="center" vertical="center"/>
      <protection hidden="1"/>
    </xf>
    <xf numFmtId="0" fontId="12" fillId="2" borderId="8" xfId="0" applyFont="1" applyFill="1" applyBorder="1" applyAlignment="1" applyProtection="1">
      <alignment horizontal="left" vertical="center"/>
      <protection hidden="1"/>
    </xf>
    <xf numFmtId="0" fontId="12" fillId="2" borderId="8" xfId="0" applyFont="1" applyFill="1" applyBorder="1" applyAlignment="1" applyProtection="1">
      <alignment horizontal="center" vertical="center"/>
      <protection hidden="1"/>
    </xf>
    <xf numFmtId="0" fontId="12" fillId="2" borderId="29" xfId="0" applyFont="1" applyFill="1" applyBorder="1" applyAlignment="1" applyProtection="1">
      <alignment horizontal="center" vertical="center"/>
      <protection hidden="1"/>
    </xf>
    <xf numFmtId="0" fontId="12" fillId="6" borderId="5" xfId="0" applyFont="1" applyFill="1" applyBorder="1" applyAlignment="1" applyProtection="1">
      <alignment horizontal="center" vertical="center"/>
      <protection hidden="1"/>
    </xf>
    <xf numFmtId="0" fontId="12" fillId="6" borderId="6" xfId="0" applyFont="1" applyFill="1" applyBorder="1" applyAlignment="1" applyProtection="1">
      <alignment horizontal="left" vertical="center"/>
      <protection hidden="1"/>
    </xf>
    <xf numFmtId="0" fontId="12" fillId="6" borderId="6" xfId="0" applyFont="1" applyFill="1" applyBorder="1" applyAlignment="1" applyProtection="1">
      <alignment horizontal="center" vertical="center"/>
      <protection hidden="1"/>
    </xf>
    <xf numFmtId="0" fontId="12" fillId="6" borderId="23" xfId="0" applyFont="1" applyFill="1" applyBorder="1" applyAlignment="1" applyProtection="1">
      <alignment horizontal="center" vertical="center"/>
      <protection hidden="1"/>
    </xf>
    <xf numFmtId="0" fontId="31" fillId="17" borderId="0" xfId="0" applyFont="1" applyFill="1" applyBorder="1" applyAlignment="1" applyProtection="1">
      <alignment vertical="center"/>
      <protection hidden="1"/>
    </xf>
    <xf numFmtId="0" fontId="14" fillId="17" borderId="0" xfId="0" quotePrefix="1" applyFont="1" applyFill="1" applyBorder="1" applyAlignment="1" applyProtection="1">
      <alignment vertical="center"/>
      <protection hidden="1"/>
    </xf>
    <xf numFmtId="0" fontId="29" fillId="17" borderId="0" xfId="0" applyFont="1" applyFill="1" applyBorder="1" applyAlignment="1" applyProtection="1">
      <alignment vertical="center"/>
      <protection hidden="1"/>
    </xf>
    <xf numFmtId="0" fontId="11" fillId="17" borderId="0" xfId="0" applyFont="1" applyFill="1" applyBorder="1" applyAlignment="1" applyProtection="1">
      <alignment horizontal="center"/>
      <protection hidden="1"/>
    </xf>
    <xf numFmtId="0" fontId="11" fillId="17" borderId="0" xfId="0" applyFont="1" applyFill="1" applyBorder="1" applyProtection="1">
      <protection hidden="1"/>
    </xf>
    <xf numFmtId="0" fontId="32" fillId="17" borderId="0" xfId="0" applyFont="1" applyFill="1" applyBorder="1" applyAlignment="1" applyProtection="1">
      <alignment vertical="center"/>
      <protection hidden="1"/>
    </xf>
    <xf numFmtId="0" fontId="33" fillId="17" borderId="0" xfId="0" applyFont="1" applyFill="1" applyBorder="1" applyAlignment="1" applyProtection="1">
      <alignment horizontal="center"/>
      <protection hidden="1"/>
    </xf>
    <xf numFmtId="0" fontId="34" fillId="17" borderId="0" xfId="0" applyFont="1" applyFill="1" applyBorder="1" applyAlignment="1" applyProtection="1">
      <alignment vertical="center"/>
      <protection hidden="1"/>
    </xf>
    <xf numFmtId="0" fontId="18" fillId="18" borderId="106" xfId="0" applyFont="1" applyFill="1" applyBorder="1" applyAlignment="1" applyProtection="1">
      <alignment horizontal="center" vertical="center"/>
      <protection hidden="1"/>
    </xf>
    <xf numFmtId="0" fontId="18" fillId="18" borderId="74" xfId="0" applyFont="1" applyFill="1" applyBorder="1" applyAlignment="1" applyProtection="1">
      <alignment horizontal="left" vertical="center" indent="1"/>
      <protection hidden="1"/>
    </xf>
    <xf numFmtId="0" fontId="18" fillId="18" borderId="115" xfId="0" applyFont="1" applyFill="1" applyBorder="1" applyAlignment="1" applyProtection="1">
      <alignment horizontal="left" vertical="center" indent="1"/>
      <protection hidden="1"/>
    </xf>
    <xf numFmtId="0" fontId="20" fillId="18" borderId="111" xfId="0" applyFont="1" applyFill="1" applyBorder="1" applyAlignment="1" applyProtection="1">
      <alignment horizontal="center" vertical="center"/>
      <protection hidden="1"/>
    </xf>
    <xf numFmtId="165" fontId="3" fillId="18" borderId="73" xfId="0" applyNumberFormat="1" applyFont="1" applyFill="1" applyBorder="1" applyAlignment="1" applyProtection="1">
      <alignment horizontal="center" vertical="center"/>
      <protection hidden="1"/>
    </xf>
    <xf numFmtId="0" fontId="3" fillId="18" borderId="73" xfId="0" applyFont="1" applyFill="1" applyBorder="1" applyAlignment="1" applyProtection="1">
      <alignment horizontal="center" vertical="center"/>
      <protection hidden="1"/>
    </xf>
    <xf numFmtId="9" fontId="18" fillId="18" borderId="73" xfId="0" applyNumberFormat="1" applyFont="1" applyFill="1" applyBorder="1" applyAlignment="1" applyProtection="1">
      <alignment horizontal="center" vertical="center"/>
      <protection hidden="1"/>
    </xf>
    <xf numFmtId="0" fontId="3" fillId="18" borderId="111" xfId="0" applyFont="1" applyFill="1" applyBorder="1" applyAlignment="1" applyProtection="1">
      <alignment horizontal="center" vertical="center"/>
      <protection hidden="1"/>
    </xf>
    <xf numFmtId="0" fontId="3" fillId="18" borderId="107" xfId="0" applyFont="1" applyFill="1" applyBorder="1" applyAlignment="1" applyProtection="1">
      <alignment horizontal="center" vertical="center"/>
      <protection hidden="1"/>
    </xf>
    <xf numFmtId="0" fontId="18" fillId="18" borderId="108" xfId="0" applyFont="1" applyFill="1" applyBorder="1" applyAlignment="1" applyProtection="1">
      <alignment horizontal="center" vertical="center"/>
      <protection hidden="1"/>
    </xf>
    <xf numFmtId="0" fontId="18" fillId="18" borderId="63" xfId="0" applyFont="1" applyFill="1" applyBorder="1" applyAlignment="1" applyProtection="1">
      <alignment horizontal="left" vertical="center" indent="1"/>
      <protection hidden="1"/>
    </xf>
    <xf numFmtId="0" fontId="18" fillId="18" borderId="116" xfId="0" applyFont="1" applyFill="1" applyBorder="1" applyAlignment="1" applyProtection="1">
      <alignment horizontal="left" vertical="center" indent="1"/>
      <protection hidden="1"/>
    </xf>
    <xf numFmtId="0" fontId="20" fillId="18" borderId="112" xfId="0" applyFont="1" applyFill="1" applyBorder="1" applyAlignment="1" applyProtection="1">
      <alignment horizontal="center" vertical="center"/>
      <protection hidden="1"/>
    </xf>
    <xf numFmtId="165" fontId="3" fillId="18" borderId="0" xfId="0" applyNumberFormat="1" applyFont="1" applyFill="1" applyBorder="1" applyAlignment="1" applyProtection="1">
      <alignment horizontal="center" vertical="center"/>
      <protection hidden="1"/>
    </xf>
    <xf numFmtId="0" fontId="18" fillId="18" borderId="0" xfId="0" applyFont="1" applyFill="1" applyBorder="1" applyAlignment="1" applyProtection="1">
      <alignment horizontal="center" vertical="center"/>
      <protection hidden="1"/>
    </xf>
    <xf numFmtId="9" fontId="18" fillId="18" borderId="0" xfId="0" applyNumberFormat="1" applyFont="1" applyFill="1" applyBorder="1" applyAlignment="1" applyProtection="1">
      <alignment horizontal="center" vertical="center"/>
      <protection hidden="1"/>
    </xf>
    <xf numFmtId="1" fontId="18" fillId="18" borderId="0" xfId="0" applyNumberFormat="1" applyFont="1" applyFill="1" applyBorder="1" applyAlignment="1" applyProtection="1">
      <alignment horizontal="center" vertical="center"/>
      <protection hidden="1"/>
    </xf>
    <xf numFmtId="1" fontId="18" fillId="18" borderId="116" xfId="0" applyNumberFormat="1" applyFont="1" applyFill="1" applyBorder="1" applyAlignment="1" applyProtection="1">
      <alignment horizontal="center" vertical="center"/>
      <protection hidden="1"/>
    </xf>
    <xf numFmtId="0" fontId="3" fillId="18" borderId="112" xfId="0" applyFont="1" applyFill="1" applyBorder="1" applyAlignment="1" applyProtection="1">
      <alignment horizontal="center" vertical="center"/>
      <protection hidden="1"/>
    </xf>
    <xf numFmtId="0" fontId="3" fillId="18" borderId="0" xfId="0" applyFont="1" applyFill="1" applyBorder="1" applyAlignment="1" applyProtection="1">
      <alignment horizontal="center" vertical="center"/>
      <protection hidden="1"/>
    </xf>
    <xf numFmtId="0" fontId="3" fillId="18" borderId="118" xfId="0" applyFont="1" applyFill="1" applyBorder="1" applyAlignment="1" applyProtection="1">
      <alignment horizontal="center" vertical="center"/>
      <protection hidden="1"/>
    </xf>
    <xf numFmtId="0" fontId="35" fillId="17" borderId="51" xfId="0" applyFont="1" applyFill="1" applyBorder="1" applyAlignment="1" applyProtection="1">
      <alignment horizontal="center" vertical="center"/>
      <protection hidden="1"/>
    </xf>
    <xf numFmtId="0" fontId="35" fillId="17" borderId="53" xfId="0" applyFont="1" applyFill="1" applyBorder="1" applyAlignment="1" applyProtection="1">
      <alignment horizontal="center" vertical="center"/>
      <protection hidden="1"/>
    </xf>
    <xf numFmtId="0" fontId="35" fillId="17" borderId="119" xfId="0" applyFont="1" applyFill="1" applyBorder="1" applyAlignment="1" applyProtection="1">
      <alignment horizontal="center" vertical="center"/>
      <protection locked="0"/>
    </xf>
    <xf numFmtId="0" fontId="35" fillId="17" borderId="58" xfId="0" applyFont="1" applyFill="1" applyBorder="1" applyAlignment="1" applyProtection="1">
      <alignment horizontal="center" vertical="center"/>
      <protection hidden="1"/>
    </xf>
    <xf numFmtId="0" fontId="36" fillId="17" borderId="58" xfId="0" applyFont="1" applyFill="1" applyBorder="1" applyAlignment="1" applyProtection="1">
      <alignment horizontal="center" vertical="center" wrapText="1"/>
      <protection hidden="1"/>
    </xf>
    <xf numFmtId="0" fontId="35" fillId="17" borderId="109" xfId="0" applyFont="1" applyFill="1" applyBorder="1" applyAlignment="1" applyProtection="1">
      <alignment horizontal="center" vertical="center"/>
      <protection hidden="1"/>
    </xf>
    <xf numFmtId="0" fontId="35" fillId="17" borderId="119" xfId="0" applyFont="1" applyFill="1" applyBorder="1" applyAlignment="1" applyProtection="1">
      <alignment horizontal="center" vertical="center"/>
      <protection hidden="1"/>
    </xf>
    <xf numFmtId="0" fontId="35" fillId="17" borderId="120" xfId="0" applyFont="1" applyFill="1" applyBorder="1" applyAlignment="1" applyProtection="1">
      <alignment horizontal="center" vertical="center"/>
      <protection hidden="1"/>
    </xf>
    <xf numFmtId="0" fontId="18" fillId="18" borderId="43" xfId="0" applyFont="1" applyFill="1" applyBorder="1" applyAlignment="1" applyProtection="1">
      <alignment horizontal="center" vertical="center"/>
      <protection hidden="1"/>
    </xf>
    <xf numFmtId="0" fontId="18" fillId="18" borderId="44" xfId="0" applyFont="1" applyFill="1" applyBorder="1" applyAlignment="1" applyProtection="1">
      <alignment horizontal="left" vertical="center" indent="1"/>
      <protection hidden="1"/>
    </xf>
    <xf numFmtId="0" fontId="18" fillId="18" borderId="117" xfId="0" applyFont="1" applyFill="1" applyBorder="1" applyAlignment="1" applyProtection="1">
      <alignment horizontal="left" vertical="center" indent="1"/>
      <protection hidden="1"/>
    </xf>
    <xf numFmtId="0" fontId="20" fillId="18" borderId="113" xfId="0" applyFont="1" applyFill="1" applyBorder="1" applyAlignment="1" applyProtection="1">
      <alignment horizontal="center" vertical="center"/>
      <protection hidden="1"/>
    </xf>
    <xf numFmtId="165" fontId="3" fillId="18" borderId="46" xfId="0" applyNumberFormat="1" applyFont="1" applyFill="1" applyBorder="1" applyAlignment="1" applyProtection="1">
      <alignment horizontal="center" vertical="center"/>
      <protection hidden="1"/>
    </xf>
    <xf numFmtId="0" fontId="18" fillId="18" borderId="46" xfId="0" applyFont="1" applyFill="1" applyBorder="1" applyAlignment="1" applyProtection="1">
      <alignment horizontal="center" vertical="center"/>
      <protection hidden="1"/>
    </xf>
    <xf numFmtId="9" fontId="18" fillId="18" borderId="46" xfId="0" applyNumberFormat="1" applyFont="1" applyFill="1" applyBorder="1" applyAlignment="1" applyProtection="1">
      <alignment horizontal="center" vertical="center"/>
      <protection hidden="1"/>
    </xf>
    <xf numFmtId="1" fontId="18" fillId="18" borderId="46" xfId="0" applyNumberFormat="1" applyFont="1" applyFill="1" applyBorder="1" applyAlignment="1" applyProtection="1">
      <alignment horizontal="center" vertical="center"/>
      <protection hidden="1"/>
    </xf>
    <xf numFmtId="1" fontId="18" fillId="18" borderId="117" xfId="0" applyNumberFormat="1" applyFont="1" applyFill="1" applyBorder="1" applyAlignment="1" applyProtection="1">
      <alignment horizontal="center" vertical="center"/>
      <protection hidden="1"/>
    </xf>
    <xf numFmtId="0" fontId="3" fillId="18" borderId="113" xfId="0" applyFont="1" applyFill="1" applyBorder="1" applyAlignment="1" applyProtection="1">
      <alignment horizontal="center" vertical="center"/>
      <protection hidden="1"/>
    </xf>
    <xf numFmtId="0" fontId="3" fillId="18" borderId="46" xfId="0" applyFont="1" applyFill="1" applyBorder="1" applyAlignment="1" applyProtection="1">
      <alignment horizontal="center" vertical="center"/>
      <protection hidden="1"/>
    </xf>
    <xf numFmtId="0" fontId="3" fillId="18" borderId="103" xfId="0" applyFont="1" applyFill="1" applyBorder="1" applyAlignment="1" applyProtection="1">
      <alignment horizontal="center" vertical="center"/>
      <protection hidden="1"/>
    </xf>
    <xf numFmtId="0" fontId="32" fillId="15" borderId="74" xfId="0" applyFont="1" applyFill="1" applyBorder="1" applyAlignment="1" applyProtection="1">
      <alignment horizontal="center" vertical="center"/>
      <protection hidden="1"/>
    </xf>
    <xf numFmtId="0" fontId="32" fillId="15" borderId="73" xfId="0" applyFont="1" applyFill="1" applyBorder="1" applyAlignment="1" applyProtection="1">
      <alignment horizontal="center" vertical="center"/>
      <protection hidden="1"/>
    </xf>
    <xf numFmtId="0" fontId="2" fillId="17" borderId="104" xfId="0" applyFont="1" applyFill="1" applyBorder="1" applyAlignment="1" applyProtection="1">
      <alignment horizontal="center"/>
      <protection hidden="1"/>
    </xf>
    <xf numFmtId="0" fontId="2" fillId="17" borderId="2" xfId="0" applyFont="1" applyFill="1" applyBorder="1" applyAlignment="1" applyProtection="1">
      <alignment horizontal="left" indent="1"/>
      <protection hidden="1"/>
    </xf>
    <xf numFmtId="0" fontId="2" fillId="17" borderId="2" xfId="0" applyFont="1" applyFill="1" applyBorder="1" applyAlignment="1" applyProtection="1">
      <alignment horizontal="center"/>
      <protection hidden="1"/>
    </xf>
    <xf numFmtId="0" fontId="2" fillId="17" borderId="110" xfId="0" applyFont="1" applyFill="1" applyBorder="1" applyAlignment="1" applyProtection="1">
      <alignment horizontal="center"/>
      <protection hidden="1"/>
    </xf>
    <xf numFmtId="165" fontId="21" fillId="17" borderId="2" xfId="0" applyNumberFormat="1" applyFont="1" applyFill="1" applyBorder="1" applyAlignment="1" applyProtection="1">
      <alignment horizontal="center"/>
      <protection hidden="1"/>
    </xf>
    <xf numFmtId="0" fontId="15" fillId="17" borderId="2" xfId="0" applyFont="1" applyFill="1" applyBorder="1" applyAlignment="1" applyProtection="1">
      <alignment horizontal="center"/>
      <protection hidden="1"/>
    </xf>
    <xf numFmtId="0" fontId="2" fillId="17" borderId="105" xfId="0" applyFont="1" applyFill="1" applyBorder="1" applyAlignment="1" applyProtection="1">
      <alignment horizontal="center"/>
      <protection hidden="1"/>
    </xf>
    <xf numFmtId="0" fontId="2" fillId="4" borderId="121" xfId="0" applyFont="1" applyFill="1" applyBorder="1" applyAlignment="1" applyProtection="1">
      <alignment horizontal="center"/>
      <protection hidden="1"/>
    </xf>
    <xf numFmtId="0" fontId="2" fillId="9" borderId="13" xfId="0" applyFont="1" applyFill="1" applyBorder="1" applyAlignment="1" applyProtection="1">
      <alignment horizontal="center" vertical="center" textRotation="255"/>
      <protection hidden="1"/>
    </xf>
    <xf numFmtId="0" fontId="39" fillId="17" borderId="0" xfId="0" applyFont="1" applyFill="1" applyProtection="1">
      <protection hidden="1"/>
    </xf>
    <xf numFmtId="0" fontId="9" fillId="17" borderId="0" xfId="0" applyFont="1" applyFill="1" applyAlignment="1" applyProtection="1">
      <alignment vertical="center"/>
      <protection hidden="1"/>
    </xf>
    <xf numFmtId="0" fontId="32" fillId="15" borderId="4" xfId="0" applyFont="1" applyFill="1" applyBorder="1" applyAlignment="1" applyProtection="1">
      <alignment horizontal="center" vertical="center"/>
      <protection hidden="1"/>
    </xf>
    <xf numFmtId="0" fontId="6" fillId="2" borderId="0" xfId="0" quotePrefix="1" applyFont="1" applyFill="1" applyAlignment="1">
      <alignment vertical="top"/>
    </xf>
    <xf numFmtId="0" fontId="14" fillId="15" borderId="3" xfId="0" applyFont="1" applyFill="1" applyBorder="1" applyAlignment="1" applyProtection="1">
      <alignment horizontal="center" vertical="center"/>
      <protection hidden="1"/>
    </xf>
    <xf numFmtId="0" fontId="14" fillId="15" borderId="2" xfId="0" applyFont="1" applyFill="1" applyBorder="1" applyAlignment="1" applyProtection="1">
      <alignment horizontal="center" vertical="center"/>
      <protection hidden="1"/>
    </xf>
    <xf numFmtId="0" fontId="14" fillId="15" borderId="4" xfId="0" applyFont="1" applyFill="1" applyBorder="1" applyAlignment="1" applyProtection="1">
      <alignment horizontal="center" vertical="center"/>
      <protection hidden="1"/>
    </xf>
    <xf numFmtId="0" fontId="32" fillId="15" borderId="3" xfId="0" applyFont="1" applyFill="1" applyBorder="1" applyAlignment="1" applyProtection="1">
      <alignment horizontal="center" vertical="center"/>
      <protection hidden="1"/>
    </xf>
    <xf numFmtId="0" fontId="32" fillId="15" borderId="2" xfId="0" applyFont="1" applyFill="1" applyBorder="1" applyAlignment="1" applyProtection="1">
      <alignment horizontal="center" vertical="center"/>
      <protection hidden="1"/>
    </xf>
    <xf numFmtId="0" fontId="32" fillId="15" borderId="4" xfId="0" applyFont="1" applyFill="1" applyBorder="1" applyAlignment="1" applyProtection="1">
      <alignment horizontal="center" vertical="center"/>
      <protection hidden="1"/>
    </xf>
    <xf numFmtId="0" fontId="12" fillId="6" borderId="3" xfId="0" applyFont="1" applyFill="1" applyBorder="1" applyAlignment="1" applyProtection="1">
      <alignment horizontal="center"/>
      <protection hidden="1"/>
    </xf>
    <xf numFmtId="0" fontId="12" fillId="6" borderId="4" xfId="0" applyFont="1" applyFill="1" applyBorder="1" applyAlignment="1" applyProtection="1">
      <alignment horizontal="center"/>
      <protection hidden="1"/>
    </xf>
    <xf numFmtId="0" fontId="19" fillId="6" borderId="50" xfId="0" applyFont="1" applyFill="1" applyBorder="1" applyAlignment="1" applyProtection="1">
      <alignment horizontal="center" vertical="center"/>
      <protection locked="0"/>
    </xf>
    <xf numFmtId="0" fontId="19" fillId="6" borderId="85" xfId="0" applyFont="1" applyFill="1" applyBorder="1" applyAlignment="1" applyProtection="1">
      <alignment horizontal="center" vertical="center"/>
      <protection locked="0"/>
    </xf>
    <xf numFmtId="0" fontId="37" fillId="16" borderId="50" xfId="0" applyFont="1" applyFill="1" applyBorder="1" applyAlignment="1" applyProtection="1">
      <alignment horizontal="center" vertical="center"/>
      <protection hidden="1"/>
    </xf>
    <xf numFmtId="0" fontId="37" fillId="16" borderId="85" xfId="0" applyFont="1" applyFill="1" applyBorder="1" applyAlignment="1" applyProtection="1">
      <alignment horizontal="center" vertical="center"/>
      <protection hidden="1"/>
    </xf>
    <xf numFmtId="0" fontId="38" fillId="16" borderId="50" xfId="0" applyFont="1" applyFill="1" applyBorder="1" applyAlignment="1" applyProtection="1">
      <alignment horizontal="center" vertical="center"/>
      <protection hidden="1"/>
    </xf>
    <xf numFmtId="0" fontId="38" fillId="16" borderId="85" xfId="0" applyFont="1" applyFill="1" applyBorder="1" applyAlignment="1" applyProtection="1">
      <alignment horizontal="center" vertical="center"/>
      <protection hidden="1"/>
    </xf>
    <xf numFmtId="0" fontId="19" fillId="13" borderId="44" xfId="0" applyFont="1" applyFill="1" applyBorder="1" applyAlignment="1" applyProtection="1">
      <alignment horizontal="center"/>
      <protection hidden="1"/>
    </xf>
    <xf numFmtId="0" fontId="19" fillId="13" borderId="46" xfId="0" applyFont="1" applyFill="1" applyBorder="1" applyAlignment="1" applyProtection="1">
      <alignment horizontal="center"/>
      <protection hidden="1"/>
    </xf>
    <xf numFmtId="0" fontId="16" fillId="5" borderId="86" xfId="0" applyFont="1" applyFill="1" applyBorder="1" applyAlignment="1" applyProtection="1">
      <alignment horizontal="left"/>
      <protection hidden="1"/>
    </xf>
    <xf numFmtId="0" fontId="16" fillId="5" borderId="87" xfId="0" applyFont="1" applyFill="1" applyBorder="1" applyAlignment="1" applyProtection="1">
      <alignment horizontal="left"/>
      <protection hidden="1"/>
    </xf>
    <xf numFmtId="0" fontId="5" fillId="5" borderId="44" xfId="0" applyFont="1" applyFill="1" applyBorder="1" applyAlignment="1" applyProtection="1">
      <alignment horizontal="left"/>
      <protection hidden="1"/>
    </xf>
    <xf numFmtId="0" fontId="0" fillId="0" borderId="46" xfId="0" applyBorder="1" applyProtection="1">
      <protection hidden="1"/>
    </xf>
    <xf numFmtId="0" fontId="0" fillId="0" borderId="45" xfId="0" applyBorder="1" applyProtection="1">
      <protection hidden="1"/>
    </xf>
    <xf numFmtId="0" fontId="16" fillId="5" borderId="88" xfId="0" applyFont="1" applyFill="1" applyBorder="1" applyAlignment="1" applyProtection="1">
      <alignment horizontal="left"/>
      <protection hidden="1"/>
    </xf>
    <xf numFmtId="0" fontId="5" fillId="5" borderId="46" xfId="0" applyFont="1" applyFill="1" applyBorder="1" applyAlignment="1" applyProtection="1">
      <alignment horizontal="left"/>
      <protection hidden="1"/>
    </xf>
    <xf numFmtId="0" fontId="5" fillId="5" borderId="45" xfId="0" applyFont="1" applyFill="1" applyBorder="1" applyAlignment="1" applyProtection="1">
      <alignment horizontal="left"/>
      <protection hidden="1"/>
    </xf>
    <xf numFmtId="0" fontId="17" fillId="9" borderId="18" xfId="0" applyFont="1" applyFill="1" applyBorder="1" applyAlignment="1" applyProtection="1">
      <alignment horizontal="left"/>
      <protection hidden="1"/>
    </xf>
    <xf numFmtId="0" fontId="17" fillId="9" borderId="25" xfId="0" applyFont="1" applyFill="1" applyBorder="1" applyAlignment="1" applyProtection="1">
      <alignment horizontal="left"/>
      <protection hidden="1"/>
    </xf>
    <xf numFmtId="0" fontId="2" fillId="4" borderId="86" xfId="0" applyFont="1" applyFill="1" applyBorder="1" applyAlignment="1" applyProtection="1">
      <alignment horizontal="center" vertical="center"/>
      <protection hidden="1"/>
    </xf>
    <xf numFmtId="0" fontId="2" fillId="4" borderId="87" xfId="0" applyFont="1" applyFill="1" applyBorder="1" applyAlignment="1" applyProtection="1">
      <alignment horizontal="center" vertical="center"/>
      <protection hidden="1"/>
    </xf>
    <xf numFmtId="0" fontId="2" fillId="4" borderId="88" xfId="0" applyFont="1" applyFill="1" applyBorder="1" applyAlignment="1" applyProtection="1">
      <alignment horizontal="center" vertical="center"/>
      <protection hidden="1"/>
    </xf>
    <xf numFmtId="0" fontId="17" fillId="9" borderId="5" xfId="0" applyFont="1" applyFill="1" applyBorder="1" applyAlignment="1" applyProtection="1">
      <alignment horizontal="left"/>
      <protection hidden="1"/>
    </xf>
    <xf numFmtId="0" fontId="17" fillId="9" borderId="23" xfId="0" applyFont="1" applyFill="1" applyBorder="1" applyAlignment="1" applyProtection="1">
      <alignment horizontal="left"/>
      <protection hidden="1"/>
    </xf>
    <xf numFmtId="0" fontId="25" fillId="13" borderId="86" xfId="0" applyFont="1" applyFill="1" applyBorder="1" applyAlignment="1" applyProtection="1">
      <alignment horizontal="left"/>
      <protection locked="0"/>
    </xf>
    <xf numFmtId="0" fontId="25" fillId="13" borderId="87" xfId="0" applyFont="1" applyFill="1" applyBorder="1" applyAlignment="1" applyProtection="1">
      <alignment horizontal="left"/>
      <protection locked="0"/>
    </xf>
    <xf numFmtId="0" fontId="2" fillId="9" borderId="14" xfId="0" applyFont="1" applyFill="1" applyBorder="1" applyAlignment="1" applyProtection="1">
      <alignment horizontal="center" vertical="center" textRotation="255"/>
      <protection hidden="1"/>
    </xf>
    <xf numFmtId="0" fontId="2" fillId="9" borderId="15" xfId="0" applyFont="1" applyFill="1" applyBorder="1" applyAlignment="1" applyProtection="1">
      <alignment horizontal="center" vertical="center" textRotation="255"/>
      <protection hidden="1"/>
    </xf>
    <xf numFmtId="0" fontId="17" fillId="9" borderId="44" xfId="0" applyFont="1" applyFill="1" applyBorder="1" applyAlignment="1" applyProtection="1">
      <alignment horizontal="left"/>
      <protection hidden="1"/>
    </xf>
    <xf numFmtId="0" fontId="17" fillId="9" borderId="45" xfId="0" applyFont="1" applyFill="1" applyBorder="1" applyAlignment="1" applyProtection="1">
      <alignment horizontal="left"/>
      <protection hidden="1"/>
    </xf>
    <xf numFmtId="0" fontId="17" fillId="9" borderId="26" xfId="0" applyFont="1" applyFill="1" applyBorder="1" applyAlignment="1" applyProtection="1">
      <alignment horizontal="left"/>
      <protection hidden="1"/>
    </xf>
    <xf numFmtId="0" fontId="17" fillId="9" borderId="28" xfId="0" applyFont="1" applyFill="1" applyBorder="1" applyAlignment="1" applyProtection="1">
      <alignment horizontal="left"/>
      <protection hidden="1"/>
    </xf>
    <xf numFmtId="0" fontId="2" fillId="9" borderId="89" xfId="0" applyFont="1" applyFill="1" applyBorder="1" applyAlignment="1" applyProtection="1">
      <alignment horizontal="center" vertical="center"/>
      <protection hidden="1"/>
    </xf>
    <xf numFmtId="0" fontId="2" fillId="9" borderId="88" xfId="0" applyFont="1" applyFill="1" applyBorder="1" applyAlignment="1" applyProtection="1">
      <alignment horizontal="center" vertical="center"/>
      <protection hidden="1"/>
    </xf>
    <xf numFmtId="0" fontId="9" fillId="9" borderId="43" xfId="0" applyFont="1" applyFill="1" applyBorder="1" applyAlignment="1" applyProtection="1">
      <alignment horizontal="center"/>
      <protection hidden="1"/>
    </xf>
    <xf numFmtId="0" fontId="9" fillId="9" borderId="45" xfId="0" applyFont="1" applyFill="1" applyBorder="1" applyAlignment="1" applyProtection="1">
      <alignment horizontal="center"/>
      <protection hidden="1"/>
    </xf>
    <xf numFmtId="0" fontId="17" fillId="9" borderId="20" xfId="0" applyFont="1" applyFill="1" applyBorder="1" applyAlignment="1" applyProtection="1">
      <alignment horizontal="left"/>
      <protection hidden="1"/>
    </xf>
    <xf numFmtId="0" fontId="17" fillId="9" borderId="21" xfId="0" applyFont="1" applyFill="1" applyBorder="1" applyAlignment="1" applyProtection="1">
      <alignment horizontal="left"/>
      <protection hidden="1"/>
    </xf>
    <xf numFmtId="0" fontId="2" fillId="9" borderId="13" xfId="0" applyFont="1" applyFill="1" applyBorder="1" applyAlignment="1" applyProtection="1">
      <alignment horizontal="center" vertical="center" textRotation="255"/>
      <protection hidden="1"/>
    </xf>
    <xf numFmtId="0" fontId="17" fillId="9" borderId="90" xfId="0" applyFont="1" applyFill="1" applyBorder="1" applyAlignment="1" applyProtection="1">
      <alignment horizontal="left"/>
      <protection hidden="1"/>
    </xf>
    <xf numFmtId="0" fontId="17" fillId="9" borderId="91" xfId="0" applyFont="1" applyFill="1" applyBorder="1" applyAlignment="1" applyProtection="1">
      <alignment horizontal="left"/>
      <protection hidden="1"/>
    </xf>
    <xf numFmtId="0" fontId="37" fillId="17" borderId="114" xfId="0" applyFont="1" applyFill="1" applyBorder="1" applyAlignment="1" applyProtection="1">
      <alignment horizontal="center" vertical="center"/>
      <protection hidden="1"/>
    </xf>
    <xf numFmtId="0" fontId="37" fillId="17" borderId="87" xfId="0" applyFont="1" applyFill="1" applyBorder="1" applyAlignment="1" applyProtection="1">
      <alignment horizontal="center" vertical="center"/>
      <protection hidden="1"/>
    </xf>
    <xf numFmtId="0" fontId="37" fillId="17" borderId="102" xfId="0" applyFont="1" applyFill="1" applyBorder="1" applyAlignment="1" applyProtection="1">
      <alignment horizontal="center" vertical="center"/>
      <protection hidden="1"/>
    </xf>
    <xf numFmtId="0" fontId="37" fillId="17" borderId="113" xfId="0" applyFont="1" applyFill="1" applyBorder="1" applyAlignment="1" applyProtection="1">
      <alignment horizontal="center" vertical="center"/>
      <protection hidden="1"/>
    </xf>
    <xf numFmtId="0" fontId="37" fillId="17" borderId="46" xfId="0" applyFont="1" applyFill="1" applyBorder="1" applyAlignment="1" applyProtection="1">
      <alignment horizontal="center" vertical="center"/>
      <protection hidden="1"/>
    </xf>
    <xf numFmtId="0" fontId="37" fillId="17" borderId="103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center"/>
      <protection locked="0"/>
    </xf>
    <xf numFmtId="0" fontId="2" fillId="2" borderId="6" xfId="0" applyFont="1" applyFill="1" applyBorder="1" applyAlignment="1" applyProtection="1">
      <alignment horizontal="center"/>
      <protection locked="0"/>
    </xf>
    <xf numFmtId="0" fontId="35" fillId="17" borderId="109" xfId="0" applyFont="1" applyFill="1" applyBorder="1" applyAlignment="1" applyProtection="1">
      <alignment horizontal="center" vertical="center"/>
      <protection hidden="1"/>
    </xf>
    <xf numFmtId="0" fontId="35" fillId="17" borderId="58" xfId="0" applyFont="1" applyFill="1" applyBorder="1" applyAlignment="1" applyProtection="1">
      <alignment horizontal="center" vertical="center"/>
      <protection hidden="1"/>
    </xf>
  </cellXfs>
  <cellStyles count="3">
    <cellStyle name="Euro" xfId="1"/>
    <cellStyle name="Euro 2" xfId="2"/>
    <cellStyle name="Normal" xfId="0" builtinId="0"/>
  </cellStyles>
  <dxfs count="155"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theme="0"/>
      </font>
      <fill>
        <patternFill>
          <bgColor theme="0" tint="-0.499984740745262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</dxf>
  </dxfs>
  <tableStyles count="0" defaultTableStyle="TableStyleMedium9" defaultPivotStyle="PivotStyleLight16"/>
  <colors>
    <mruColors>
      <color rgb="FF00B0F0"/>
      <color rgb="FFFFFF66"/>
      <color rgb="FF00CCFF"/>
      <color rgb="FF00B050"/>
      <color rgb="FF2FE53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B2:J153"/>
  <sheetViews>
    <sheetView tabSelected="1" workbookViewId="0">
      <selection activeCell="B3" sqref="B3:B6"/>
    </sheetView>
  </sheetViews>
  <sheetFormatPr baseColWidth="10" defaultRowHeight="12.75"/>
  <cols>
    <col min="1" max="1" width="18.5703125" style="59" customWidth="1"/>
    <col min="2" max="256" width="11.42578125" style="59"/>
    <col min="257" max="257" width="18.5703125" style="59" customWidth="1"/>
    <col min="258" max="512" width="11.42578125" style="59"/>
    <col min="513" max="513" width="18.5703125" style="59" customWidth="1"/>
    <col min="514" max="768" width="11.42578125" style="59"/>
    <col min="769" max="769" width="18.5703125" style="59" customWidth="1"/>
    <col min="770" max="1024" width="11.42578125" style="59"/>
    <col min="1025" max="1025" width="18.5703125" style="59" customWidth="1"/>
    <col min="1026" max="1280" width="11.42578125" style="59"/>
    <col min="1281" max="1281" width="18.5703125" style="59" customWidth="1"/>
    <col min="1282" max="1536" width="11.42578125" style="59"/>
    <col min="1537" max="1537" width="18.5703125" style="59" customWidth="1"/>
    <col min="1538" max="1792" width="11.42578125" style="59"/>
    <col min="1793" max="1793" width="18.5703125" style="59" customWidth="1"/>
    <col min="1794" max="2048" width="11.42578125" style="59"/>
    <col min="2049" max="2049" width="18.5703125" style="59" customWidth="1"/>
    <col min="2050" max="2304" width="11.42578125" style="59"/>
    <col min="2305" max="2305" width="18.5703125" style="59" customWidth="1"/>
    <col min="2306" max="2560" width="11.42578125" style="59"/>
    <col min="2561" max="2561" width="18.5703125" style="59" customWidth="1"/>
    <col min="2562" max="2816" width="11.42578125" style="59"/>
    <col min="2817" max="2817" width="18.5703125" style="59" customWidth="1"/>
    <col min="2818" max="3072" width="11.42578125" style="59"/>
    <col min="3073" max="3073" width="18.5703125" style="59" customWidth="1"/>
    <col min="3074" max="3328" width="11.42578125" style="59"/>
    <col min="3329" max="3329" width="18.5703125" style="59" customWidth="1"/>
    <col min="3330" max="3584" width="11.42578125" style="59"/>
    <col min="3585" max="3585" width="18.5703125" style="59" customWidth="1"/>
    <col min="3586" max="3840" width="11.42578125" style="59"/>
    <col min="3841" max="3841" width="18.5703125" style="59" customWidth="1"/>
    <col min="3842" max="4096" width="11.42578125" style="59"/>
    <col min="4097" max="4097" width="18.5703125" style="59" customWidth="1"/>
    <col min="4098" max="4352" width="11.42578125" style="59"/>
    <col min="4353" max="4353" width="18.5703125" style="59" customWidth="1"/>
    <col min="4354" max="4608" width="11.42578125" style="59"/>
    <col min="4609" max="4609" width="18.5703125" style="59" customWidth="1"/>
    <col min="4610" max="4864" width="11.42578125" style="59"/>
    <col min="4865" max="4865" width="18.5703125" style="59" customWidth="1"/>
    <col min="4866" max="5120" width="11.42578125" style="59"/>
    <col min="5121" max="5121" width="18.5703125" style="59" customWidth="1"/>
    <col min="5122" max="5376" width="11.42578125" style="59"/>
    <col min="5377" max="5377" width="18.5703125" style="59" customWidth="1"/>
    <col min="5378" max="5632" width="11.42578125" style="59"/>
    <col min="5633" max="5633" width="18.5703125" style="59" customWidth="1"/>
    <col min="5634" max="5888" width="11.42578125" style="59"/>
    <col min="5889" max="5889" width="18.5703125" style="59" customWidth="1"/>
    <col min="5890" max="6144" width="11.42578125" style="59"/>
    <col min="6145" max="6145" width="18.5703125" style="59" customWidth="1"/>
    <col min="6146" max="6400" width="11.42578125" style="59"/>
    <col min="6401" max="6401" width="18.5703125" style="59" customWidth="1"/>
    <col min="6402" max="6656" width="11.42578125" style="59"/>
    <col min="6657" max="6657" width="18.5703125" style="59" customWidth="1"/>
    <col min="6658" max="6912" width="11.42578125" style="59"/>
    <col min="6913" max="6913" width="18.5703125" style="59" customWidth="1"/>
    <col min="6914" max="7168" width="11.42578125" style="59"/>
    <col min="7169" max="7169" width="18.5703125" style="59" customWidth="1"/>
    <col min="7170" max="7424" width="11.42578125" style="59"/>
    <col min="7425" max="7425" width="18.5703125" style="59" customWidth="1"/>
    <col min="7426" max="7680" width="11.42578125" style="59"/>
    <col min="7681" max="7681" width="18.5703125" style="59" customWidth="1"/>
    <col min="7682" max="7936" width="11.42578125" style="59"/>
    <col min="7937" max="7937" width="18.5703125" style="59" customWidth="1"/>
    <col min="7938" max="8192" width="11.42578125" style="59"/>
    <col min="8193" max="8193" width="18.5703125" style="59" customWidth="1"/>
    <col min="8194" max="8448" width="11.42578125" style="59"/>
    <col min="8449" max="8449" width="18.5703125" style="59" customWidth="1"/>
    <col min="8450" max="8704" width="11.42578125" style="59"/>
    <col min="8705" max="8705" width="18.5703125" style="59" customWidth="1"/>
    <col min="8706" max="8960" width="11.42578125" style="59"/>
    <col min="8961" max="8961" width="18.5703125" style="59" customWidth="1"/>
    <col min="8962" max="9216" width="11.42578125" style="59"/>
    <col min="9217" max="9217" width="18.5703125" style="59" customWidth="1"/>
    <col min="9218" max="9472" width="11.42578125" style="59"/>
    <col min="9473" max="9473" width="18.5703125" style="59" customWidth="1"/>
    <col min="9474" max="9728" width="11.42578125" style="59"/>
    <col min="9729" max="9729" width="18.5703125" style="59" customWidth="1"/>
    <col min="9730" max="9984" width="11.42578125" style="59"/>
    <col min="9985" max="9985" width="18.5703125" style="59" customWidth="1"/>
    <col min="9986" max="10240" width="11.42578125" style="59"/>
    <col min="10241" max="10241" width="18.5703125" style="59" customWidth="1"/>
    <col min="10242" max="10496" width="11.42578125" style="59"/>
    <col min="10497" max="10497" width="18.5703125" style="59" customWidth="1"/>
    <col min="10498" max="10752" width="11.42578125" style="59"/>
    <col min="10753" max="10753" width="18.5703125" style="59" customWidth="1"/>
    <col min="10754" max="11008" width="11.42578125" style="59"/>
    <col min="11009" max="11009" width="18.5703125" style="59" customWidth="1"/>
    <col min="11010" max="11264" width="11.42578125" style="59"/>
    <col min="11265" max="11265" width="18.5703125" style="59" customWidth="1"/>
    <col min="11266" max="11520" width="11.42578125" style="59"/>
    <col min="11521" max="11521" width="18.5703125" style="59" customWidth="1"/>
    <col min="11522" max="11776" width="11.42578125" style="59"/>
    <col min="11777" max="11777" width="18.5703125" style="59" customWidth="1"/>
    <col min="11778" max="12032" width="11.42578125" style="59"/>
    <col min="12033" max="12033" width="18.5703125" style="59" customWidth="1"/>
    <col min="12034" max="12288" width="11.42578125" style="59"/>
    <col min="12289" max="12289" width="18.5703125" style="59" customWidth="1"/>
    <col min="12290" max="12544" width="11.42578125" style="59"/>
    <col min="12545" max="12545" width="18.5703125" style="59" customWidth="1"/>
    <col min="12546" max="12800" width="11.42578125" style="59"/>
    <col min="12801" max="12801" width="18.5703125" style="59" customWidth="1"/>
    <col min="12802" max="13056" width="11.42578125" style="59"/>
    <col min="13057" max="13057" width="18.5703125" style="59" customWidth="1"/>
    <col min="13058" max="13312" width="11.42578125" style="59"/>
    <col min="13313" max="13313" width="18.5703125" style="59" customWidth="1"/>
    <col min="13314" max="13568" width="11.42578125" style="59"/>
    <col min="13569" max="13569" width="18.5703125" style="59" customWidth="1"/>
    <col min="13570" max="13824" width="11.42578125" style="59"/>
    <col min="13825" max="13825" width="18.5703125" style="59" customWidth="1"/>
    <col min="13826" max="14080" width="11.42578125" style="59"/>
    <col min="14081" max="14081" width="18.5703125" style="59" customWidth="1"/>
    <col min="14082" max="14336" width="11.42578125" style="59"/>
    <col min="14337" max="14337" width="18.5703125" style="59" customWidth="1"/>
    <col min="14338" max="14592" width="11.42578125" style="59"/>
    <col min="14593" max="14593" width="18.5703125" style="59" customWidth="1"/>
    <col min="14594" max="14848" width="11.42578125" style="59"/>
    <col min="14849" max="14849" width="18.5703125" style="59" customWidth="1"/>
    <col min="14850" max="15104" width="11.42578125" style="59"/>
    <col min="15105" max="15105" width="18.5703125" style="59" customWidth="1"/>
    <col min="15106" max="15360" width="11.42578125" style="59"/>
    <col min="15361" max="15361" width="18.5703125" style="59" customWidth="1"/>
    <col min="15362" max="15616" width="11.42578125" style="59"/>
    <col min="15617" max="15617" width="18.5703125" style="59" customWidth="1"/>
    <col min="15618" max="15872" width="11.42578125" style="59"/>
    <col min="15873" max="15873" width="18.5703125" style="59" customWidth="1"/>
    <col min="15874" max="16128" width="11.42578125" style="59"/>
    <col min="16129" max="16129" width="18.5703125" style="59" customWidth="1"/>
    <col min="16130" max="16384" width="11.42578125" style="59"/>
  </cols>
  <sheetData>
    <row r="2" spans="2:10">
      <c r="B2" s="66" t="s">
        <v>291</v>
      </c>
      <c r="C2" s="61"/>
      <c r="D2" s="61"/>
      <c r="E2" s="61"/>
      <c r="F2" s="60"/>
      <c r="G2" s="60"/>
      <c r="H2" s="60"/>
      <c r="I2" s="60"/>
      <c r="J2" s="60"/>
    </row>
    <row r="3" spans="2:10">
      <c r="B3" s="414" t="s">
        <v>324</v>
      </c>
      <c r="C3" s="61"/>
      <c r="D3" s="61"/>
      <c r="E3" s="61"/>
      <c r="F3" s="60"/>
      <c r="G3" s="60"/>
      <c r="H3" s="60"/>
      <c r="I3" s="60"/>
      <c r="J3" s="60"/>
    </row>
    <row r="4" spans="2:10">
      <c r="B4" s="414" t="s">
        <v>326</v>
      </c>
      <c r="C4" s="61"/>
      <c r="D4" s="61"/>
      <c r="E4" s="61"/>
      <c r="F4" s="60"/>
      <c r="G4" s="60"/>
      <c r="H4" s="60"/>
      <c r="I4" s="60"/>
      <c r="J4" s="60"/>
    </row>
    <row r="5" spans="2:10">
      <c r="B5" s="414" t="s">
        <v>327</v>
      </c>
      <c r="C5" s="61"/>
      <c r="D5" s="61"/>
      <c r="E5" s="61"/>
      <c r="F5" s="60"/>
      <c r="G5" s="60"/>
      <c r="H5" s="60"/>
      <c r="I5" s="60"/>
      <c r="J5" s="60"/>
    </row>
    <row r="6" spans="2:10">
      <c r="B6" s="414" t="s">
        <v>328</v>
      </c>
      <c r="C6" s="61"/>
      <c r="D6" s="61"/>
      <c r="E6" s="61"/>
      <c r="F6" s="60"/>
      <c r="G6" s="60"/>
      <c r="H6" s="60"/>
      <c r="I6" s="60"/>
      <c r="J6" s="60"/>
    </row>
    <row r="7" spans="2:10">
      <c r="B7" s="60"/>
      <c r="C7" s="60"/>
      <c r="D7" s="60"/>
      <c r="E7" s="60"/>
      <c r="F7" s="60"/>
      <c r="G7" s="60"/>
      <c r="H7" s="60"/>
      <c r="I7" s="60"/>
      <c r="J7" s="60"/>
    </row>
    <row r="8" spans="2:10">
      <c r="B8" s="62" t="s">
        <v>45</v>
      </c>
      <c r="C8" s="60"/>
      <c r="D8" s="60"/>
      <c r="E8" s="60"/>
      <c r="F8" s="60"/>
      <c r="G8" s="60"/>
      <c r="H8" s="60"/>
      <c r="I8" s="60"/>
      <c r="J8" s="60"/>
    </row>
    <row r="9" spans="2:10">
      <c r="B9" s="60"/>
      <c r="C9" s="60"/>
      <c r="D9" s="60"/>
      <c r="E9" s="60"/>
      <c r="F9" s="60"/>
      <c r="G9" s="60"/>
      <c r="H9" s="60"/>
      <c r="I9" s="60"/>
      <c r="J9" s="60"/>
    </row>
    <row r="10" spans="2:10">
      <c r="B10" s="116" t="s">
        <v>320</v>
      </c>
      <c r="C10" s="60"/>
      <c r="D10" s="60"/>
      <c r="E10" s="60"/>
      <c r="F10" s="60"/>
      <c r="G10" s="60"/>
      <c r="H10" s="60"/>
      <c r="I10" s="60"/>
      <c r="J10" s="60"/>
    </row>
    <row r="11" spans="2:10">
      <c r="B11" s="67" t="s">
        <v>292</v>
      </c>
      <c r="C11" s="60"/>
      <c r="D11" s="60"/>
      <c r="E11" s="60"/>
      <c r="F11" s="60"/>
      <c r="G11" s="60"/>
      <c r="H11" s="60"/>
      <c r="I11" s="60"/>
      <c r="J11" s="60"/>
    </row>
    <row r="12" spans="2:10">
      <c r="B12" s="117" t="s">
        <v>293</v>
      </c>
      <c r="C12" s="60"/>
      <c r="D12" s="60"/>
      <c r="E12" s="60"/>
      <c r="F12" s="60"/>
      <c r="G12" s="60"/>
      <c r="H12" s="60"/>
      <c r="I12" s="60"/>
      <c r="J12" s="60"/>
    </row>
    <row r="13" spans="2:10">
      <c r="B13" s="60"/>
      <c r="C13" s="60"/>
      <c r="D13" s="60"/>
      <c r="E13" s="60"/>
      <c r="F13" s="60"/>
      <c r="G13" s="60"/>
      <c r="H13" s="60"/>
      <c r="I13" s="60"/>
      <c r="J13" s="60"/>
    </row>
    <row r="14" spans="2:10">
      <c r="B14" s="60"/>
      <c r="C14" s="60"/>
      <c r="D14" s="60"/>
      <c r="E14" s="60"/>
      <c r="F14" s="60"/>
      <c r="G14" s="60"/>
      <c r="H14" s="60"/>
      <c r="I14" s="60"/>
      <c r="J14" s="60"/>
    </row>
    <row r="15" spans="2:10">
      <c r="B15" s="62" t="s">
        <v>46</v>
      </c>
      <c r="C15" s="60"/>
      <c r="D15" s="60"/>
      <c r="E15" s="60"/>
      <c r="F15" s="60"/>
      <c r="G15" s="60"/>
      <c r="H15" s="60"/>
      <c r="I15" s="60"/>
      <c r="J15" s="60"/>
    </row>
    <row r="16" spans="2:10">
      <c r="B16" s="60"/>
      <c r="C16" s="60"/>
      <c r="D16" s="60"/>
      <c r="E16" s="60"/>
      <c r="F16" s="60"/>
      <c r="G16" s="60"/>
      <c r="H16" s="60"/>
      <c r="I16" s="60"/>
      <c r="J16" s="60"/>
    </row>
    <row r="17" spans="2:10">
      <c r="B17" s="60" t="s">
        <v>47</v>
      </c>
      <c r="C17" s="60"/>
      <c r="D17" s="60"/>
      <c r="E17" s="60"/>
      <c r="F17" s="60"/>
      <c r="G17" s="60"/>
      <c r="H17" s="60"/>
      <c r="I17" s="60"/>
      <c r="J17" s="60"/>
    </row>
    <row r="18" spans="2:10">
      <c r="B18" s="60"/>
      <c r="C18" s="60"/>
      <c r="D18" s="60"/>
      <c r="E18" s="60"/>
      <c r="F18" s="60"/>
      <c r="G18" s="60"/>
      <c r="H18" s="60"/>
      <c r="I18" s="60"/>
      <c r="J18" s="60"/>
    </row>
    <row r="19" spans="2:10">
      <c r="B19" s="69" t="s">
        <v>54</v>
      </c>
      <c r="C19" s="117" t="s">
        <v>294</v>
      </c>
      <c r="D19" s="60"/>
      <c r="E19" s="60"/>
      <c r="F19" s="60"/>
      <c r="G19" s="60"/>
      <c r="H19" s="60"/>
      <c r="I19" s="60"/>
      <c r="J19" s="60"/>
    </row>
    <row r="20" spans="2:10">
      <c r="B20" s="69"/>
      <c r="C20" s="117" t="s">
        <v>295</v>
      </c>
      <c r="D20" s="60"/>
      <c r="E20" s="60"/>
      <c r="F20" s="60"/>
      <c r="G20" s="60"/>
      <c r="H20" s="60"/>
      <c r="I20" s="60"/>
      <c r="J20" s="60"/>
    </row>
    <row r="21" spans="2:10">
      <c r="B21" s="69"/>
      <c r="C21" s="117" t="s">
        <v>313</v>
      </c>
      <c r="D21" s="60"/>
      <c r="E21" s="60"/>
      <c r="F21" s="60"/>
      <c r="G21" s="60"/>
      <c r="H21" s="60"/>
      <c r="I21" s="60"/>
      <c r="J21" s="60"/>
    </row>
    <row r="22" spans="2:10">
      <c r="B22" s="69"/>
      <c r="C22" s="117" t="s">
        <v>296</v>
      </c>
      <c r="D22" s="60"/>
      <c r="E22" s="60"/>
      <c r="F22" s="60"/>
      <c r="G22" s="60"/>
      <c r="H22" s="60"/>
      <c r="I22" s="60"/>
      <c r="J22" s="60"/>
    </row>
    <row r="23" spans="2:10">
      <c r="B23" s="60"/>
      <c r="C23" s="117" t="s">
        <v>297</v>
      </c>
      <c r="D23" s="60"/>
      <c r="E23" s="60"/>
      <c r="F23" s="60"/>
      <c r="G23" s="60"/>
      <c r="H23" s="60"/>
      <c r="I23" s="60"/>
      <c r="J23" s="60"/>
    </row>
    <row r="24" spans="2:10">
      <c r="B24" s="60"/>
      <c r="C24" s="63" t="s">
        <v>49</v>
      </c>
      <c r="D24" s="60"/>
      <c r="E24" s="60"/>
      <c r="F24" s="60"/>
      <c r="G24" s="60"/>
      <c r="H24" s="60"/>
      <c r="I24" s="60"/>
      <c r="J24" s="60"/>
    </row>
    <row r="25" spans="2:10">
      <c r="B25" s="60"/>
      <c r="C25" s="63" t="s">
        <v>60</v>
      </c>
      <c r="D25" s="60"/>
      <c r="E25" s="60"/>
      <c r="F25" s="60"/>
      <c r="G25" s="60"/>
      <c r="H25" s="60"/>
      <c r="I25" s="60"/>
      <c r="J25" s="60"/>
    </row>
    <row r="26" spans="2:10">
      <c r="B26" s="60"/>
      <c r="C26" s="63" t="s">
        <v>48</v>
      </c>
      <c r="D26" s="60"/>
      <c r="E26" s="60"/>
      <c r="F26" s="60"/>
      <c r="G26" s="60"/>
      <c r="H26" s="60"/>
      <c r="I26" s="60"/>
      <c r="J26" s="60"/>
    </row>
    <row r="27" spans="2:10">
      <c r="B27" s="60"/>
      <c r="C27" s="63"/>
      <c r="D27" s="60"/>
      <c r="E27" s="60"/>
      <c r="F27" s="60"/>
      <c r="G27" s="60"/>
      <c r="H27" s="60"/>
      <c r="I27" s="60"/>
      <c r="J27" s="60"/>
    </row>
    <row r="28" spans="2:10">
      <c r="B28" s="60"/>
      <c r="C28" s="60" t="s">
        <v>298</v>
      </c>
      <c r="D28" s="60"/>
      <c r="E28" s="60"/>
      <c r="F28" s="60"/>
      <c r="G28" s="60"/>
      <c r="H28" s="60"/>
      <c r="I28" s="60"/>
      <c r="J28" s="60"/>
    </row>
    <row r="29" spans="2:10">
      <c r="B29" s="60"/>
      <c r="C29" s="117" t="s">
        <v>315</v>
      </c>
      <c r="D29" s="60"/>
      <c r="E29" s="60"/>
      <c r="F29" s="60"/>
      <c r="G29" s="60"/>
      <c r="H29" s="60"/>
      <c r="I29" s="60"/>
      <c r="J29" s="60"/>
    </row>
    <row r="30" spans="2:10">
      <c r="B30" s="60"/>
      <c r="C30" s="60" t="s">
        <v>299</v>
      </c>
      <c r="D30" s="60"/>
      <c r="E30" s="60"/>
      <c r="F30" s="60"/>
      <c r="G30" s="60"/>
      <c r="H30" s="60"/>
      <c r="I30" s="60"/>
      <c r="J30" s="60"/>
    </row>
    <row r="31" spans="2:10">
      <c r="B31" s="60"/>
      <c r="D31" s="117" t="s">
        <v>318</v>
      </c>
      <c r="E31" s="60"/>
      <c r="F31" s="60"/>
      <c r="G31" s="60"/>
      <c r="H31" s="60"/>
      <c r="I31" s="60"/>
      <c r="J31" s="60"/>
    </row>
    <row r="32" spans="2:10">
      <c r="B32" s="60"/>
      <c r="D32" s="117" t="s">
        <v>316</v>
      </c>
      <c r="E32" s="60"/>
      <c r="F32" s="60"/>
      <c r="G32" s="60"/>
      <c r="H32" s="60"/>
      <c r="I32" s="60"/>
      <c r="J32" s="60"/>
    </row>
    <row r="33" spans="2:10">
      <c r="B33" s="60"/>
      <c r="D33" s="60" t="s">
        <v>300</v>
      </c>
      <c r="E33" s="60"/>
      <c r="F33" s="60"/>
      <c r="G33" s="60"/>
      <c r="H33" s="60"/>
      <c r="I33" s="60"/>
      <c r="J33" s="60"/>
    </row>
    <row r="34" spans="2:10">
      <c r="B34" s="60"/>
      <c r="C34" s="60" t="s">
        <v>301</v>
      </c>
      <c r="D34" s="60"/>
      <c r="E34" s="60"/>
      <c r="F34" s="60"/>
      <c r="G34" s="60"/>
      <c r="H34" s="60"/>
      <c r="I34" s="60"/>
      <c r="J34" s="60"/>
    </row>
    <row r="35" spans="2:10">
      <c r="B35" s="60"/>
      <c r="D35" s="117" t="s">
        <v>317</v>
      </c>
      <c r="E35" s="60"/>
      <c r="F35" s="60"/>
      <c r="G35" s="60"/>
      <c r="H35" s="60"/>
      <c r="I35" s="60"/>
      <c r="J35" s="60"/>
    </row>
    <row r="36" spans="2:10">
      <c r="B36" s="60"/>
      <c r="D36" s="117" t="s">
        <v>319</v>
      </c>
      <c r="E36" s="60"/>
      <c r="F36" s="60"/>
      <c r="G36" s="60"/>
      <c r="H36" s="60"/>
      <c r="I36" s="60"/>
      <c r="J36" s="60"/>
    </row>
    <row r="37" spans="2:10">
      <c r="B37" s="60"/>
      <c r="D37" s="60" t="s">
        <v>302</v>
      </c>
      <c r="E37" s="60"/>
      <c r="F37" s="60"/>
      <c r="G37" s="60"/>
      <c r="H37" s="60"/>
      <c r="I37" s="60"/>
      <c r="J37" s="60"/>
    </row>
    <row r="38" spans="2:10">
      <c r="B38" s="60"/>
      <c r="D38" s="60"/>
      <c r="E38" s="60"/>
      <c r="F38" s="60"/>
      <c r="G38" s="60"/>
      <c r="H38" s="60"/>
      <c r="I38" s="60"/>
      <c r="J38" s="60"/>
    </row>
    <row r="39" spans="2:10">
      <c r="B39" s="60"/>
      <c r="C39" s="70" t="s">
        <v>303</v>
      </c>
      <c r="D39" s="60"/>
      <c r="E39" s="60"/>
      <c r="F39" s="60"/>
      <c r="G39" s="60"/>
      <c r="H39" s="60"/>
      <c r="I39" s="60"/>
      <c r="J39" s="60"/>
    </row>
    <row r="40" spans="2:10">
      <c r="B40" s="60"/>
      <c r="D40" s="60"/>
      <c r="E40" s="60"/>
      <c r="F40" s="60"/>
      <c r="G40" s="60"/>
      <c r="H40" s="60"/>
      <c r="I40" s="60"/>
      <c r="J40" s="60"/>
    </row>
    <row r="41" spans="2:10">
      <c r="B41" s="69" t="s">
        <v>55</v>
      </c>
      <c r="C41" s="117" t="s">
        <v>304</v>
      </c>
      <c r="D41" s="60"/>
      <c r="E41" s="60"/>
      <c r="F41" s="60"/>
      <c r="G41" s="60"/>
      <c r="H41" s="60"/>
      <c r="I41" s="60"/>
      <c r="J41" s="60"/>
    </row>
    <row r="42" spans="2:10">
      <c r="B42" s="69"/>
      <c r="C42" s="117"/>
      <c r="D42" s="60"/>
      <c r="E42" s="60"/>
      <c r="F42" s="60"/>
      <c r="G42" s="60"/>
      <c r="H42" s="60"/>
      <c r="I42" s="60"/>
      <c r="J42" s="60"/>
    </row>
    <row r="43" spans="2:10">
      <c r="B43" s="60"/>
      <c r="C43" s="118" t="s">
        <v>109</v>
      </c>
      <c r="D43" s="60"/>
      <c r="E43" s="117" t="s">
        <v>322</v>
      </c>
      <c r="F43" s="60"/>
      <c r="G43" s="60"/>
      <c r="H43" s="60"/>
      <c r="I43" s="60"/>
      <c r="J43" s="60"/>
    </row>
    <row r="44" spans="2:10">
      <c r="B44" s="60"/>
      <c r="D44" s="60"/>
      <c r="E44" s="117" t="s">
        <v>321</v>
      </c>
      <c r="F44" s="60"/>
      <c r="G44" s="60"/>
      <c r="H44" s="60"/>
      <c r="I44" s="60"/>
      <c r="J44" s="60"/>
    </row>
    <row r="45" spans="2:10">
      <c r="B45" s="60"/>
      <c r="D45" s="60"/>
      <c r="E45" s="117" t="s">
        <v>134</v>
      </c>
      <c r="F45" s="117" t="s">
        <v>305</v>
      </c>
      <c r="G45" s="60"/>
      <c r="H45" s="60"/>
      <c r="I45" s="60"/>
      <c r="J45" s="60"/>
    </row>
    <row r="46" spans="2:10">
      <c r="B46" s="60"/>
      <c r="D46" s="60"/>
      <c r="E46" s="117"/>
      <c r="F46" s="117" t="s">
        <v>323</v>
      </c>
      <c r="G46" s="60"/>
      <c r="H46" s="60"/>
      <c r="I46" s="60"/>
      <c r="J46" s="60"/>
    </row>
    <row r="47" spans="2:10">
      <c r="B47" s="60"/>
      <c r="D47" s="60"/>
      <c r="E47" s="60"/>
      <c r="F47" s="60"/>
      <c r="G47" s="60"/>
      <c r="H47" s="60"/>
      <c r="I47" s="60"/>
      <c r="J47" s="60"/>
    </row>
    <row r="48" spans="2:10">
      <c r="B48" s="60"/>
      <c r="C48" s="68" t="s">
        <v>50</v>
      </c>
      <c r="D48" s="60"/>
      <c r="E48" s="117" t="s">
        <v>110</v>
      </c>
      <c r="F48" s="60"/>
      <c r="G48" s="60"/>
      <c r="H48" s="60"/>
      <c r="I48" s="60"/>
      <c r="J48" s="60"/>
    </row>
    <row r="49" spans="2:10">
      <c r="B49" s="60"/>
      <c r="D49" s="60"/>
      <c r="E49" s="117" t="s">
        <v>135</v>
      </c>
      <c r="F49" s="60"/>
      <c r="G49" s="60"/>
      <c r="H49" s="60"/>
      <c r="I49" s="60"/>
      <c r="J49" s="60"/>
    </row>
    <row r="50" spans="2:10">
      <c r="B50" s="60"/>
      <c r="D50" s="60"/>
      <c r="E50" s="60"/>
      <c r="F50" s="60"/>
      <c r="G50" s="60"/>
      <c r="H50" s="60"/>
      <c r="I50" s="60"/>
      <c r="J50" s="60"/>
    </row>
    <row r="51" spans="2:10">
      <c r="B51" s="60"/>
      <c r="C51" s="68" t="s">
        <v>51</v>
      </c>
      <c r="D51" s="60"/>
      <c r="E51" s="117" t="s">
        <v>111</v>
      </c>
      <c r="F51" s="60"/>
      <c r="G51" s="60"/>
      <c r="H51" s="60"/>
      <c r="I51" s="60"/>
      <c r="J51" s="60"/>
    </row>
    <row r="52" spans="2:10">
      <c r="B52" s="60"/>
      <c r="D52" s="60"/>
      <c r="E52" s="60" t="s">
        <v>136</v>
      </c>
      <c r="F52" s="60"/>
      <c r="G52" s="60"/>
      <c r="H52" s="60"/>
      <c r="I52" s="60"/>
      <c r="J52" s="60"/>
    </row>
    <row r="53" spans="2:10">
      <c r="B53" s="60"/>
      <c r="D53" s="60"/>
      <c r="E53" s="60"/>
      <c r="F53" s="60"/>
      <c r="G53" s="60"/>
      <c r="H53" s="60"/>
      <c r="I53" s="60"/>
      <c r="J53" s="60"/>
    </row>
    <row r="54" spans="2:10">
      <c r="B54" s="60"/>
      <c r="C54" s="68" t="s">
        <v>52</v>
      </c>
      <c r="D54" s="60"/>
      <c r="E54" s="117" t="s">
        <v>112</v>
      </c>
      <c r="F54" s="60"/>
      <c r="G54" s="60"/>
      <c r="H54" s="60"/>
      <c r="I54" s="60"/>
      <c r="J54" s="60"/>
    </row>
    <row r="55" spans="2:10">
      <c r="B55" s="60"/>
      <c r="D55" s="60"/>
      <c r="E55" s="60" t="s">
        <v>137</v>
      </c>
      <c r="F55" s="60"/>
      <c r="G55" s="60"/>
      <c r="H55" s="60"/>
      <c r="I55" s="60"/>
      <c r="J55" s="60"/>
    </row>
    <row r="56" spans="2:10">
      <c r="B56" s="60"/>
      <c r="D56" s="60"/>
      <c r="E56" s="60"/>
      <c r="F56" s="60"/>
      <c r="G56" s="60"/>
      <c r="H56" s="60"/>
      <c r="I56" s="60"/>
      <c r="J56" s="60"/>
    </row>
    <row r="57" spans="2:10">
      <c r="B57" s="60"/>
      <c r="C57" s="68" t="s">
        <v>53</v>
      </c>
      <c r="D57" s="60"/>
      <c r="E57" s="117" t="s">
        <v>314</v>
      </c>
      <c r="F57" s="60"/>
      <c r="G57" s="60"/>
      <c r="H57" s="60"/>
      <c r="I57" s="60"/>
      <c r="J57" s="60"/>
    </row>
    <row r="58" spans="2:10">
      <c r="B58" s="60"/>
      <c r="C58" s="68"/>
      <c r="D58" s="60"/>
      <c r="E58" s="117" t="s">
        <v>138</v>
      </c>
      <c r="F58" s="60"/>
      <c r="G58" s="60"/>
      <c r="H58" s="60"/>
      <c r="I58" s="60"/>
      <c r="J58" s="60"/>
    </row>
    <row r="59" spans="2:10">
      <c r="B59" s="60"/>
      <c r="C59" s="68"/>
      <c r="D59" s="60"/>
      <c r="E59" s="117"/>
      <c r="F59" s="60"/>
      <c r="G59" s="60"/>
      <c r="H59" s="60"/>
      <c r="I59" s="60"/>
      <c r="J59" s="60"/>
    </row>
    <row r="60" spans="2:10">
      <c r="B60" s="69"/>
      <c r="C60" s="70" t="s">
        <v>303</v>
      </c>
      <c r="D60" s="60"/>
      <c r="E60" s="60"/>
      <c r="F60" s="60"/>
      <c r="G60" s="60"/>
      <c r="H60" s="60"/>
      <c r="I60" s="60"/>
      <c r="J60" s="60"/>
    </row>
    <row r="61" spans="2:10">
      <c r="B61" s="60"/>
      <c r="C61" s="68"/>
      <c r="D61" s="60"/>
      <c r="E61" s="60"/>
      <c r="F61" s="60"/>
      <c r="G61" s="60"/>
      <c r="H61" s="60"/>
      <c r="I61" s="60"/>
      <c r="J61" s="60"/>
    </row>
    <row r="62" spans="2:10">
      <c r="B62" s="69" t="s">
        <v>56</v>
      </c>
      <c r="C62" s="119" t="s">
        <v>161</v>
      </c>
      <c r="D62" s="60"/>
      <c r="E62" s="60"/>
      <c r="F62" s="60"/>
      <c r="G62" s="60"/>
      <c r="H62" s="60"/>
      <c r="I62" s="60"/>
      <c r="J62" s="60"/>
    </row>
    <row r="63" spans="2:10">
      <c r="B63" s="69"/>
      <c r="C63" s="119" t="s">
        <v>113</v>
      </c>
      <c r="D63" s="60"/>
      <c r="E63" s="60"/>
      <c r="F63" s="60"/>
      <c r="G63" s="60"/>
      <c r="H63" s="60"/>
      <c r="I63" s="60"/>
      <c r="J63" s="60"/>
    </row>
    <row r="64" spans="2:10">
      <c r="B64" s="69"/>
      <c r="C64" s="119" t="s">
        <v>306</v>
      </c>
      <c r="D64" s="60"/>
      <c r="E64" s="60"/>
      <c r="F64" s="60"/>
      <c r="G64" s="60"/>
      <c r="H64" s="60"/>
      <c r="I64" s="60"/>
      <c r="J64" s="60"/>
    </row>
    <row r="65" spans="2:10">
      <c r="B65" s="69"/>
      <c r="C65" s="68"/>
      <c r="D65" s="60"/>
      <c r="E65" s="60"/>
      <c r="F65" s="60"/>
      <c r="G65" s="60"/>
      <c r="H65" s="60"/>
      <c r="I65" s="60"/>
      <c r="J65" s="60"/>
    </row>
    <row r="66" spans="2:10">
      <c r="B66" s="69"/>
      <c r="C66" s="117" t="s">
        <v>114</v>
      </c>
      <c r="D66" s="60"/>
      <c r="E66" s="60"/>
      <c r="F66" s="60"/>
      <c r="G66" s="60"/>
      <c r="H66" s="60"/>
      <c r="I66" s="60"/>
      <c r="J66" s="60"/>
    </row>
    <row r="67" spans="2:10">
      <c r="B67" s="69"/>
      <c r="C67" s="63" t="s">
        <v>57</v>
      </c>
      <c r="D67" s="60"/>
      <c r="E67" s="60"/>
      <c r="F67" s="60"/>
      <c r="G67" s="60"/>
      <c r="H67" s="60"/>
      <c r="I67" s="60"/>
      <c r="J67" s="60"/>
    </row>
    <row r="68" spans="2:10" ht="13.5" customHeight="1">
      <c r="B68" s="69"/>
      <c r="C68" s="63" t="s">
        <v>79</v>
      </c>
      <c r="D68" s="60"/>
      <c r="E68" s="60"/>
      <c r="F68" s="60"/>
      <c r="G68" s="60"/>
      <c r="H68" s="60"/>
      <c r="I68" s="60"/>
      <c r="J68" s="60"/>
    </row>
    <row r="69" spans="2:10" ht="13.5" customHeight="1">
      <c r="B69" s="69"/>
      <c r="C69" s="63" t="s">
        <v>48</v>
      </c>
      <c r="D69" s="60"/>
      <c r="E69" s="60"/>
      <c r="F69" s="60"/>
      <c r="G69" s="60"/>
      <c r="H69" s="60"/>
      <c r="I69" s="60"/>
      <c r="J69" s="60"/>
    </row>
    <row r="70" spans="2:10" ht="13.5" customHeight="1">
      <c r="B70" s="69"/>
      <c r="C70" s="63"/>
      <c r="D70" s="60"/>
      <c r="E70" s="60"/>
      <c r="F70" s="60"/>
      <c r="G70" s="60"/>
      <c r="H70" s="60"/>
      <c r="I70" s="60"/>
      <c r="J70" s="60"/>
    </row>
    <row r="71" spans="2:10" ht="13.5" customHeight="1">
      <c r="B71" s="69"/>
      <c r="C71" s="120" t="s">
        <v>311</v>
      </c>
      <c r="D71" s="60"/>
      <c r="E71" s="60"/>
      <c r="F71" s="60"/>
      <c r="G71" s="60"/>
      <c r="H71" s="60"/>
      <c r="I71" s="60"/>
      <c r="J71" s="60"/>
    </row>
    <row r="72" spans="2:10" ht="13.5" customHeight="1">
      <c r="B72" s="69"/>
      <c r="C72" s="120" t="s">
        <v>312</v>
      </c>
      <c r="D72" s="60"/>
      <c r="E72" s="60"/>
      <c r="F72" s="60"/>
      <c r="G72" s="60"/>
      <c r="H72" s="60"/>
      <c r="I72" s="60"/>
      <c r="J72" s="60"/>
    </row>
    <row r="73" spans="2:10" ht="13.5" customHeight="1">
      <c r="B73" s="69"/>
      <c r="C73" s="63"/>
      <c r="D73" s="60"/>
      <c r="E73" s="60"/>
      <c r="F73" s="60"/>
      <c r="G73" s="60"/>
      <c r="H73" s="60"/>
      <c r="I73" s="60"/>
      <c r="J73" s="60"/>
    </row>
    <row r="74" spans="2:10">
      <c r="B74" s="60"/>
      <c r="C74" s="70" t="s">
        <v>307</v>
      </c>
      <c r="D74" s="60"/>
      <c r="E74" s="60"/>
      <c r="F74" s="60"/>
      <c r="G74" s="60"/>
      <c r="H74" s="60"/>
      <c r="I74" s="60"/>
      <c r="J74" s="60"/>
    </row>
    <row r="75" spans="2:10">
      <c r="B75" s="60"/>
      <c r="C75" s="68"/>
      <c r="D75" s="60"/>
      <c r="E75" s="60"/>
      <c r="F75" s="60"/>
      <c r="G75" s="60"/>
      <c r="H75" s="60"/>
      <c r="I75" s="60"/>
      <c r="J75" s="60"/>
    </row>
    <row r="76" spans="2:10">
      <c r="B76" s="69" t="s">
        <v>58</v>
      </c>
      <c r="C76" s="119" t="s">
        <v>116</v>
      </c>
      <c r="D76" s="60"/>
      <c r="E76" s="60"/>
      <c r="F76" s="60"/>
      <c r="G76" s="60"/>
      <c r="H76" s="60"/>
      <c r="I76" s="60"/>
      <c r="J76" s="60"/>
    </row>
    <row r="77" spans="2:10">
      <c r="B77" s="69"/>
      <c r="C77" s="119" t="s">
        <v>117</v>
      </c>
      <c r="D77" s="60"/>
      <c r="E77" s="60"/>
      <c r="F77" s="60"/>
      <c r="G77" s="60"/>
      <c r="H77" s="60"/>
      <c r="I77" s="60"/>
      <c r="J77" s="60"/>
    </row>
    <row r="78" spans="2:10">
      <c r="B78" s="69"/>
      <c r="C78" s="119" t="s">
        <v>115</v>
      </c>
      <c r="D78" s="60"/>
      <c r="E78" s="60"/>
      <c r="F78" s="60"/>
      <c r="G78" s="60"/>
      <c r="H78" s="60"/>
      <c r="I78" s="60"/>
      <c r="J78" s="60"/>
    </row>
    <row r="79" spans="2:10">
      <c r="B79" s="69"/>
      <c r="C79" s="68"/>
      <c r="D79" s="60"/>
      <c r="E79" s="60"/>
      <c r="F79" s="60"/>
      <c r="G79" s="60"/>
      <c r="H79" s="60"/>
      <c r="I79" s="60"/>
      <c r="J79" s="60"/>
    </row>
    <row r="80" spans="2:10">
      <c r="B80" s="69"/>
      <c r="C80" s="117" t="s">
        <v>118</v>
      </c>
      <c r="D80" s="60"/>
      <c r="E80" s="60"/>
      <c r="F80" s="60"/>
      <c r="G80" s="60"/>
      <c r="H80" s="60"/>
      <c r="I80" s="60"/>
      <c r="J80" s="60"/>
    </row>
    <row r="81" spans="2:10" ht="13.5" customHeight="1">
      <c r="B81" s="69"/>
      <c r="C81" s="63"/>
      <c r="D81" s="60"/>
      <c r="E81" s="60"/>
      <c r="F81" s="60"/>
      <c r="G81" s="60"/>
      <c r="H81" s="60"/>
      <c r="I81" s="60"/>
      <c r="J81" s="60"/>
    </row>
    <row r="82" spans="2:10" ht="13.5" customHeight="1">
      <c r="B82" s="69"/>
      <c r="C82" s="120" t="s">
        <v>311</v>
      </c>
      <c r="D82" s="60"/>
      <c r="E82" s="60"/>
      <c r="F82" s="60"/>
      <c r="G82" s="60"/>
      <c r="H82" s="60"/>
      <c r="I82" s="60"/>
      <c r="J82" s="60"/>
    </row>
    <row r="83" spans="2:10" ht="13.5" customHeight="1">
      <c r="B83" s="69"/>
      <c r="C83" s="120" t="s">
        <v>312</v>
      </c>
      <c r="D83" s="60"/>
      <c r="E83" s="60"/>
      <c r="F83" s="60"/>
      <c r="G83" s="60"/>
      <c r="H83" s="60"/>
      <c r="I83" s="60"/>
      <c r="J83" s="60"/>
    </row>
    <row r="84" spans="2:10" ht="13.5" customHeight="1">
      <c r="B84" s="69"/>
      <c r="C84" s="63"/>
      <c r="D84" s="60"/>
      <c r="E84" s="60"/>
      <c r="F84" s="60"/>
      <c r="G84" s="60"/>
      <c r="H84" s="60"/>
      <c r="I84" s="60"/>
      <c r="J84" s="60"/>
    </row>
    <row r="85" spans="2:10">
      <c r="B85" s="69"/>
      <c r="C85" s="70" t="s">
        <v>308</v>
      </c>
      <c r="D85" s="60"/>
      <c r="E85" s="60"/>
      <c r="F85" s="60"/>
      <c r="G85" s="60"/>
      <c r="H85" s="60"/>
      <c r="I85" s="60"/>
      <c r="J85" s="60"/>
    </row>
    <row r="86" spans="2:10">
      <c r="B86" s="69"/>
      <c r="C86" s="68"/>
      <c r="D86" s="60"/>
      <c r="E86" s="60"/>
      <c r="F86" s="60"/>
      <c r="G86" s="60"/>
      <c r="H86" s="60"/>
      <c r="I86" s="60"/>
      <c r="J86" s="60"/>
    </row>
    <row r="87" spans="2:10">
      <c r="B87" s="69" t="s">
        <v>59</v>
      </c>
      <c r="C87" s="119" t="s">
        <v>119</v>
      </c>
      <c r="D87" s="60"/>
      <c r="E87" s="60"/>
      <c r="F87" s="60"/>
      <c r="G87" s="60"/>
      <c r="H87" s="60"/>
      <c r="I87" s="60"/>
      <c r="J87" s="60"/>
    </row>
    <row r="88" spans="2:10">
      <c r="B88" s="69"/>
      <c r="C88" s="119" t="s">
        <v>120</v>
      </c>
      <c r="D88" s="60"/>
      <c r="E88" s="60"/>
      <c r="F88" s="60"/>
      <c r="G88" s="60"/>
      <c r="H88" s="60"/>
      <c r="I88" s="60"/>
      <c r="J88" s="60"/>
    </row>
    <row r="89" spans="2:10">
      <c r="B89" s="69"/>
      <c r="C89" s="119" t="s">
        <v>115</v>
      </c>
      <c r="D89" s="60"/>
      <c r="E89" s="60"/>
      <c r="F89" s="60"/>
      <c r="G89" s="60"/>
      <c r="H89" s="60"/>
      <c r="I89" s="60"/>
      <c r="J89" s="60"/>
    </row>
    <row r="90" spans="2:10">
      <c r="B90" s="69"/>
      <c r="C90" s="68"/>
      <c r="D90" s="60"/>
      <c r="E90" s="60"/>
      <c r="F90" s="60"/>
      <c r="G90" s="60"/>
      <c r="H90" s="60"/>
      <c r="I90" s="60"/>
      <c r="J90" s="60"/>
    </row>
    <row r="91" spans="2:10">
      <c r="B91" s="69"/>
      <c r="C91" s="117" t="s">
        <v>118</v>
      </c>
      <c r="D91" s="60"/>
      <c r="E91" s="60"/>
      <c r="F91" s="60"/>
      <c r="G91" s="60"/>
      <c r="H91" s="60"/>
      <c r="I91" s="60"/>
      <c r="J91" s="60"/>
    </row>
    <row r="92" spans="2:10" ht="13.5" customHeight="1">
      <c r="B92" s="69"/>
      <c r="C92" s="63"/>
      <c r="D92" s="60"/>
      <c r="E92" s="60"/>
      <c r="F92" s="60"/>
      <c r="G92" s="60"/>
      <c r="H92" s="60"/>
      <c r="I92" s="60"/>
      <c r="J92" s="60"/>
    </row>
    <row r="93" spans="2:10" ht="13.5" customHeight="1">
      <c r="B93" s="69"/>
      <c r="C93" s="120" t="s">
        <v>311</v>
      </c>
      <c r="D93" s="60"/>
      <c r="E93" s="60"/>
      <c r="F93" s="60"/>
      <c r="G93" s="60"/>
      <c r="H93" s="60"/>
      <c r="I93" s="60"/>
      <c r="J93" s="60"/>
    </row>
    <row r="94" spans="2:10" ht="13.5" customHeight="1">
      <c r="B94" s="69"/>
      <c r="C94" s="120" t="s">
        <v>312</v>
      </c>
      <c r="D94" s="60"/>
      <c r="E94" s="60"/>
      <c r="F94" s="60"/>
      <c r="G94" s="60"/>
      <c r="H94" s="60"/>
      <c r="I94" s="60"/>
      <c r="J94" s="60"/>
    </row>
    <row r="95" spans="2:10">
      <c r="B95" s="69"/>
      <c r="C95" s="63"/>
      <c r="D95" s="60"/>
      <c r="E95" s="60"/>
      <c r="F95" s="60"/>
      <c r="G95" s="60"/>
      <c r="H95" s="60"/>
      <c r="I95" s="60"/>
      <c r="J95" s="60"/>
    </row>
    <row r="96" spans="2:10">
      <c r="B96" s="69"/>
      <c r="C96" s="70" t="s">
        <v>309</v>
      </c>
      <c r="D96" s="60"/>
      <c r="E96" s="60"/>
      <c r="F96" s="60"/>
      <c r="G96" s="60"/>
      <c r="H96" s="60"/>
      <c r="I96" s="60"/>
      <c r="J96" s="60"/>
    </row>
    <row r="97" spans="2:10">
      <c r="B97" s="69"/>
      <c r="C97" s="68"/>
      <c r="D97" s="60"/>
      <c r="E97" s="60"/>
      <c r="F97" s="60"/>
      <c r="G97" s="60"/>
      <c r="H97" s="60"/>
      <c r="I97" s="60"/>
      <c r="J97" s="60"/>
    </row>
    <row r="98" spans="2:10">
      <c r="B98" s="69" t="s">
        <v>123</v>
      </c>
      <c r="C98" s="119" t="s">
        <v>122</v>
      </c>
      <c r="D98" s="60"/>
      <c r="E98" s="60"/>
      <c r="F98" s="60"/>
      <c r="G98" s="60"/>
      <c r="H98" s="60"/>
      <c r="I98" s="60"/>
      <c r="J98" s="60"/>
    </row>
    <row r="99" spans="2:10">
      <c r="B99" s="69"/>
      <c r="C99" s="119" t="s">
        <v>121</v>
      </c>
      <c r="D99" s="60"/>
      <c r="E99" s="60"/>
      <c r="F99" s="60"/>
      <c r="G99" s="60"/>
      <c r="H99" s="60"/>
      <c r="I99" s="60"/>
      <c r="J99" s="60"/>
    </row>
    <row r="100" spans="2:10">
      <c r="B100" s="69"/>
      <c r="C100" s="119" t="s">
        <v>115</v>
      </c>
      <c r="D100" s="60"/>
      <c r="E100" s="60"/>
      <c r="F100" s="60"/>
      <c r="G100" s="60"/>
      <c r="H100" s="60"/>
      <c r="I100" s="60"/>
      <c r="J100" s="60"/>
    </row>
    <row r="101" spans="2:10">
      <c r="B101" s="69"/>
      <c r="C101" s="68"/>
      <c r="D101" s="60"/>
      <c r="E101" s="60"/>
      <c r="F101" s="60"/>
      <c r="G101" s="60"/>
      <c r="H101" s="60"/>
      <c r="I101" s="60"/>
      <c r="J101" s="60"/>
    </row>
    <row r="102" spans="2:10">
      <c r="B102" s="69"/>
      <c r="C102" s="117" t="s">
        <v>118</v>
      </c>
      <c r="D102" s="60"/>
      <c r="E102" s="60"/>
      <c r="F102" s="60"/>
      <c r="G102" s="60"/>
      <c r="H102" s="60"/>
      <c r="I102" s="60"/>
      <c r="J102" s="60"/>
    </row>
    <row r="103" spans="2:10" ht="13.5" customHeight="1">
      <c r="B103" s="69"/>
      <c r="C103" s="63"/>
      <c r="D103" s="60"/>
      <c r="E103" s="60"/>
      <c r="F103" s="60"/>
      <c r="G103" s="60"/>
      <c r="H103" s="60"/>
      <c r="I103" s="60"/>
      <c r="J103" s="60"/>
    </row>
    <row r="104" spans="2:10" ht="13.5" customHeight="1">
      <c r="B104" s="69"/>
      <c r="C104" s="120" t="s">
        <v>311</v>
      </c>
      <c r="D104" s="60"/>
      <c r="E104" s="60"/>
      <c r="F104" s="60"/>
      <c r="G104" s="60"/>
      <c r="H104" s="60"/>
      <c r="I104" s="60"/>
      <c r="J104" s="60"/>
    </row>
    <row r="105" spans="2:10" ht="13.5" customHeight="1">
      <c r="B105" s="69"/>
      <c r="C105" s="120" t="s">
        <v>312</v>
      </c>
      <c r="D105" s="60"/>
      <c r="E105" s="60"/>
      <c r="F105" s="60"/>
      <c r="G105" s="60"/>
      <c r="H105" s="60"/>
      <c r="I105" s="60"/>
      <c r="J105" s="60"/>
    </row>
    <row r="106" spans="2:10">
      <c r="B106" s="69"/>
      <c r="C106" s="63"/>
      <c r="D106" s="60"/>
      <c r="E106" s="60"/>
      <c r="F106" s="60"/>
      <c r="G106" s="60"/>
      <c r="H106" s="60"/>
      <c r="I106" s="60"/>
      <c r="J106" s="60"/>
    </row>
    <row r="107" spans="2:10">
      <c r="B107" s="69"/>
      <c r="C107" s="70" t="s">
        <v>310</v>
      </c>
      <c r="D107" s="60"/>
      <c r="E107" s="60"/>
      <c r="F107" s="60"/>
      <c r="G107" s="60"/>
      <c r="H107" s="60"/>
      <c r="I107" s="60"/>
      <c r="J107" s="60"/>
    </row>
    <row r="108" spans="2:10">
      <c r="B108" s="69"/>
      <c r="C108" s="70"/>
      <c r="D108" s="60"/>
      <c r="E108" s="60"/>
      <c r="F108" s="60"/>
      <c r="G108" s="60"/>
      <c r="H108" s="60"/>
      <c r="I108" s="60"/>
      <c r="J108" s="60"/>
    </row>
    <row r="109" spans="2:10">
      <c r="B109" s="60"/>
      <c r="C109" s="60"/>
      <c r="D109" s="60"/>
      <c r="E109" s="60"/>
      <c r="F109" s="60"/>
      <c r="G109" s="60"/>
      <c r="H109" s="60"/>
      <c r="I109" s="60"/>
      <c r="J109" s="60"/>
    </row>
    <row r="110" spans="2:10">
      <c r="B110" s="62" t="s">
        <v>61</v>
      </c>
      <c r="C110" s="60"/>
      <c r="D110" s="60"/>
      <c r="E110" s="60"/>
      <c r="F110" s="60"/>
      <c r="G110" s="60"/>
      <c r="H110" s="60"/>
      <c r="I110" s="60"/>
      <c r="J110" s="60"/>
    </row>
    <row r="111" spans="2:10">
      <c r="B111" s="60"/>
      <c r="C111" s="60"/>
      <c r="D111" s="60"/>
      <c r="E111" s="60"/>
      <c r="F111" s="60"/>
      <c r="G111" s="60"/>
      <c r="H111" s="60"/>
      <c r="I111" s="60"/>
      <c r="J111" s="60"/>
    </row>
    <row r="112" spans="2:10">
      <c r="B112" s="117" t="s">
        <v>325</v>
      </c>
      <c r="C112" s="60"/>
      <c r="D112" s="60"/>
      <c r="E112" s="60"/>
      <c r="F112" s="60"/>
      <c r="G112" s="60"/>
      <c r="H112" s="60"/>
      <c r="I112" s="60"/>
      <c r="J112" s="60"/>
    </row>
    <row r="113" spans="2:10">
      <c r="B113" s="60" t="s">
        <v>62</v>
      </c>
      <c r="C113" s="60"/>
      <c r="D113" s="60"/>
      <c r="E113" s="60"/>
      <c r="F113" s="60"/>
      <c r="G113" s="60"/>
      <c r="H113" s="60"/>
      <c r="I113" s="60"/>
      <c r="J113" s="60"/>
    </row>
    <row r="114" spans="2:10">
      <c r="B114" s="60"/>
      <c r="C114" s="60"/>
      <c r="D114" s="60"/>
      <c r="E114" s="60"/>
      <c r="F114" s="60"/>
      <c r="G114" s="60"/>
      <c r="H114" s="60"/>
      <c r="I114" s="60"/>
      <c r="J114" s="60"/>
    </row>
    <row r="115" spans="2:10">
      <c r="B115" s="60"/>
      <c r="C115" s="60"/>
      <c r="D115" s="60"/>
      <c r="E115" s="60"/>
      <c r="F115" s="60"/>
      <c r="G115" s="60"/>
      <c r="H115" s="60"/>
      <c r="I115" s="60"/>
      <c r="J115" s="60"/>
    </row>
    <row r="116" spans="2:10">
      <c r="B116" s="60"/>
      <c r="C116" s="60"/>
      <c r="D116" s="60"/>
      <c r="E116" s="60"/>
      <c r="F116" s="60"/>
      <c r="G116" s="60"/>
      <c r="H116" s="60"/>
      <c r="I116" s="60"/>
      <c r="J116" s="60"/>
    </row>
    <row r="117" spans="2:10">
      <c r="B117" s="60"/>
      <c r="C117" s="60"/>
      <c r="D117" s="60"/>
      <c r="E117" s="60"/>
      <c r="F117" s="60"/>
      <c r="G117" s="60"/>
      <c r="H117" s="60"/>
      <c r="I117" s="60"/>
      <c r="J117" s="60"/>
    </row>
    <row r="118" spans="2:10">
      <c r="B118" s="60"/>
      <c r="C118" s="60"/>
      <c r="D118" s="60"/>
      <c r="E118" s="60"/>
      <c r="F118" s="60"/>
      <c r="G118" s="60"/>
      <c r="H118" s="60"/>
      <c r="I118" s="60"/>
      <c r="J118" s="60"/>
    </row>
    <row r="119" spans="2:10">
      <c r="B119" s="60"/>
      <c r="C119" s="60"/>
      <c r="D119" s="60"/>
      <c r="E119" s="60"/>
      <c r="F119" s="60"/>
      <c r="G119" s="60"/>
      <c r="H119" s="60"/>
      <c r="I119" s="60"/>
      <c r="J119" s="60"/>
    </row>
    <row r="120" spans="2:10">
      <c r="B120" s="60"/>
      <c r="C120" s="60"/>
      <c r="D120" s="60"/>
      <c r="E120" s="60"/>
      <c r="F120" s="60"/>
      <c r="G120" s="60"/>
      <c r="H120" s="60"/>
      <c r="I120" s="60"/>
      <c r="J120" s="60"/>
    </row>
    <row r="121" spans="2:10">
      <c r="B121" s="60"/>
      <c r="C121" s="60"/>
      <c r="D121" s="60"/>
      <c r="E121" s="60"/>
      <c r="F121" s="60"/>
      <c r="G121" s="60"/>
      <c r="H121" s="60"/>
      <c r="I121" s="60"/>
      <c r="J121" s="60"/>
    </row>
    <row r="122" spans="2:10">
      <c r="B122" s="60"/>
      <c r="C122" s="60"/>
      <c r="D122" s="60"/>
      <c r="E122" s="60"/>
      <c r="F122" s="60"/>
      <c r="G122" s="60"/>
      <c r="H122" s="60"/>
      <c r="I122" s="60"/>
      <c r="J122" s="60"/>
    </row>
    <row r="123" spans="2:10">
      <c r="B123" s="60"/>
      <c r="C123" s="60"/>
      <c r="D123" s="60"/>
      <c r="E123" s="60"/>
      <c r="F123" s="60"/>
      <c r="G123" s="60"/>
      <c r="H123" s="60"/>
      <c r="I123" s="60"/>
      <c r="J123" s="60"/>
    </row>
    <row r="124" spans="2:10">
      <c r="B124" s="60"/>
      <c r="C124" s="60"/>
      <c r="D124" s="60"/>
      <c r="E124" s="60"/>
      <c r="F124" s="60"/>
      <c r="G124" s="60"/>
      <c r="H124" s="60"/>
      <c r="I124" s="60"/>
      <c r="J124" s="60"/>
    </row>
    <row r="125" spans="2:10">
      <c r="B125" s="60"/>
      <c r="C125" s="60"/>
      <c r="D125" s="60"/>
      <c r="E125" s="60"/>
      <c r="F125" s="60"/>
      <c r="G125" s="60"/>
      <c r="H125" s="60"/>
      <c r="I125" s="60"/>
      <c r="J125" s="60"/>
    </row>
    <row r="126" spans="2:10">
      <c r="B126" s="60"/>
      <c r="C126" s="60"/>
      <c r="D126" s="60"/>
      <c r="E126" s="60"/>
      <c r="F126" s="60"/>
      <c r="G126" s="60"/>
      <c r="H126" s="60"/>
      <c r="I126" s="60"/>
      <c r="J126" s="60"/>
    </row>
    <row r="127" spans="2:10">
      <c r="B127" s="60"/>
      <c r="C127" s="60"/>
      <c r="D127" s="60"/>
      <c r="E127" s="60"/>
      <c r="F127" s="60"/>
      <c r="G127" s="60"/>
      <c r="H127" s="60"/>
      <c r="I127" s="60"/>
      <c r="J127" s="60"/>
    </row>
    <row r="128" spans="2:10">
      <c r="B128" s="60"/>
      <c r="C128" s="60"/>
      <c r="D128" s="60"/>
      <c r="E128" s="60"/>
      <c r="F128" s="60"/>
      <c r="G128" s="60"/>
      <c r="H128" s="60"/>
      <c r="I128" s="60"/>
      <c r="J128" s="60"/>
    </row>
    <row r="129" spans="2:10">
      <c r="B129" s="60"/>
      <c r="C129" s="60"/>
      <c r="D129" s="60"/>
      <c r="E129" s="60"/>
      <c r="F129" s="60"/>
      <c r="G129" s="60"/>
      <c r="H129" s="60"/>
      <c r="I129" s="60"/>
      <c r="J129" s="60"/>
    </row>
    <row r="130" spans="2:10">
      <c r="B130" s="60"/>
      <c r="C130" s="60"/>
      <c r="D130" s="60"/>
      <c r="E130" s="60"/>
      <c r="F130" s="60"/>
      <c r="G130" s="60"/>
      <c r="H130" s="60"/>
      <c r="I130" s="60"/>
      <c r="J130" s="60"/>
    </row>
    <row r="131" spans="2:10">
      <c r="B131" s="60"/>
      <c r="C131" s="60"/>
      <c r="D131" s="60"/>
      <c r="E131" s="60"/>
      <c r="F131" s="60"/>
      <c r="G131" s="60"/>
      <c r="H131" s="60"/>
      <c r="I131" s="60"/>
      <c r="J131" s="60"/>
    </row>
    <row r="132" spans="2:10">
      <c r="B132" s="60"/>
      <c r="C132" s="60"/>
      <c r="D132" s="60"/>
      <c r="E132" s="60"/>
      <c r="F132" s="60"/>
      <c r="G132" s="60"/>
      <c r="H132" s="60"/>
      <c r="I132" s="60"/>
      <c r="J132" s="60"/>
    </row>
    <row r="133" spans="2:10">
      <c r="B133" s="60"/>
      <c r="C133" s="60"/>
      <c r="D133" s="60"/>
      <c r="E133" s="60"/>
      <c r="F133" s="60"/>
      <c r="G133" s="60"/>
      <c r="H133" s="60"/>
      <c r="I133" s="60"/>
      <c r="J133" s="60"/>
    </row>
    <row r="134" spans="2:10">
      <c r="B134" s="60"/>
      <c r="C134" s="60"/>
      <c r="D134" s="60"/>
      <c r="E134" s="60"/>
      <c r="F134" s="60"/>
      <c r="G134" s="60"/>
      <c r="H134" s="60"/>
      <c r="I134" s="60"/>
      <c r="J134" s="60"/>
    </row>
    <row r="135" spans="2:10">
      <c r="B135" s="60"/>
      <c r="C135" s="60"/>
      <c r="D135" s="60"/>
      <c r="E135" s="60"/>
      <c r="F135" s="60"/>
      <c r="G135" s="60"/>
      <c r="H135" s="60"/>
      <c r="I135" s="60"/>
      <c r="J135" s="60"/>
    </row>
    <row r="136" spans="2:10">
      <c r="B136" s="60"/>
      <c r="C136" s="60"/>
      <c r="D136" s="60"/>
      <c r="E136" s="60"/>
      <c r="F136" s="60"/>
      <c r="G136" s="60"/>
      <c r="H136" s="60"/>
      <c r="I136" s="60"/>
      <c r="J136" s="60"/>
    </row>
    <row r="137" spans="2:10">
      <c r="B137" s="60"/>
      <c r="C137" s="60"/>
      <c r="D137" s="60"/>
      <c r="E137" s="60"/>
      <c r="F137" s="60"/>
      <c r="G137" s="60"/>
      <c r="H137" s="60"/>
      <c r="I137" s="60"/>
      <c r="J137" s="60"/>
    </row>
    <row r="138" spans="2:10">
      <c r="B138" s="60"/>
      <c r="C138" s="60"/>
      <c r="D138" s="60"/>
      <c r="E138" s="60"/>
      <c r="F138" s="60"/>
      <c r="G138" s="60"/>
      <c r="H138" s="60"/>
      <c r="I138" s="60"/>
      <c r="J138" s="60"/>
    </row>
    <row r="139" spans="2:10">
      <c r="B139" s="60"/>
      <c r="C139" s="60"/>
      <c r="D139" s="60"/>
      <c r="E139" s="60"/>
      <c r="F139" s="60"/>
      <c r="G139" s="60"/>
      <c r="H139" s="60"/>
      <c r="I139" s="60"/>
      <c r="J139" s="60"/>
    </row>
    <row r="140" spans="2:10">
      <c r="B140" s="60"/>
      <c r="C140" s="60"/>
      <c r="D140" s="60"/>
      <c r="E140" s="60"/>
      <c r="F140" s="60"/>
      <c r="G140" s="60"/>
      <c r="H140" s="60"/>
      <c r="I140" s="60"/>
      <c r="J140" s="60"/>
    </row>
    <row r="141" spans="2:10">
      <c r="B141" s="60"/>
      <c r="C141" s="60"/>
      <c r="D141" s="60"/>
      <c r="E141" s="60"/>
      <c r="F141" s="60"/>
      <c r="G141" s="60"/>
      <c r="H141" s="60"/>
      <c r="I141" s="60"/>
      <c r="J141" s="60"/>
    </row>
    <row r="142" spans="2:10">
      <c r="B142" s="60"/>
      <c r="C142" s="60"/>
      <c r="D142" s="60"/>
      <c r="E142" s="60"/>
      <c r="F142" s="60"/>
      <c r="G142" s="60"/>
      <c r="H142" s="60"/>
      <c r="I142" s="60"/>
      <c r="J142" s="60"/>
    </row>
    <row r="143" spans="2:10">
      <c r="B143" s="60"/>
      <c r="C143" s="60"/>
      <c r="D143" s="60"/>
      <c r="E143" s="60"/>
      <c r="F143" s="60"/>
      <c r="G143" s="60"/>
      <c r="H143" s="60"/>
      <c r="I143" s="60"/>
      <c r="J143" s="60"/>
    </row>
    <row r="144" spans="2:10">
      <c r="B144" s="60"/>
      <c r="C144" s="60"/>
      <c r="D144" s="60"/>
      <c r="E144" s="60"/>
      <c r="F144" s="60"/>
      <c r="G144" s="60"/>
      <c r="H144" s="60"/>
      <c r="I144" s="60"/>
      <c r="J144" s="60"/>
    </row>
    <row r="145" spans="2:10">
      <c r="B145" s="60"/>
      <c r="C145" s="60"/>
      <c r="D145" s="60"/>
      <c r="E145" s="60"/>
      <c r="F145" s="60"/>
      <c r="G145" s="60"/>
      <c r="H145" s="60"/>
      <c r="I145" s="60"/>
      <c r="J145" s="60"/>
    </row>
    <row r="146" spans="2:10">
      <c r="B146" s="60"/>
      <c r="C146" s="60"/>
      <c r="D146" s="60"/>
      <c r="E146" s="60"/>
      <c r="F146" s="60"/>
      <c r="G146" s="60"/>
      <c r="H146" s="60"/>
      <c r="I146" s="60"/>
      <c r="J146" s="60"/>
    </row>
    <row r="147" spans="2:10">
      <c r="B147" s="60"/>
      <c r="C147" s="60"/>
      <c r="D147" s="60"/>
      <c r="E147" s="60"/>
      <c r="F147" s="60"/>
      <c r="G147" s="60"/>
      <c r="H147" s="60"/>
      <c r="I147" s="60"/>
      <c r="J147" s="60"/>
    </row>
    <row r="148" spans="2:10">
      <c r="B148" s="60"/>
      <c r="C148" s="60"/>
      <c r="D148" s="60"/>
      <c r="E148" s="60"/>
      <c r="F148" s="60"/>
      <c r="G148" s="60"/>
      <c r="H148" s="60"/>
      <c r="I148" s="60"/>
      <c r="J148" s="60"/>
    </row>
    <row r="149" spans="2:10">
      <c r="B149" s="60"/>
      <c r="C149" s="60"/>
      <c r="D149" s="60"/>
      <c r="E149" s="60"/>
      <c r="F149" s="60"/>
      <c r="G149" s="60"/>
      <c r="H149" s="60"/>
      <c r="I149" s="60"/>
      <c r="J149" s="60"/>
    </row>
    <row r="150" spans="2:10">
      <c r="B150" s="60"/>
      <c r="C150" s="60"/>
      <c r="D150" s="60"/>
      <c r="E150" s="60"/>
      <c r="F150" s="60"/>
      <c r="G150" s="60"/>
      <c r="H150" s="60"/>
      <c r="I150" s="60"/>
      <c r="J150" s="60"/>
    </row>
    <row r="151" spans="2:10">
      <c r="B151" s="60"/>
      <c r="C151" s="60"/>
      <c r="D151" s="60"/>
      <c r="E151" s="60"/>
      <c r="F151" s="60"/>
      <c r="G151" s="60"/>
      <c r="H151" s="60"/>
      <c r="I151" s="60"/>
      <c r="J151" s="60"/>
    </row>
    <row r="152" spans="2:10">
      <c r="B152" s="60"/>
      <c r="C152" s="60"/>
      <c r="D152" s="60"/>
      <c r="E152" s="60"/>
      <c r="F152" s="60"/>
      <c r="G152" s="60"/>
      <c r="H152" s="60"/>
      <c r="I152" s="60"/>
      <c r="J152" s="60"/>
    </row>
    <row r="153" spans="2:10">
      <c r="B153" s="60"/>
      <c r="C153" s="60"/>
      <c r="D153" s="60"/>
      <c r="E153" s="60"/>
      <c r="F153" s="60"/>
      <c r="G153" s="60"/>
      <c r="H153" s="60"/>
      <c r="I153" s="60"/>
      <c r="J153" s="60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1:BJ101"/>
  <sheetViews>
    <sheetView zoomScale="80" zoomScaleNormal="80" workbookViewId="0">
      <selection activeCell="J45" sqref="J45"/>
    </sheetView>
  </sheetViews>
  <sheetFormatPr baseColWidth="10" defaultRowHeight="15"/>
  <cols>
    <col min="1" max="1" width="8.7109375" style="107" customWidth="1"/>
    <col min="2" max="2" width="24.85546875" style="319" bestFit="1" customWidth="1"/>
    <col min="3" max="3" width="9.42578125" style="107" customWidth="1"/>
    <col min="4" max="7" width="11.42578125" style="107" hidden="1" customWidth="1"/>
    <col min="8" max="8" width="29.85546875" style="320" bestFit="1" customWidth="1"/>
    <col min="9" max="10" width="6.7109375" style="321" customWidth="1"/>
    <col min="11" max="11" width="29.85546875" style="320" customWidth="1"/>
    <col min="12" max="14" width="7.42578125" style="321" customWidth="1"/>
    <col min="15" max="18" width="11.42578125" style="107" hidden="1" customWidth="1"/>
    <col min="19" max="19" width="8.7109375" style="107" customWidth="1"/>
    <col min="20" max="20" width="6.28515625" style="321" customWidth="1"/>
    <col min="21" max="21" width="22.85546875" style="322" bestFit="1" customWidth="1"/>
    <col min="22" max="28" width="7.7109375" style="321" customWidth="1"/>
    <col min="29" max="29" width="6" style="321" bestFit="1" customWidth="1"/>
    <col min="30" max="30" width="3.28515625" style="107" bestFit="1" customWidth="1"/>
    <col min="31" max="31" width="11.42578125" style="107" hidden="1" customWidth="1"/>
    <col min="32" max="34" width="18.28515625" style="107" hidden="1" customWidth="1"/>
    <col min="35" max="55" width="11.42578125" style="107" hidden="1" customWidth="1"/>
    <col min="56" max="57" width="11.42578125" style="107"/>
    <col min="58" max="58" width="7.42578125" style="107" customWidth="1"/>
    <col min="59" max="59" width="4.7109375" style="107" customWidth="1"/>
    <col min="60" max="16384" width="11.42578125" style="107"/>
  </cols>
  <sheetData>
    <row r="1" spans="1:62">
      <c r="A1" s="308"/>
      <c r="B1" s="309"/>
      <c r="C1" s="307"/>
      <c r="D1" s="307"/>
      <c r="E1" s="307"/>
      <c r="F1" s="307"/>
      <c r="G1" s="307"/>
      <c r="H1" s="310"/>
      <c r="I1" s="311"/>
      <c r="J1" s="311"/>
      <c r="K1" s="310"/>
      <c r="L1" s="311"/>
      <c r="M1" s="311"/>
      <c r="N1" s="311"/>
      <c r="O1" s="307"/>
      <c r="P1" s="307"/>
      <c r="Q1" s="307"/>
      <c r="R1" s="307"/>
      <c r="S1" s="307"/>
      <c r="T1" s="311"/>
      <c r="U1" s="312"/>
      <c r="V1" s="311"/>
      <c r="W1" s="311"/>
      <c r="X1" s="311"/>
      <c r="Y1" s="311"/>
      <c r="Z1" s="311"/>
      <c r="AA1" s="311"/>
      <c r="AB1" s="311"/>
      <c r="AC1" s="311"/>
      <c r="AD1" s="307"/>
      <c r="AE1" s="307"/>
      <c r="AF1" s="307"/>
      <c r="AG1" s="307"/>
      <c r="AH1" s="307"/>
      <c r="AI1" s="307"/>
      <c r="AJ1" s="307"/>
      <c r="AK1" s="307"/>
      <c r="AL1" s="307"/>
      <c r="AM1" s="307"/>
      <c r="AN1" s="307"/>
      <c r="AO1" s="307"/>
      <c r="AP1" s="307"/>
      <c r="AQ1" s="307"/>
      <c r="AR1" s="307"/>
      <c r="AS1" s="307"/>
      <c r="AT1" s="307"/>
      <c r="AU1" s="307"/>
      <c r="AV1" s="307"/>
      <c r="AW1" s="307"/>
      <c r="AX1" s="307"/>
      <c r="AY1" s="307"/>
      <c r="AZ1" s="307"/>
      <c r="BA1" s="307"/>
      <c r="BB1" s="307"/>
      <c r="BC1" s="307"/>
      <c r="BD1" s="307"/>
      <c r="BE1" s="307"/>
      <c r="BF1" s="307"/>
      <c r="BG1" s="307"/>
      <c r="BH1" s="307"/>
      <c r="BI1" s="307"/>
      <c r="BJ1" s="307"/>
    </row>
    <row r="2" spans="1:62" s="323" customFormat="1" ht="15" customHeight="1">
      <c r="A2" s="306"/>
      <c r="B2" s="313"/>
      <c r="C2" s="306"/>
      <c r="D2" s="306"/>
      <c r="E2" s="306"/>
      <c r="F2" s="306"/>
      <c r="G2" s="306"/>
      <c r="H2" s="310"/>
      <c r="I2" s="306"/>
      <c r="J2" s="306"/>
      <c r="K2" s="310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  <c r="AJ2" s="306"/>
      <c r="AK2" s="306"/>
      <c r="AL2" s="306"/>
      <c r="AM2" s="306"/>
      <c r="AN2" s="306"/>
      <c r="AO2" s="306"/>
      <c r="AP2" s="306"/>
      <c r="AQ2" s="306"/>
      <c r="AR2" s="306"/>
      <c r="AS2" s="306"/>
      <c r="AT2" s="306"/>
      <c r="AU2" s="306"/>
      <c r="AV2" s="306"/>
      <c r="AW2" s="306"/>
      <c r="AX2" s="306"/>
      <c r="AY2" s="306"/>
      <c r="AZ2" s="306"/>
      <c r="BA2" s="306"/>
      <c r="BB2" s="306"/>
      <c r="BC2" s="306"/>
      <c r="BD2" s="306"/>
      <c r="BE2" s="306"/>
      <c r="BF2" s="306"/>
      <c r="BG2" s="306"/>
      <c r="BH2" s="306"/>
      <c r="BI2" s="306"/>
      <c r="BJ2" s="306"/>
    </row>
    <row r="3" spans="1:62" s="323" customFormat="1" ht="12.75" customHeight="1">
      <c r="A3" s="306"/>
      <c r="B3" s="313"/>
      <c r="C3" s="314"/>
      <c r="D3" s="314"/>
      <c r="E3" s="314"/>
      <c r="F3" s="314"/>
      <c r="G3" s="314"/>
      <c r="H3" s="314"/>
      <c r="I3" s="314"/>
      <c r="J3" s="306"/>
      <c r="K3" s="310"/>
      <c r="L3" s="306"/>
      <c r="M3" s="306"/>
      <c r="N3" s="306"/>
      <c r="O3" s="306"/>
      <c r="P3" s="306"/>
      <c r="Q3" s="306"/>
      <c r="R3" s="306"/>
      <c r="S3" s="306"/>
      <c r="T3" s="306"/>
      <c r="U3" s="306"/>
      <c r="V3" s="306"/>
      <c r="W3" s="306"/>
      <c r="X3" s="306"/>
      <c r="Y3" s="306"/>
      <c r="Z3" s="306"/>
      <c r="AA3" s="306"/>
      <c r="AB3" s="306"/>
      <c r="AC3" s="306"/>
      <c r="AD3" s="306"/>
      <c r="AE3" s="306"/>
      <c r="AF3" s="306"/>
      <c r="AG3" s="306"/>
      <c r="AH3" s="306"/>
      <c r="AI3" s="306"/>
      <c r="AJ3" s="306"/>
      <c r="AK3" s="306"/>
      <c r="AL3" s="306"/>
      <c r="AM3" s="306"/>
      <c r="AN3" s="306"/>
      <c r="AO3" s="306"/>
      <c r="AP3" s="306"/>
      <c r="AQ3" s="306"/>
      <c r="AR3" s="306"/>
      <c r="AS3" s="306"/>
      <c r="AT3" s="306"/>
      <c r="AU3" s="306"/>
      <c r="AV3" s="306"/>
      <c r="AW3" s="306"/>
      <c r="AX3" s="306"/>
      <c r="AY3" s="306"/>
      <c r="AZ3" s="306"/>
      <c r="BA3" s="306"/>
      <c r="BB3" s="306"/>
      <c r="BC3" s="306"/>
      <c r="BD3" s="306"/>
      <c r="BE3" s="306"/>
      <c r="BF3" s="306"/>
      <c r="BG3" s="306"/>
      <c r="BH3" s="306"/>
      <c r="BI3" s="306"/>
      <c r="BJ3" s="306"/>
    </row>
    <row r="4" spans="1:62" s="323" customFormat="1" ht="12.75" hidden="1" customHeight="1">
      <c r="A4" s="306"/>
      <c r="B4" s="309"/>
      <c r="C4" s="306"/>
      <c r="D4" s="306"/>
      <c r="E4" s="306"/>
      <c r="F4" s="306"/>
      <c r="G4" s="306"/>
      <c r="H4" s="310"/>
      <c r="I4" s="306"/>
      <c r="J4" s="306"/>
      <c r="K4" s="310"/>
      <c r="L4" s="306"/>
      <c r="M4" s="306"/>
      <c r="N4" s="306"/>
      <c r="O4" s="306"/>
      <c r="P4" s="306"/>
      <c r="Q4" s="306"/>
      <c r="R4" s="306"/>
      <c r="S4" s="306"/>
      <c r="T4" s="306"/>
      <c r="U4" s="306"/>
      <c r="V4" s="306"/>
      <c r="W4" s="306"/>
      <c r="X4" s="306"/>
      <c r="Y4" s="306"/>
      <c r="Z4" s="306"/>
      <c r="AA4" s="306"/>
      <c r="AB4" s="306"/>
      <c r="AC4" s="306"/>
      <c r="AD4" s="306"/>
      <c r="AE4" s="306"/>
      <c r="AF4" s="306"/>
      <c r="AG4" s="306"/>
      <c r="AH4" s="306"/>
      <c r="AI4" s="306"/>
      <c r="AJ4" s="306"/>
      <c r="AK4" s="306"/>
      <c r="AL4" s="306"/>
      <c r="AM4" s="306"/>
      <c r="AN4" s="306"/>
      <c r="AO4" s="306"/>
      <c r="AP4" s="306"/>
      <c r="AQ4" s="306"/>
      <c r="AR4" s="306"/>
      <c r="AS4" s="306"/>
      <c r="AT4" s="306"/>
      <c r="AU4" s="306"/>
      <c r="AV4" s="306"/>
      <c r="AW4" s="306"/>
      <c r="AX4" s="306"/>
      <c r="AY4" s="306"/>
      <c r="AZ4" s="306"/>
      <c r="BA4" s="306"/>
      <c r="BB4" s="306"/>
      <c r="BC4" s="306"/>
      <c r="BD4" s="306"/>
      <c r="BE4" s="306"/>
      <c r="BF4" s="306"/>
      <c r="BG4" s="306"/>
      <c r="BH4" s="306"/>
      <c r="BI4" s="306"/>
      <c r="BJ4" s="306"/>
    </row>
    <row r="5" spans="1:62" s="323" customFormat="1" ht="12.75" hidden="1" customHeight="1">
      <c r="A5" s="306"/>
      <c r="B5" s="309"/>
      <c r="C5" s="306"/>
      <c r="D5" s="306"/>
      <c r="E5" s="306"/>
      <c r="F5" s="306"/>
      <c r="G5" s="306"/>
      <c r="H5" s="310"/>
      <c r="I5" s="306"/>
      <c r="J5" s="306"/>
      <c r="K5" s="310"/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6"/>
      <c r="Z5" s="306"/>
      <c r="AA5" s="306"/>
      <c r="AB5" s="306"/>
      <c r="AC5" s="306"/>
      <c r="AD5" s="306"/>
      <c r="AE5" s="306"/>
      <c r="AF5" s="306"/>
      <c r="AG5" s="306"/>
      <c r="AH5" s="306"/>
      <c r="AI5" s="306"/>
      <c r="AJ5" s="306"/>
      <c r="AK5" s="306"/>
      <c r="AL5" s="306"/>
      <c r="AM5" s="306"/>
      <c r="AN5" s="306"/>
      <c r="AO5" s="306"/>
      <c r="AP5" s="306"/>
      <c r="AQ5" s="306"/>
      <c r="AR5" s="306"/>
      <c r="AS5" s="306"/>
      <c r="AT5" s="306"/>
      <c r="AU5" s="306"/>
      <c r="AV5" s="306"/>
      <c r="AW5" s="306"/>
      <c r="AX5" s="306"/>
      <c r="AY5" s="306"/>
      <c r="AZ5" s="306"/>
      <c r="BA5" s="306"/>
      <c r="BB5" s="306"/>
      <c r="BC5" s="306"/>
      <c r="BD5" s="306"/>
      <c r="BE5" s="306"/>
      <c r="BF5" s="306"/>
      <c r="BG5" s="306"/>
      <c r="BH5" s="306"/>
      <c r="BI5" s="306"/>
      <c r="BJ5" s="306"/>
    </row>
    <row r="6" spans="1:62" s="323" customFormat="1" ht="12.75" hidden="1" customHeight="1">
      <c r="A6" s="306"/>
      <c r="B6" s="309"/>
      <c r="C6" s="306"/>
      <c r="D6" s="306"/>
      <c r="E6" s="306"/>
      <c r="F6" s="306"/>
      <c r="G6" s="306"/>
      <c r="H6" s="310"/>
      <c r="I6" s="306"/>
      <c r="J6" s="306"/>
      <c r="K6" s="310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  <c r="AG6" s="306"/>
      <c r="AH6" s="306"/>
      <c r="AI6" s="306"/>
      <c r="AJ6" s="306"/>
      <c r="AK6" s="306"/>
      <c r="AL6" s="306"/>
      <c r="AM6" s="306"/>
      <c r="AN6" s="306"/>
      <c r="AO6" s="306"/>
      <c r="AP6" s="306"/>
      <c r="AQ6" s="306"/>
      <c r="AR6" s="306"/>
      <c r="AS6" s="306"/>
      <c r="AT6" s="306"/>
      <c r="AU6" s="306"/>
      <c r="AV6" s="306"/>
      <c r="AW6" s="306"/>
      <c r="AX6" s="306"/>
      <c r="AY6" s="306"/>
      <c r="AZ6" s="306"/>
      <c r="BA6" s="306"/>
      <c r="BB6" s="306"/>
      <c r="BC6" s="306"/>
      <c r="BD6" s="306"/>
      <c r="BE6" s="306"/>
      <c r="BF6" s="306"/>
      <c r="BG6" s="306"/>
      <c r="BH6" s="306"/>
      <c r="BI6" s="306"/>
      <c r="BJ6" s="306"/>
    </row>
    <row r="7" spans="1:62" ht="15.75" thickBot="1">
      <c r="A7" s="307"/>
      <c r="B7" s="309"/>
      <c r="C7" s="307"/>
      <c r="D7" s="307"/>
      <c r="E7" s="307"/>
      <c r="F7" s="307"/>
      <c r="G7" s="307"/>
      <c r="H7" s="310"/>
      <c r="I7" s="311"/>
      <c r="J7" s="311"/>
      <c r="K7" s="310"/>
      <c r="L7" s="311"/>
      <c r="M7" s="311"/>
      <c r="N7" s="311"/>
      <c r="O7" s="307"/>
      <c r="P7" s="307"/>
      <c r="Q7" s="307"/>
      <c r="R7" s="307"/>
      <c r="S7" s="307"/>
      <c r="T7" s="311"/>
      <c r="U7" s="312"/>
      <c r="V7" s="311"/>
      <c r="W7" s="311"/>
      <c r="X7" s="311"/>
      <c r="Y7" s="311"/>
      <c r="Z7" s="311"/>
      <c r="AA7" s="311"/>
      <c r="AB7" s="311"/>
      <c r="AC7" s="311"/>
      <c r="AD7" s="307"/>
      <c r="AE7" s="307"/>
      <c r="AF7" s="307"/>
      <c r="AG7" s="307"/>
      <c r="AH7" s="307"/>
      <c r="AI7" s="307"/>
      <c r="AJ7" s="307"/>
      <c r="AK7" s="307"/>
      <c r="AL7" s="307"/>
      <c r="AM7" s="307"/>
      <c r="AN7" s="307"/>
      <c r="AO7" s="307"/>
      <c r="AP7" s="307"/>
      <c r="AQ7" s="307"/>
      <c r="AR7" s="307"/>
      <c r="AS7" s="307"/>
      <c r="AT7" s="307"/>
      <c r="AU7" s="307"/>
      <c r="AV7" s="307"/>
      <c r="AW7" s="307"/>
      <c r="AX7" s="307"/>
      <c r="AY7" s="307"/>
      <c r="AZ7" s="307"/>
      <c r="BA7" s="307"/>
      <c r="BB7" s="307"/>
      <c r="BC7" s="307"/>
      <c r="BD7" s="307"/>
      <c r="BE7" s="307"/>
      <c r="BF7" s="307"/>
      <c r="BG7" s="307"/>
      <c r="BH7" s="307"/>
      <c r="BI7" s="307"/>
      <c r="BJ7" s="307"/>
    </row>
    <row r="8" spans="1:62" ht="15.75" thickBot="1">
      <c r="A8" s="307"/>
      <c r="B8" s="418" t="s">
        <v>63</v>
      </c>
      <c r="C8" s="419"/>
      <c r="D8" s="419"/>
      <c r="E8" s="419"/>
      <c r="F8" s="419"/>
      <c r="G8" s="419"/>
      <c r="H8" s="419"/>
      <c r="I8" s="419"/>
      <c r="J8" s="419"/>
      <c r="K8" s="420"/>
      <c r="L8" s="418" t="s">
        <v>133</v>
      </c>
      <c r="M8" s="419"/>
      <c r="N8" s="420"/>
      <c r="O8" s="354"/>
      <c r="P8" s="354"/>
      <c r="Q8" s="354"/>
      <c r="R8" s="307"/>
      <c r="S8" s="307"/>
      <c r="T8" s="311"/>
      <c r="U8" s="312"/>
      <c r="V8" s="311"/>
      <c r="W8" s="311"/>
      <c r="X8" s="311"/>
      <c r="Y8" s="311"/>
      <c r="Z8" s="311"/>
      <c r="AA8" s="311"/>
      <c r="AB8" s="311"/>
      <c r="AC8" s="311"/>
      <c r="AD8" s="307"/>
      <c r="AE8" s="307"/>
      <c r="AF8" s="307"/>
      <c r="AG8" s="307"/>
      <c r="AH8" s="307"/>
      <c r="AI8" s="307"/>
      <c r="AJ8" s="307"/>
      <c r="AK8" s="307"/>
      <c r="AL8" s="307"/>
      <c r="AM8" s="307"/>
      <c r="AN8" s="307"/>
      <c r="AO8" s="307"/>
      <c r="AP8" s="307"/>
      <c r="AQ8" s="307"/>
      <c r="AR8" s="307"/>
      <c r="AS8" s="307"/>
      <c r="AT8" s="307"/>
      <c r="AU8" s="307"/>
      <c r="AV8" s="307"/>
      <c r="AW8" s="307"/>
      <c r="AX8" s="307"/>
      <c r="AY8" s="307"/>
      <c r="AZ8" s="307"/>
      <c r="BA8" s="307"/>
      <c r="BB8" s="307"/>
      <c r="BC8" s="307"/>
      <c r="BD8" s="307"/>
      <c r="BE8" s="307"/>
      <c r="BF8" s="307"/>
      <c r="BG8" s="307"/>
      <c r="BH8" s="307"/>
      <c r="BI8" s="307"/>
      <c r="BJ8" s="307"/>
    </row>
    <row r="9" spans="1:62" ht="4.5" customHeight="1" thickBot="1">
      <c r="A9" s="307"/>
      <c r="B9" s="415"/>
      <c r="C9" s="416"/>
      <c r="D9" s="416"/>
      <c r="E9" s="416"/>
      <c r="F9" s="416"/>
      <c r="G9" s="416"/>
      <c r="H9" s="416"/>
      <c r="I9" s="416"/>
      <c r="J9" s="416"/>
      <c r="K9" s="417"/>
      <c r="L9" s="303"/>
      <c r="M9" s="304"/>
      <c r="N9" s="305"/>
      <c r="O9" s="355"/>
      <c r="P9" s="355"/>
      <c r="Q9" s="355"/>
      <c r="R9" s="307"/>
      <c r="S9" s="307"/>
      <c r="T9" s="311"/>
      <c r="U9" s="312"/>
      <c r="V9" s="311"/>
      <c r="W9" s="311"/>
      <c r="X9" s="311"/>
      <c r="Y9" s="311"/>
      <c r="Z9" s="311"/>
      <c r="AA9" s="311"/>
      <c r="AB9" s="311"/>
      <c r="AC9" s="311"/>
      <c r="AD9" s="307"/>
      <c r="AE9" s="307"/>
      <c r="AF9" s="307"/>
      <c r="AG9" s="307"/>
      <c r="AH9" s="307"/>
      <c r="AI9" s="307"/>
      <c r="AJ9" s="307"/>
      <c r="AK9" s="307"/>
      <c r="AL9" s="307"/>
      <c r="AM9" s="307"/>
      <c r="AN9" s="307"/>
      <c r="AO9" s="307"/>
      <c r="AP9" s="307"/>
      <c r="AQ9" s="307"/>
      <c r="AR9" s="307"/>
      <c r="AS9" s="307"/>
      <c r="AT9" s="307"/>
      <c r="AU9" s="307"/>
      <c r="AV9" s="307"/>
      <c r="AW9" s="307"/>
      <c r="AX9" s="307"/>
      <c r="AY9" s="307"/>
      <c r="AZ9" s="307"/>
      <c r="BA9" s="307"/>
      <c r="BB9" s="307"/>
      <c r="BC9" s="307"/>
      <c r="BD9" s="307"/>
      <c r="BE9" s="307"/>
      <c r="BF9" s="307"/>
      <c r="BG9" s="307"/>
      <c r="BH9" s="307"/>
      <c r="BI9" s="307"/>
      <c r="BJ9" s="307"/>
    </row>
    <row r="10" spans="1:62" s="121" customFormat="1" ht="15.75" thickBot="1">
      <c r="A10" s="411">
        <v>1</v>
      </c>
      <c r="B10" s="292">
        <v>42531</v>
      </c>
      <c r="C10" s="293">
        <v>0.875</v>
      </c>
      <c r="D10" s="294">
        <f t="shared" ref="D10:D15" si="0">IF(AND(I10&lt;&gt;"",J10&lt;&gt;""),1,0)</f>
        <v>1</v>
      </c>
      <c r="E10" s="294">
        <f>IF(AND(I10&gt;J10,D10=1),1,0)</f>
        <v>1</v>
      </c>
      <c r="F10" s="294">
        <f>IF(AND(I10=J10,D10=1),1,0)</f>
        <v>0</v>
      </c>
      <c r="G10" s="294">
        <f>IF(AND(I10&lt;J10,D10=1),1,0)</f>
        <v>0</v>
      </c>
      <c r="H10" s="295" t="s">
        <v>0</v>
      </c>
      <c r="I10" s="166">
        <v>2</v>
      </c>
      <c r="J10" s="166">
        <v>0</v>
      </c>
      <c r="K10" s="298" t="s">
        <v>276</v>
      </c>
      <c r="L10" s="302">
        <f>Points!G6</f>
        <v>1.4</v>
      </c>
      <c r="M10" s="302">
        <f>Points!H6</f>
        <v>4.2</v>
      </c>
      <c r="N10" s="302">
        <f>Points!I6</f>
        <v>8</v>
      </c>
      <c r="O10" s="311">
        <f t="shared" ref="O10:O15" si="1">IF(AND(I10&lt;&gt;"",J10&lt;&gt;""),1,0)</f>
        <v>1</v>
      </c>
      <c r="P10" s="311">
        <f>IF(AND(I10&lt;J10,O10=1),1,0)</f>
        <v>0</v>
      </c>
      <c r="Q10" s="311">
        <f>IF(AND(I10=J10,O10=1),1,0)</f>
        <v>0</v>
      </c>
      <c r="R10" s="311">
        <f>IF(AND(I10&gt;J10,O10=1),1,0)</f>
        <v>1</v>
      </c>
      <c r="S10" s="311"/>
      <c r="T10" s="316"/>
      <c r="U10" s="317"/>
      <c r="V10" s="400" t="s">
        <v>64</v>
      </c>
      <c r="W10" s="401" t="s">
        <v>65</v>
      </c>
      <c r="X10" s="401" t="s">
        <v>24</v>
      </c>
      <c r="Y10" s="401" t="s">
        <v>22</v>
      </c>
      <c r="Z10" s="401" t="s">
        <v>66</v>
      </c>
      <c r="AA10" s="401" t="s">
        <v>67</v>
      </c>
      <c r="AB10" s="401" t="s">
        <v>68</v>
      </c>
      <c r="AC10" s="413" t="s">
        <v>69</v>
      </c>
      <c r="AD10" s="307"/>
      <c r="AE10" s="73"/>
      <c r="AF10" s="74" t="s">
        <v>70</v>
      </c>
      <c r="AG10" s="74"/>
      <c r="AH10" s="74" t="s">
        <v>71</v>
      </c>
      <c r="AI10" s="74" t="s">
        <v>65</v>
      </c>
      <c r="AJ10" s="74" t="s">
        <v>64</v>
      </c>
      <c r="AK10" s="74" t="s">
        <v>24</v>
      </c>
      <c r="AL10" s="74" t="s">
        <v>22</v>
      </c>
      <c r="AM10" s="74" t="s">
        <v>66</v>
      </c>
      <c r="AN10" s="74" t="s">
        <v>67</v>
      </c>
      <c r="AO10" s="74" t="s">
        <v>68</v>
      </c>
      <c r="AP10" s="74" t="s">
        <v>69</v>
      </c>
      <c r="AQ10" s="97" t="s">
        <v>82</v>
      </c>
      <c r="AR10" s="96" t="s">
        <v>83</v>
      </c>
      <c r="AS10" s="96">
        <v>1</v>
      </c>
      <c r="AT10" s="96">
        <v>2</v>
      </c>
      <c r="AU10" s="96">
        <v>3</v>
      </c>
      <c r="AV10" s="98">
        <v>4</v>
      </c>
      <c r="AW10" s="99" t="s">
        <v>82</v>
      </c>
      <c r="AX10" s="100" t="s">
        <v>84</v>
      </c>
      <c r="AY10" s="100" t="s">
        <v>85</v>
      </c>
      <c r="AZ10" s="100">
        <v>1</v>
      </c>
      <c r="BA10" s="100">
        <v>2</v>
      </c>
      <c r="BB10" s="100">
        <v>3</v>
      </c>
      <c r="BC10" s="101">
        <v>4</v>
      </c>
      <c r="BD10" s="418" t="s">
        <v>132</v>
      </c>
      <c r="BE10" s="419"/>
      <c r="BF10" s="420"/>
      <c r="BG10" s="308"/>
      <c r="BH10" s="308"/>
      <c r="BI10" s="308"/>
      <c r="BJ10" s="308"/>
    </row>
    <row r="11" spans="1:62" s="121" customFormat="1" ht="15.75" thickBot="1">
      <c r="A11" s="411">
        <v>2</v>
      </c>
      <c r="B11" s="296">
        <v>42532</v>
      </c>
      <c r="C11" s="297">
        <v>0.625</v>
      </c>
      <c r="D11" s="294">
        <f t="shared" si="0"/>
        <v>1</v>
      </c>
      <c r="E11" s="294">
        <f t="shared" ref="E11:E15" si="2">IF(AND(I11&gt;J11,D11=1),1,0)</f>
        <v>0</v>
      </c>
      <c r="F11" s="294">
        <f t="shared" ref="F11:F15" si="3">IF(AND(I11=J11,D11=1),1,0)</f>
        <v>0</v>
      </c>
      <c r="G11" s="294">
        <f t="shared" ref="G11:G15" si="4">IF(AND(I11&lt;J11,D11=1),1,0)</f>
        <v>1</v>
      </c>
      <c r="H11" s="298" t="s">
        <v>277</v>
      </c>
      <c r="I11" s="166">
        <v>0</v>
      </c>
      <c r="J11" s="166">
        <v>1</v>
      </c>
      <c r="K11" s="298" t="s">
        <v>89</v>
      </c>
      <c r="L11" s="302">
        <f>Points!G7</f>
        <v>6</v>
      </c>
      <c r="M11" s="302">
        <f>Points!H7</f>
        <v>3.5</v>
      </c>
      <c r="N11" s="302">
        <f>Points!I7</f>
        <v>1.6</v>
      </c>
      <c r="O11" s="311">
        <f t="shared" si="1"/>
        <v>1</v>
      </c>
      <c r="P11" s="311">
        <f t="shared" ref="P11:P15" si="5">IF(AND(I11&lt;J11,O11=1),1,0)</f>
        <v>1</v>
      </c>
      <c r="Q11" s="311">
        <f t="shared" ref="Q11:Q15" si="6">IF(AND(I11=J11,O11=1),1,0)</f>
        <v>0</v>
      </c>
      <c r="R11" s="311">
        <f t="shared" ref="R11:R15" si="7">IF(AND(I11&gt;J11,O11=1),1,0)</f>
        <v>0</v>
      </c>
      <c r="S11" s="311"/>
      <c r="T11" s="131">
        <v>1</v>
      </c>
      <c r="U11" s="132" t="str">
        <f>VLOOKUP(T11,AF11:AP14,2,FALSE)</f>
        <v>France</v>
      </c>
      <c r="V11" s="131">
        <f>(3*X11)+Y11</f>
        <v>3</v>
      </c>
      <c r="W11" s="133">
        <f>SUM(X11:Z11)</f>
        <v>1</v>
      </c>
      <c r="X11" s="133">
        <f>VLOOKUP(T11,AF11:AP14,6,FALSE)</f>
        <v>1</v>
      </c>
      <c r="Y11" s="133">
        <f>VLOOKUP(T11,AF11:AP14,7,FALSE)</f>
        <v>0</v>
      </c>
      <c r="Z11" s="133">
        <f>VLOOKUP(T11,AF11:AP14,8,FALSE)</f>
        <v>0</v>
      </c>
      <c r="AA11" s="133">
        <f>VLOOKUP(T11,AF11:AP14,9,FALSE)</f>
        <v>2</v>
      </c>
      <c r="AB11" s="133">
        <f>VLOOKUP(T11,AF11:AP14,10,FALSE)</f>
        <v>0</v>
      </c>
      <c r="AC11" s="134">
        <f>AA11-AB11</f>
        <v>2</v>
      </c>
      <c r="AD11" s="307"/>
      <c r="AE11" s="75">
        <v>1</v>
      </c>
      <c r="AF11" s="71">
        <f>RANK(AH11,AH11:AH14)</f>
        <v>1</v>
      </c>
      <c r="AG11" s="71" t="str">
        <f>H10</f>
        <v>France</v>
      </c>
      <c r="AH11" s="71">
        <f>(AJ11*1000000000)+((AQ11+AW11)*100000)+(AP11*1000)+(AN11*10)-AE11</f>
        <v>3000002019</v>
      </c>
      <c r="AI11" s="71">
        <f>D10+D13+O14</f>
        <v>1</v>
      </c>
      <c r="AJ11" s="71">
        <f>(3*AK11)+AL11</f>
        <v>3</v>
      </c>
      <c r="AK11" s="71">
        <f>E10+E13+P14</f>
        <v>1</v>
      </c>
      <c r="AL11" s="71">
        <f>F10+F13+Q14</f>
        <v>0</v>
      </c>
      <c r="AM11" s="71">
        <f>G10+G13+R14</f>
        <v>0</v>
      </c>
      <c r="AN11" s="71">
        <f>I10+I13+J14</f>
        <v>2</v>
      </c>
      <c r="AO11" s="71">
        <f>J10+J13+I14</f>
        <v>0</v>
      </c>
      <c r="AP11" s="71">
        <f>AN11-AO11</f>
        <v>2</v>
      </c>
      <c r="AQ11" s="102">
        <f>IF(AND(AR11&lt;&gt;"",COUNTIF(AS11:AV11,AR11)=1),1000,0)</f>
        <v>0</v>
      </c>
      <c r="AR11" s="72">
        <f>IF(COUNTIF(AJ11:AJ14,AJ11)=2,IF(AJ11=AJ12,AE12,IF(AJ11=AJ13,AE13,IF(AJ11=AJ14,AE14,""))),"")</f>
        <v>4</v>
      </c>
      <c r="AS11" s="103"/>
      <c r="AT11" s="72">
        <f>IF(I10&gt;J10,2,"")</f>
        <v>2</v>
      </c>
      <c r="AU11" s="72" t="str">
        <f>IF(I13&gt;J13,3,"")</f>
        <v/>
      </c>
      <c r="AV11" s="104" t="str">
        <f>IF(J14&gt;I14,4,"")</f>
        <v/>
      </c>
      <c r="AW11" s="122">
        <f>SUM(AZ11:BC11)</f>
        <v>0</v>
      </c>
      <c r="AX11" s="123" t="str">
        <f>IF(COUNTIF(AJ11:AJ14,AJ11)=3,IF(AJ11=AJ12,AE12,AE13),"")</f>
        <v/>
      </c>
      <c r="AY11" s="123" t="str">
        <f>IF(COUNTIF(AJ11:AJ14,AJ11)=3,IF(AJ11=AJ14,AE14,AE13),"")</f>
        <v/>
      </c>
      <c r="AZ11" s="124"/>
      <c r="BA11" s="123" t="str">
        <f>IF(COUNTIF(AX11:AY11,BA10)=1,1000*(I10-J10)+10*I10,"")</f>
        <v/>
      </c>
      <c r="BB11" s="123" t="str">
        <f>IF(COUNTIF(AX11:AY11,BB10)=1,1000*(I12-J12)+10*I12,"")</f>
        <v/>
      </c>
      <c r="BC11" s="125" t="str">
        <f>IF(COUNTIF(AX11:AY11,BC10)=1,1000*(J14-I14)+10*J14,"")</f>
        <v/>
      </c>
      <c r="BD11" s="421" t="str">
        <f>H10</f>
        <v>France</v>
      </c>
      <c r="BE11" s="422"/>
      <c r="BF11" s="324">
        <v>1</v>
      </c>
      <c r="BG11" s="308"/>
      <c r="BH11" s="308"/>
      <c r="BI11" s="308"/>
      <c r="BJ11" s="308"/>
    </row>
    <row r="12" spans="1:62" s="121" customFormat="1" ht="15.75" thickBot="1">
      <c r="A12" s="411">
        <v>14</v>
      </c>
      <c r="B12" s="296">
        <v>42536</v>
      </c>
      <c r="C12" s="297">
        <v>0.75</v>
      </c>
      <c r="D12" s="294">
        <f t="shared" si="0"/>
        <v>0</v>
      </c>
      <c r="E12" s="294">
        <f t="shared" si="2"/>
        <v>0</v>
      </c>
      <c r="F12" s="294">
        <f t="shared" si="3"/>
        <v>0</v>
      </c>
      <c r="G12" s="294">
        <f t="shared" si="4"/>
        <v>0</v>
      </c>
      <c r="H12" s="298" t="s">
        <v>276</v>
      </c>
      <c r="I12" s="166"/>
      <c r="J12" s="166"/>
      <c r="K12" s="298" t="s">
        <v>89</v>
      </c>
      <c r="L12" s="302">
        <f>Points!G19</f>
        <v>2.4</v>
      </c>
      <c r="M12" s="302">
        <f>Points!H19</f>
        <v>3</v>
      </c>
      <c r="N12" s="302">
        <f>Points!I19</f>
        <v>2.8</v>
      </c>
      <c r="O12" s="311">
        <f t="shared" si="1"/>
        <v>0</v>
      </c>
      <c r="P12" s="311">
        <f t="shared" si="5"/>
        <v>0</v>
      </c>
      <c r="Q12" s="311">
        <f t="shared" si="6"/>
        <v>0</v>
      </c>
      <c r="R12" s="311">
        <f t="shared" si="7"/>
        <v>0</v>
      </c>
      <c r="S12" s="311"/>
      <c r="T12" s="135">
        <v>2</v>
      </c>
      <c r="U12" s="136" t="str">
        <f>VLOOKUP(T12,AF11:AP14,2,FALSE)</f>
        <v>Suisse</v>
      </c>
      <c r="V12" s="135">
        <f t="shared" ref="V12:V14" si="8">(3*X12)+Y12</f>
        <v>3</v>
      </c>
      <c r="W12" s="137">
        <f t="shared" ref="W12:W14" si="9">SUM(X12:Z12)</f>
        <v>1</v>
      </c>
      <c r="X12" s="137">
        <f>VLOOKUP(T12,AF11:AP14,6,FALSE)</f>
        <v>1</v>
      </c>
      <c r="Y12" s="137">
        <f>VLOOKUP(T12,AF11:AP14,7,FALSE)</f>
        <v>0</v>
      </c>
      <c r="Z12" s="137">
        <f>VLOOKUP(T12,AF11:AP14,8,FALSE)</f>
        <v>0</v>
      </c>
      <c r="AA12" s="137">
        <f>VLOOKUP(T12,AF11:AP14,9,FALSE)</f>
        <v>1</v>
      </c>
      <c r="AB12" s="137">
        <f>VLOOKUP(T12,AF11:AP14,10,FALSE)</f>
        <v>0</v>
      </c>
      <c r="AC12" s="138">
        <f t="shared" ref="AC12:AC14" si="10">AA12-AB12</f>
        <v>1</v>
      </c>
      <c r="AD12" s="307"/>
      <c r="AE12" s="75">
        <v>2</v>
      </c>
      <c r="AF12" s="71">
        <f>RANK(AH12,AH11:AH14)</f>
        <v>4</v>
      </c>
      <c r="AG12" s="71" t="str">
        <f>K10</f>
        <v>Roumanie</v>
      </c>
      <c r="AH12" s="71">
        <f t="shared" ref="AH12:AH14" si="11">(AJ12*1000000000)+((AQ12+AW12)*100000)+(AP12*1000)+(AN12*10)-AE12</f>
        <v>-2002</v>
      </c>
      <c r="AI12" s="71">
        <f>O10+D12+D15</f>
        <v>1</v>
      </c>
      <c r="AJ12" s="71">
        <f>(3*AK12)+AL12</f>
        <v>0</v>
      </c>
      <c r="AK12" s="71">
        <f>P10+E12+E15</f>
        <v>0</v>
      </c>
      <c r="AL12" s="71">
        <f>Q10+F12+F15</f>
        <v>0</v>
      </c>
      <c r="AM12" s="71">
        <f>R10+G12+G15</f>
        <v>1</v>
      </c>
      <c r="AN12" s="71">
        <f>J10+I12+I15</f>
        <v>0</v>
      </c>
      <c r="AO12" s="71">
        <f>I10+J12+J15</f>
        <v>2</v>
      </c>
      <c r="AP12" s="71">
        <f>AN12-AO12</f>
        <v>-2</v>
      </c>
      <c r="AQ12" s="102">
        <f t="shared" ref="AQ12:AQ14" si="12">IF(AND(AR12&lt;&gt;"",COUNTIF(AS12:AV12,AR12)=1),1000,0)</f>
        <v>0</v>
      </c>
      <c r="AR12" s="72">
        <f>IF(COUNTIF(AJ11:AJ14,AJ12)=2,IF(AJ12=AJ11,AE11,IF(AJ12=AJ13,AE13,IF(AJ12=AJ14,AE14,""))),"")</f>
        <v>3</v>
      </c>
      <c r="AS12" s="72" t="str">
        <f>IF(J10&gt;I10,1,"")</f>
        <v/>
      </c>
      <c r="AT12" s="103"/>
      <c r="AU12" s="72" t="str">
        <f>IF(I15&gt;J15,3,"")</f>
        <v/>
      </c>
      <c r="AV12" s="104" t="str">
        <f>IF(I12&gt;J12,4,"")</f>
        <v/>
      </c>
      <c r="AW12" s="122">
        <f>SUM(AZ12:BC12)</f>
        <v>0</v>
      </c>
      <c r="AX12" s="123" t="str">
        <f>IF(COUNTIF(AJ11:AJ14,AJ12)=3,IF(AJ12=AJ11,AE11,AE13),"")</f>
        <v/>
      </c>
      <c r="AY12" s="123" t="str">
        <f>IF(COUNTIF(AJ11:AJ14,AJ12)=3,IF(AJ12=AJ14,AE14,AE13),"")</f>
        <v/>
      </c>
      <c r="AZ12" s="123" t="str">
        <f>IF(COUNTIF(AX12:AY12,AZ10)=1,1000*(J10-I10)+10*J10,"")</f>
        <v/>
      </c>
      <c r="BA12" s="124"/>
      <c r="BB12" s="123" t="str">
        <f>IF(COUNTIF(AX12:AY12,BB10)=1,1000*(I15-J15)+10*I15,"")</f>
        <v/>
      </c>
      <c r="BC12" s="125" t="str">
        <f>IF(COUNTIF(AX12:AY12,BC10)=1,1000*(J13-I13)+10*J13,"")</f>
        <v/>
      </c>
      <c r="BD12" s="421" t="str">
        <f>K10</f>
        <v>Roumanie</v>
      </c>
      <c r="BE12" s="422"/>
      <c r="BF12" s="324">
        <v>1.8</v>
      </c>
      <c r="BG12" s="308"/>
      <c r="BH12" s="308"/>
      <c r="BI12" s="308"/>
      <c r="BJ12" s="308"/>
    </row>
    <row r="13" spans="1:62" s="121" customFormat="1" ht="15.75" thickBot="1">
      <c r="A13" s="411">
        <v>15</v>
      </c>
      <c r="B13" s="296">
        <v>42536</v>
      </c>
      <c r="C13" s="297">
        <v>0.875</v>
      </c>
      <c r="D13" s="294">
        <f t="shared" si="0"/>
        <v>0</v>
      </c>
      <c r="E13" s="294">
        <f t="shared" si="2"/>
        <v>0</v>
      </c>
      <c r="F13" s="294">
        <f t="shared" si="3"/>
        <v>0</v>
      </c>
      <c r="G13" s="294">
        <f t="shared" si="4"/>
        <v>0</v>
      </c>
      <c r="H13" s="298" t="s">
        <v>0</v>
      </c>
      <c r="I13" s="166"/>
      <c r="J13" s="166"/>
      <c r="K13" s="298" t="s">
        <v>277</v>
      </c>
      <c r="L13" s="302">
        <f>Points!G20</f>
        <v>1.3</v>
      </c>
      <c r="M13" s="302">
        <f>Points!H20</f>
        <v>4.3</v>
      </c>
      <c r="N13" s="302">
        <f>Points!I20</f>
        <v>8</v>
      </c>
      <c r="O13" s="311">
        <f t="shared" si="1"/>
        <v>0</v>
      </c>
      <c r="P13" s="311">
        <f t="shared" si="5"/>
        <v>0</v>
      </c>
      <c r="Q13" s="311">
        <f t="shared" si="6"/>
        <v>0</v>
      </c>
      <c r="R13" s="311">
        <f t="shared" si="7"/>
        <v>0</v>
      </c>
      <c r="S13" s="311"/>
      <c r="T13" s="139">
        <v>3</v>
      </c>
      <c r="U13" s="140" t="str">
        <f>VLOOKUP(T13,AF11:AP14,2,FALSE)</f>
        <v>Albanie</v>
      </c>
      <c r="V13" s="139">
        <f t="shared" si="8"/>
        <v>0</v>
      </c>
      <c r="W13" s="141">
        <f t="shared" si="9"/>
        <v>1</v>
      </c>
      <c r="X13" s="141">
        <f>VLOOKUP(T13,AF11:AP14,6,FALSE)</f>
        <v>0</v>
      </c>
      <c r="Y13" s="141">
        <f>VLOOKUP(T13,AF11:AP14,7,FALSE)</f>
        <v>0</v>
      </c>
      <c r="Z13" s="141">
        <f>VLOOKUP(T13,AF11:AP14,8,FALSE)</f>
        <v>1</v>
      </c>
      <c r="AA13" s="141">
        <f>VLOOKUP(T13,AF11:AP14,9,FALSE)</f>
        <v>0</v>
      </c>
      <c r="AB13" s="141">
        <f>VLOOKUP(T13,AF11:AP14,10,FALSE)</f>
        <v>1</v>
      </c>
      <c r="AC13" s="142">
        <f t="shared" si="10"/>
        <v>-1</v>
      </c>
      <c r="AD13" s="307"/>
      <c r="AE13" s="75">
        <v>3</v>
      </c>
      <c r="AF13" s="71">
        <f>RANK(AH13,AH11:AH14)</f>
        <v>3</v>
      </c>
      <c r="AG13" s="71" t="str">
        <f>H11</f>
        <v>Albanie</v>
      </c>
      <c r="AH13" s="71">
        <f t="shared" si="11"/>
        <v>-1003</v>
      </c>
      <c r="AI13" s="71">
        <f>D11+O13+O15</f>
        <v>1</v>
      </c>
      <c r="AJ13" s="71">
        <f>(3*AK13)+AL13</f>
        <v>0</v>
      </c>
      <c r="AK13" s="71">
        <f>E11+P13+P15</f>
        <v>0</v>
      </c>
      <c r="AL13" s="71">
        <f>F11+Q13+Q15</f>
        <v>0</v>
      </c>
      <c r="AM13" s="71">
        <f>G11+R13+R15</f>
        <v>1</v>
      </c>
      <c r="AN13" s="71">
        <f>I11+J13+J15</f>
        <v>0</v>
      </c>
      <c r="AO13" s="71">
        <f>J11+I13+I15</f>
        <v>1</v>
      </c>
      <c r="AP13" s="71">
        <f>AN13-AO13</f>
        <v>-1</v>
      </c>
      <c r="AQ13" s="102">
        <f t="shared" si="12"/>
        <v>0</v>
      </c>
      <c r="AR13" s="72">
        <f>IF(COUNTIF(AJ11:AJ14,AJ13)=2,IF(AJ13=AJ11,AE11,IF(AJ13=AJ12,AE12,IF(AJ13=AJ14,AE14,""))),"")</f>
        <v>2</v>
      </c>
      <c r="AS13" s="72" t="str">
        <f>IF(J13&gt;I13,1,"")</f>
        <v/>
      </c>
      <c r="AT13" s="72" t="str">
        <f>IF(J15&gt;I15,2,"")</f>
        <v/>
      </c>
      <c r="AU13" s="103"/>
      <c r="AV13" s="104" t="str">
        <f>IF(I11&gt;J11,4,"")</f>
        <v/>
      </c>
      <c r="AW13" s="122">
        <f>SUM(AZ13:BC13)</f>
        <v>0</v>
      </c>
      <c r="AX13" s="123" t="str">
        <f>IF(COUNTIF(AJ11:AJ14,AJ13)=3,IF(AJ13=AJ11,AE11,AE12),"")</f>
        <v/>
      </c>
      <c r="AY13" s="123" t="str">
        <f>IF(COUNTIF(AJ11:AJ14,AJ13)=3,IF(AJ13=AJ14,AE14,AE12),"")</f>
        <v/>
      </c>
      <c r="AZ13" s="123" t="str">
        <f>IF(COUNTIF(AX13:AY13,AZ10)=1,1000*(J12-I12)+10*J12,"")</f>
        <v/>
      </c>
      <c r="BA13" s="123" t="str">
        <f>IF(COUNTIF(AX13:AY13,BA10)=1,1000*(J15-I15)+10*J15,"")</f>
        <v/>
      </c>
      <c r="BB13" s="124"/>
      <c r="BC13" s="125" t="str">
        <f>IF(COUNTIF(AX13:AY13,BC10)=1,1000*(I11-J11)+10*I11,"")</f>
        <v/>
      </c>
      <c r="BD13" s="421" t="str">
        <f>H11</f>
        <v>Albanie</v>
      </c>
      <c r="BE13" s="422"/>
      <c r="BF13" s="324">
        <v>1.9</v>
      </c>
      <c r="BG13" s="308"/>
      <c r="BH13" s="308"/>
      <c r="BI13" s="308"/>
      <c r="BJ13" s="308"/>
    </row>
    <row r="14" spans="1:62" s="121" customFormat="1" ht="15.75" thickBot="1">
      <c r="A14" s="411">
        <v>25</v>
      </c>
      <c r="B14" s="296">
        <v>42540</v>
      </c>
      <c r="C14" s="297">
        <v>0.875</v>
      </c>
      <c r="D14" s="294">
        <f t="shared" si="0"/>
        <v>0</v>
      </c>
      <c r="E14" s="294">
        <f t="shared" si="2"/>
        <v>0</v>
      </c>
      <c r="F14" s="294">
        <f t="shared" si="3"/>
        <v>0</v>
      </c>
      <c r="G14" s="294">
        <f t="shared" si="4"/>
        <v>0</v>
      </c>
      <c r="H14" s="298" t="s">
        <v>89</v>
      </c>
      <c r="I14" s="166"/>
      <c r="J14" s="166"/>
      <c r="K14" s="298" t="s">
        <v>0</v>
      </c>
      <c r="L14" s="302">
        <f>Points!G30</f>
        <v>3.6</v>
      </c>
      <c r="M14" s="302">
        <f>Points!H30</f>
        <v>3.2</v>
      </c>
      <c r="N14" s="302">
        <f>Points!I30</f>
        <v>2.1</v>
      </c>
      <c r="O14" s="311">
        <f t="shared" si="1"/>
        <v>0</v>
      </c>
      <c r="P14" s="311">
        <f t="shared" si="5"/>
        <v>0</v>
      </c>
      <c r="Q14" s="311">
        <f t="shared" si="6"/>
        <v>0</v>
      </c>
      <c r="R14" s="311">
        <f t="shared" si="7"/>
        <v>0</v>
      </c>
      <c r="S14" s="311"/>
      <c r="T14" s="143">
        <v>4</v>
      </c>
      <c r="U14" s="144" t="str">
        <f>VLOOKUP(T14,AF11:AP14,2,FALSE)</f>
        <v>Roumanie</v>
      </c>
      <c r="V14" s="143">
        <f t="shared" si="8"/>
        <v>0</v>
      </c>
      <c r="W14" s="145">
        <f t="shared" si="9"/>
        <v>1</v>
      </c>
      <c r="X14" s="145">
        <f>VLOOKUP(T14,AF11:AP14,6,FALSE)</f>
        <v>0</v>
      </c>
      <c r="Y14" s="145">
        <f>VLOOKUP(T14,AF11:AP14,7,FALSE)</f>
        <v>0</v>
      </c>
      <c r="Z14" s="145">
        <f>VLOOKUP(T14,AF11:AP14,8,FALSE)</f>
        <v>1</v>
      </c>
      <c r="AA14" s="145">
        <f>VLOOKUP(T14,AF11:AP14,9,FALSE)</f>
        <v>0</v>
      </c>
      <c r="AB14" s="145">
        <f>VLOOKUP(T14,AF11:AP14,10,FALSE)</f>
        <v>2</v>
      </c>
      <c r="AC14" s="146">
        <f t="shared" si="10"/>
        <v>-2</v>
      </c>
      <c r="AD14" s="307"/>
      <c r="AE14" s="76">
        <v>4</v>
      </c>
      <c r="AF14" s="77">
        <f>RANK(AH14,AH11:AH14)</f>
        <v>2</v>
      </c>
      <c r="AG14" s="77" t="str">
        <f>K11</f>
        <v>Suisse</v>
      </c>
      <c r="AH14" s="71">
        <f t="shared" si="11"/>
        <v>3000001006</v>
      </c>
      <c r="AI14" s="77">
        <f>O11+O12+D14</f>
        <v>1</v>
      </c>
      <c r="AJ14" s="77">
        <f>(3*AK14)+AL14</f>
        <v>3</v>
      </c>
      <c r="AK14" s="77">
        <f>P11+P12+E14</f>
        <v>1</v>
      </c>
      <c r="AL14" s="77">
        <f>Q11+Q12+F14</f>
        <v>0</v>
      </c>
      <c r="AM14" s="77">
        <f>R11+R12+G14</f>
        <v>0</v>
      </c>
      <c r="AN14" s="77">
        <f>J11+J12+I14</f>
        <v>1</v>
      </c>
      <c r="AO14" s="77">
        <f>I11+I12+J14</f>
        <v>0</v>
      </c>
      <c r="AP14" s="77">
        <f>AN14-AO14</f>
        <v>1</v>
      </c>
      <c r="AQ14" s="102">
        <f t="shared" si="12"/>
        <v>0</v>
      </c>
      <c r="AR14" s="105">
        <f>IF(COUNTIF(AJ11:AJ14,AJ14)=2,IF(AJ14=AJ11,AE11,IF(AJ14=AJ12,AE12,IF(AJ14=AJ13,AE13,""))),"")</f>
        <v>1</v>
      </c>
      <c r="AS14" s="105" t="str">
        <f>IF(I14&gt;J14,1,"")</f>
        <v/>
      </c>
      <c r="AT14" s="105" t="str">
        <f>IF(J12&gt;I12,2,"")</f>
        <v/>
      </c>
      <c r="AU14" s="105">
        <f>IF(J11&gt;I11,3,"")</f>
        <v>3</v>
      </c>
      <c r="AV14" s="106"/>
      <c r="AW14" s="126">
        <f>SUM(AZ14:BC14)</f>
        <v>0</v>
      </c>
      <c r="AX14" s="127" t="str">
        <f>IF(COUNTIF(AJ11:AJ14,AJ14)=3,IF(AJ14=AJ11,AE11,AE12),"")</f>
        <v/>
      </c>
      <c r="AY14" s="127" t="str">
        <f>IF(COUNTIF(AJ11:AJ14,AJ14)=3,IF(AJ14=AJ13,AE13,AE12),"")</f>
        <v/>
      </c>
      <c r="AZ14" s="127" t="str">
        <f>IF(COUNTIF(AX14:AY14,AZ10)=1,1000*(I14-J14)+10*I14,"")</f>
        <v/>
      </c>
      <c r="BA14" s="127" t="str">
        <f>IF(COUNTIF(AX14:AY14,BA10)=1,1000*(I13-J13)+10*I13,"")</f>
        <v/>
      </c>
      <c r="BB14" s="127" t="str">
        <f>IF(COUNTIF(AX14:AY14,BB10)=1,1000*(J11-I11)+10*J11,"")</f>
        <v/>
      </c>
      <c r="BC14" s="128"/>
      <c r="BD14" s="421" t="str">
        <f>K11</f>
        <v>Suisse</v>
      </c>
      <c r="BE14" s="422"/>
      <c r="BF14" s="324">
        <v>5</v>
      </c>
      <c r="BG14" s="308"/>
      <c r="BH14" s="308"/>
      <c r="BI14" s="308"/>
      <c r="BJ14" s="308"/>
    </row>
    <row r="15" spans="1:62" s="121" customFormat="1" ht="15.75" thickBot="1">
      <c r="A15" s="411">
        <v>26</v>
      </c>
      <c r="B15" s="299">
        <v>42540</v>
      </c>
      <c r="C15" s="300">
        <v>0.875</v>
      </c>
      <c r="D15" s="294">
        <f t="shared" si="0"/>
        <v>0</v>
      </c>
      <c r="E15" s="294">
        <f t="shared" si="2"/>
        <v>0</v>
      </c>
      <c r="F15" s="294">
        <f t="shared" si="3"/>
        <v>0</v>
      </c>
      <c r="G15" s="294">
        <f t="shared" si="4"/>
        <v>0</v>
      </c>
      <c r="H15" s="301" t="s">
        <v>276</v>
      </c>
      <c r="I15" s="166"/>
      <c r="J15" s="166"/>
      <c r="K15" s="301" t="s">
        <v>277</v>
      </c>
      <c r="L15" s="302">
        <f>Points!G31</f>
        <v>5</v>
      </c>
      <c r="M15" s="302">
        <f>Points!H31</f>
        <v>3.5</v>
      </c>
      <c r="N15" s="302">
        <f>Points!I31</f>
        <v>1.6</v>
      </c>
      <c r="O15" s="311">
        <f t="shared" si="1"/>
        <v>0</v>
      </c>
      <c r="P15" s="311">
        <f t="shared" si="5"/>
        <v>0</v>
      </c>
      <c r="Q15" s="311">
        <f t="shared" si="6"/>
        <v>0</v>
      </c>
      <c r="R15" s="311">
        <f t="shared" si="7"/>
        <v>0</v>
      </c>
      <c r="S15" s="311"/>
      <c r="T15" s="311"/>
      <c r="U15" s="312"/>
      <c r="V15" s="311"/>
      <c r="W15" s="311"/>
      <c r="X15" s="311"/>
      <c r="Y15" s="311"/>
      <c r="Z15" s="311"/>
      <c r="AA15" s="311"/>
      <c r="AB15" s="311"/>
      <c r="AC15" s="311"/>
      <c r="AD15" s="307"/>
      <c r="AE15" s="307"/>
      <c r="AF15" s="307"/>
      <c r="AG15" s="307"/>
      <c r="AH15" s="307"/>
      <c r="AI15" s="307"/>
      <c r="AJ15" s="307"/>
      <c r="AK15" s="307"/>
      <c r="AL15" s="307"/>
      <c r="AM15" s="307"/>
      <c r="AN15" s="307"/>
      <c r="AO15" s="307"/>
      <c r="AP15" s="307"/>
      <c r="AQ15" s="307"/>
      <c r="AR15" s="307"/>
      <c r="AS15" s="307"/>
      <c r="AT15" s="307"/>
      <c r="AU15" s="307"/>
      <c r="AV15" s="307"/>
      <c r="AW15" s="308"/>
      <c r="AX15" s="308"/>
      <c r="AY15" s="308"/>
      <c r="AZ15" s="308"/>
      <c r="BA15" s="308"/>
      <c r="BB15" s="308"/>
      <c r="BC15" s="308"/>
      <c r="BD15" s="308"/>
      <c r="BE15" s="308"/>
      <c r="BF15" s="308"/>
      <c r="BG15" s="308"/>
      <c r="BH15" s="308"/>
      <c r="BI15" s="308"/>
      <c r="BJ15" s="308"/>
    </row>
    <row r="16" spans="1:62">
      <c r="A16" s="307"/>
      <c r="B16" s="309"/>
      <c r="C16" s="307"/>
      <c r="D16" s="307"/>
      <c r="E16" s="307"/>
      <c r="F16" s="307"/>
      <c r="G16" s="307"/>
      <c r="H16" s="310"/>
      <c r="I16" s="311"/>
      <c r="J16" s="311"/>
      <c r="K16" s="310"/>
      <c r="L16" s="311"/>
      <c r="M16" s="311"/>
      <c r="N16" s="311"/>
      <c r="O16" s="307"/>
      <c r="P16" s="307"/>
      <c r="Q16" s="307"/>
      <c r="R16" s="307"/>
      <c r="S16" s="307"/>
      <c r="T16" s="311"/>
      <c r="U16" s="312"/>
      <c r="V16" s="311"/>
      <c r="W16" s="311"/>
      <c r="X16" s="311"/>
      <c r="Y16" s="311"/>
      <c r="Z16" s="311"/>
      <c r="AA16" s="311"/>
      <c r="AB16" s="311"/>
      <c r="AC16" s="311"/>
      <c r="AD16" s="307"/>
      <c r="AE16" s="307"/>
      <c r="AF16" s="307"/>
      <c r="AG16" s="307"/>
      <c r="AH16" s="307"/>
      <c r="AI16" s="307"/>
      <c r="AJ16" s="307"/>
      <c r="AK16" s="307"/>
      <c r="AL16" s="307"/>
      <c r="AM16" s="307"/>
      <c r="AN16" s="307"/>
      <c r="AO16" s="307"/>
      <c r="AP16" s="307"/>
      <c r="AQ16" s="307"/>
      <c r="AR16" s="307"/>
      <c r="AS16" s="307"/>
      <c r="AT16" s="307"/>
      <c r="AU16" s="307"/>
      <c r="AV16" s="307"/>
      <c r="AW16" s="307"/>
      <c r="AX16" s="307"/>
      <c r="AY16" s="307"/>
      <c r="AZ16" s="307"/>
      <c r="BA16" s="307"/>
      <c r="BB16" s="307"/>
      <c r="BC16" s="307"/>
      <c r="BD16" s="307"/>
      <c r="BE16" s="307"/>
      <c r="BF16" s="307"/>
      <c r="BG16" s="307"/>
      <c r="BH16" s="307"/>
      <c r="BI16" s="307"/>
      <c r="BJ16" s="307"/>
    </row>
    <row r="17" spans="1:62">
      <c r="A17" s="307"/>
      <c r="B17" s="309"/>
      <c r="C17" s="307"/>
      <c r="D17" s="307"/>
      <c r="E17" s="307"/>
      <c r="F17" s="307"/>
      <c r="G17" s="307"/>
      <c r="H17" s="310"/>
      <c r="I17" s="311"/>
      <c r="J17" s="311"/>
      <c r="K17" s="310"/>
      <c r="L17" s="311"/>
      <c r="M17" s="311"/>
      <c r="N17" s="311"/>
      <c r="O17" s="307"/>
      <c r="P17" s="307"/>
      <c r="Q17" s="307"/>
      <c r="R17" s="307"/>
      <c r="S17" s="307"/>
      <c r="T17" s="311"/>
      <c r="U17" s="312"/>
      <c r="V17" s="311"/>
      <c r="W17" s="311"/>
      <c r="X17" s="311"/>
      <c r="Y17" s="311"/>
      <c r="Z17" s="311"/>
      <c r="AA17" s="311"/>
      <c r="AB17" s="311"/>
      <c r="AC17" s="311"/>
      <c r="AD17" s="307"/>
      <c r="AE17" s="307"/>
      <c r="AF17" s="307"/>
      <c r="AG17" s="307"/>
      <c r="AH17" s="307"/>
      <c r="AI17" s="307"/>
      <c r="AJ17" s="307"/>
      <c r="AK17" s="307"/>
      <c r="AL17" s="307"/>
      <c r="AM17" s="307"/>
      <c r="AN17" s="307"/>
      <c r="AO17" s="307"/>
      <c r="AP17" s="307"/>
      <c r="AQ17" s="307"/>
      <c r="AR17" s="307"/>
      <c r="AS17" s="307"/>
      <c r="AT17" s="307"/>
      <c r="AU17" s="307"/>
      <c r="AV17" s="307"/>
      <c r="AW17" s="307"/>
      <c r="AX17" s="307"/>
      <c r="AY17" s="307"/>
      <c r="AZ17" s="307"/>
      <c r="BA17" s="307"/>
      <c r="BB17" s="307"/>
      <c r="BC17" s="307"/>
      <c r="BD17" s="307"/>
      <c r="BE17" s="307"/>
      <c r="BF17" s="307"/>
      <c r="BG17" s="307"/>
      <c r="BH17" s="307"/>
      <c r="BI17" s="307"/>
      <c r="BJ17" s="307"/>
    </row>
    <row r="18" spans="1:62" ht="15.75" thickBot="1">
      <c r="A18" s="307"/>
      <c r="B18" s="309"/>
      <c r="C18" s="307"/>
      <c r="D18" s="307"/>
      <c r="E18" s="307"/>
      <c r="F18" s="307"/>
      <c r="G18" s="307"/>
      <c r="H18" s="310"/>
      <c r="I18" s="311"/>
      <c r="J18" s="311"/>
      <c r="K18" s="310"/>
      <c r="L18" s="311"/>
      <c r="M18" s="311"/>
      <c r="N18" s="311"/>
      <c r="O18" s="307"/>
      <c r="P18" s="307"/>
      <c r="Q18" s="307"/>
      <c r="R18" s="307"/>
      <c r="S18" s="307"/>
      <c r="T18" s="311"/>
      <c r="U18" s="312"/>
      <c r="V18" s="311"/>
      <c r="W18" s="311"/>
      <c r="X18" s="311"/>
      <c r="Y18" s="311"/>
      <c r="Z18" s="311"/>
      <c r="AA18" s="311"/>
      <c r="AB18" s="311"/>
      <c r="AC18" s="311"/>
      <c r="AD18" s="307"/>
      <c r="AE18" s="307"/>
      <c r="AF18" s="307"/>
      <c r="AG18" s="307"/>
      <c r="AH18" s="307"/>
      <c r="AI18" s="307"/>
      <c r="AJ18" s="307"/>
      <c r="AK18" s="307"/>
      <c r="AL18" s="307"/>
      <c r="AM18" s="307"/>
      <c r="AN18" s="307"/>
      <c r="AO18" s="307"/>
      <c r="AP18" s="307"/>
      <c r="AQ18" s="307"/>
      <c r="AR18" s="307"/>
      <c r="AS18" s="307"/>
      <c r="AT18" s="307"/>
      <c r="AU18" s="307"/>
      <c r="AV18" s="307"/>
      <c r="AW18" s="307"/>
      <c r="AX18" s="307"/>
      <c r="AY18" s="307"/>
      <c r="AZ18" s="307"/>
      <c r="BA18" s="307"/>
      <c r="BB18" s="307"/>
      <c r="BC18" s="307"/>
      <c r="BD18" s="307"/>
      <c r="BE18" s="307"/>
      <c r="BF18" s="307"/>
      <c r="BG18" s="307"/>
      <c r="BH18" s="307"/>
      <c r="BI18" s="307"/>
      <c r="BJ18" s="307"/>
    </row>
    <row r="19" spans="1:62" ht="15.75" thickBot="1">
      <c r="A19" s="307"/>
      <c r="B19" s="418" t="s">
        <v>72</v>
      </c>
      <c r="C19" s="419"/>
      <c r="D19" s="419"/>
      <c r="E19" s="419"/>
      <c r="F19" s="419"/>
      <c r="G19" s="419"/>
      <c r="H19" s="419"/>
      <c r="I19" s="419"/>
      <c r="J19" s="419"/>
      <c r="K19" s="420"/>
      <c r="L19" s="418" t="s">
        <v>133</v>
      </c>
      <c r="M19" s="419"/>
      <c r="N19" s="420"/>
      <c r="O19" s="354"/>
      <c r="P19" s="354"/>
      <c r="Q19" s="354"/>
      <c r="R19" s="307"/>
      <c r="S19" s="307"/>
      <c r="T19" s="311"/>
      <c r="U19" s="312"/>
      <c r="V19" s="311"/>
      <c r="W19" s="311"/>
      <c r="X19" s="311"/>
      <c r="Y19" s="311"/>
      <c r="Z19" s="311"/>
      <c r="AA19" s="311"/>
      <c r="AB19" s="311"/>
      <c r="AC19" s="311"/>
      <c r="AD19" s="307"/>
      <c r="AE19" s="307"/>
      <c r="AF19" s="307"/>
      <c r="AG19" s="307"/>
      <c r="AH19" s="307"/>
      <c r="AI19" s="307"/>
      <c r="AJ19" s="307"/>
      <c r="AK19" s="307"/>
      <c r="AL19" s="307"/>
      <c r="AM19" s="307"/>
      <c r="AN19" s="307"/>
      <c r="AO19" s="307"/>
      <c r="AP19" s="307"/>
      <c r="AQ19" s="307"/>
      <c r="AR19" s="307"/>
      <c r="AS19" s="307"/>
      <c r="AT19" s="307"/>
      <c r="AU19" s="307"/>
      <c r="AV19" s="307"/>
      <c r="AW19" s="307"/>
      <c r="AX19" s="307"/>
      <c r="AY19" s="307"/>
      <c r="AZ19" s="307"/>
      <c r="BA19" s="307"/>
      <c r="BB19" s="307"/>
      <c r="BC19" s="307"/>
      <c r="BD19" s="307"/>
      <c r="BE19" s="307"/>
      <c r="BF19" s="307"/>
      <c r="BG19" s="307"/>
      <c r="BH19" s="307"/>
      <c r="BI19" s="307"/>
      <c r="BJ19" s="307"/>
    </row>
    <row r="20" spans="1:62" ht="4.5" customHeight="1" thickBot="1">
      <c r="A20" s="307"/>
      <c r="B20" s="415"/>
      <c r="C20" s="416"/>
      <c r="D20" s="416"/>
      <c r="E20" s="416"/>
      <c r="F20" s="416"/>
      <c r="G20" s="416"/>
      <c r="H20" s="416"/>
      <c r="I20" s="416"/>
      <c r="J20" s="416"/>
      <c r="K20" s="417"/>
      <c r="L20" s="303"/>
      <c r="M20" s="304"/>
      <c r="N20" s="305"/>
      <c r="O20" s="355"/>
      <c r="P20" s="355"/>
      <c r="Q20" s="355"/>
      <c r="R20" s="307"/>
      <c r="S20" s="307"/>
      <c r="T20" s="311"/>
      <c r="U20" s="312"/>
      <c r="V20" s="311"/>
      <c r="W20" s="311"/>
      <c r="X20" s="311"/>
      <c r="Y20" s="311"/>
      <c r="Z20" s="311"/>
      <c r="AA20" s="311"/>
      <c r="AB20" s="311"/>
      <c r="AC20" s="311"/>
      <c r="AD20" s="307"/>
      <c r="AE20" s="307"/>
      <c r="AF20" s="307"/>
      <c r="AG20" s="307"/>
      <c r="AH20" s="307"/>
      <c r="AI20" s="307"/>
      <c r="AJ20" s="307"/>
      <c r="AK20" s="307"/>
      <c r="AL20" s="307"/>
      <c r="AM20" s="307"/>
      <c r="AN20" s="307"/>
      <c r="AO20" s="307"/>
      <c r="AP20" s="307"/>
      <c r="AQ20" s="307"/>
      <c r="AR20" s="307"/>
      <c r="AS20" s="307"/>
      <c r="AT20" s="307"/>
      <c r="AU20" s="307"/>
      <c r="AV20" s="307"/>
      <c r="AW20" s="307"/>
      <c r="AX20" s="307"/>
      <c r="AY20" s="307"/>
      <c r="AZ20" s="307"/>
      <c r="BA20" s="307"/>
      <c r="BB20" s="307"/>
      <c r="BC20" s="307"/>
      <c r="BD20" s="307"/>
      <c r="BE20" s="307"/>
      <c r="BF20" s="307"/>
      <c r="BG20" s="307"/>
      <c r="BH20" s="307"/>
      <c r="BI20" s="307"/>
      <c r="BJ20" s="307"/>
    </row>
    <row r="21" spans="1:62" s="121" customFormat="1" ht="15.75" thickBot="1">
      <c r="A21" s="411">
        <v>4</v>
      </c>
      <c r="B21" s="292">
        <v>42532</v>
      </c>
      <c r="C21" s="293">
        <v>0.875</v>
      </c>
      <c r="D21" s="294">
        <f t="shared" ref="D21:D26" si="13">IF(AND(I21&lt;&gt;"",J21&lt;&gt;""),1,0)</f>
        <v>1</v>
      </c>
      <c r="E21" s="294">
        <f>IF(AND(I21&gt;J21,D21=1),1,0)</f>
        <v>1</v>
      </c>
      <c r="F21" s="294">
        <f>IF(AND(I21=J21,D21=1),1,0)</f>
        <v>0</v>
      </c>
      <c r="G21" s="294">
        <f>IF(AND(I21&lt;J21,D21=1),1,0)</f>
        <v>0</v>
      </c>
      <c r="H21" s="295" t="s">
        <v>2</v>
      </c>
      <c r="I21" s="166">
        <v>4</v>
      </c>
      <c r="J21" s="166">
        <v>1</v>
      </c>
      <c r="K21" s="298" t="s">
        <v>20</v>
      </c>
      <c r="L21" s="302">
        <f>Points!G9</f>
        <v>2.1</v>
      </c>
      <c r="M21" s="302">
        <f>Points!H9</f>
        <v>3.1</v>
      </c>
      <c r="N21" s="302">
        <f>Points!I9</f>
        <v>3.4</v>
      </c>
      <c r="O21" s="311">
        <f t="shared" ref="O21:O26" si="14">IF(AND(I21&lt;&gt;"",J21&lt;&gt;""),1,0)</f>
        <v>1</v>
      </c>
      <c r="P21" s="311">
        <f>IF(AND(I21&lt;J21,O21=1),1,0)</f>
        <v>0</v>
      </c>
      <c r="Q21" s="311">
        <f>IF(AND(I21=J21,O21=1),1,0)</f>
        <v>0</v>
      </c>
      <c r="R21" s="311">
        <f>IF(AND(I21&gt;J21,O21=1),1,0)</f>
        <v>1</v>
      </c>
      <c r="S21" s="311"/>
      <c r="T21" s="316"/>
      <c r="U21" s="317"/>
      <c r="V21" s="400" t="s">
        <v>64</v>
      </c>
      <c r="W21" s="401" t="s">
        <v>65</v>
      </c>
      <c r="X21" s="401" t="s">
        <v>24</v>
      </c>
      <c r="Y21" s="401" t="s">
        <v>22</v>
      </c>
      <c r="Z21" s="401" t="s">
        <v>66</v>
      </c>
      <c r="AA21" s="401" t="s">
        <v>67</v>
      </c>
      <c r="AB21" s="401" t="s">
        <v>68</v>
      </c>
      <c r="AC21" s="413" t="s">
        <v>69</v>
      </c>
      <c r="AD21" s="307"/>
      <c r="AE21" s="73"/>
      <c r="AF21" s="74" t="s">
        <v>70</v>
      </c>
      <c r="AG21" s="74"/>
      <c r="AH21" s="74" t="s">
        <v>71</v>
      </c>
      <c r="AI21" s="74" t="s">
        <v>65</v>
      </c>
      <c r="AJ21" s="74" t="s">
        <v>64</v>
      </c>
      <c r="AK21" s="74" t="s">
        <v>24</v>
      </c>
      <c r="AL21" s="74" t="s">
        <v>22</v>
      </c>
      <c r="AM21" s="74" t="s">
        <v>66</v>
      </c>
      <c r="AN21" s="74" t="s">
        <v>67</v>
      </c>
      <c r="AO21" s="74" t="s">
        <v>68</v>
      </c>
      <c r="AP21" s="74" t="s">
        <v>69</v>
      </c>
      <c r="AQ21" s="97" t="s">
        <v>82</v>
      </c>
      <c r="AR21" s="96" t="s">
        <v>83</v>
      </c>
      <c r="AS21" s="96">
        <v>1</v>
      </c>
      <c r="AT21" s="96">
        <v>2</v>
      </c>
      <c r="AU21" s="96">
        <v>3</v>
      </c>
      <c r="AV21" s="98">
        <v>4</v>
      </c>
      <c r="AW21" s="99" t="s">
        <v>82</v>
      </c>
      <c r="AX21" s="100" t="s">
        <v>84</v>
      </c>
      <c r="AY21" s="100" t="s">
        <v>85</v>
      </c>
      <c r="AZ21" s="100">
        <v>1</v>
      </c>
      <c r="BA21" s="100">
        <v>2</v>
      </c>
      <c r="BB21" s="100">
        <v>3</v>
      </c>
      <c r="BC21" s="101">
        <v>4</v>
      </c>
      <c r="BD21" s="418" t="s">
        <v>132</v>
      </c>
      <c r="BE21" s="419"/>
      <c r="BF21" s="420"/>
      <c r="BG21" s="308"/>
      <c r="BH21" s="308"/>
      <c r="BI21" s="308"/>
      <c r="BJ21" s="308"/>
    </row>
    <row r="22" spans="1:62" s="121" customFormat="1" ht="15.75" thickBot="1">
      <c r="A22" s="411">
        <v>3</v>
      </c>
      <c r="B22" s="296">
        <v>42532</v>
      </c>
      <c r="C22" s="297">
        <v>0.75</v>
      </c>
      <c r="D22" s="294">
        <f t="shared" si="13"/>
        <v>1</v>
      </c>
      <c r="E22" s="294">
        <f t="shared" ref="E22:E26" si="15">IF(AND(I22&gt;J22,D22=1),1,0)</f>
        <v>0</v>
      </c>
      <c r="F22" s="294">
        <f t="shared" ref="F22:F26" si="16">IF(AND(I22=J22,D22=1),1,0)</f>
        <v>1</v>
      </c>
      <c r="G22" s="294">
        <f t="shared" ref="G22:G26" si="17">IF(AND(I22&lt;J22,D22=1),1,0)</f>
        <v>0</v>
      </c>
      <c r="H22" s="298" t="s">
        <v>278</v>
      </c>
      <c r="I22" s="166">
        <v>1</v>
      </c>
      <c r="J22" s="166">
        <v>1</v>
      </c>
      <c r="K22" s="298" t="s">
        <v>279</v>
      </c>
      <c r="L22" s="302">
        <f>Points!G8</f>
        <v>2.4</v>
      </c>
      <c r="M22" s="302">
        <f>Points!H8</f>
        <v>3</v>
      </c>
      <c r="N22" s="302">
        <f>Points!I8</f>
        <v>3</v>
      </c>
      <c r="O22" s="311">
        <f t="shared" si="14"/>
        <v>1</v>
      </c>
      <c r="P22" s="311">
        <f t="shared" ref="P22:P26" si="18">IF(AND(I22&lt;J22,O22=1),1,0)</f>
        <v>0</v>
      </c>
      <c r="Q22" s="311">
        <f t="shared" ref="Q22:Q26" si="19">IF(AND(I22=J22,O22=1),1,0)</f>
        <v>1</v>
      </c>
      <c r="R22" s="311">
        <f t="shared" ref="R22:R26" si="20">IF(AND(I22&gt;J22,O22=1),1,0)</f>
        <v>0</v>
      </c>
      <c r="S22" s="311"/>
      <c r="T22" s="131">
        <v>1</v>
      </c>
      <c r="U22" s="132" t="str">
        <f>VLOOKUP(T22,AF22:AP25,2,FALSE)</f>
        <v>Angleterre</v>
      </c>
      <c r="V22" s="131">
        <f>(3*X22)+Y22</f>
        <v>3</v>
      </c>
      <c r="W22" s="133">
        <f>SUM(X22:Z22)</f>
        <v>1</v>
      </c>
      <c r="X22" s="133">
        <f>VLOOKUP(T22,AF22:AP25,6,FALSE)</f>
        <v>1</v>
      </c>
      <c r="Y22" s="133">
        <f>VLOOKUP(T22,AF22:AP25,7,FALSE)</f>
        <v>0</v>
      </c>
      <c r="Z22" s="133">
        <f>VLOOKUP(T22,AF22:AP25,8,FALSE)</f>
        <v>0</v>
      </c>
      <c r="AA22" s="133">
        <f>VLOOKUP(T22,AF22:AP25,9,FALSE)</f>
        <v>4</v>
      </c>
      <c r="AB22" s="133">
        <f>VLOOKUP(T22,AF22:AP25,10,FALSE)</f>
        <v>1</v>
      </c>
      <c r="AC22" s="134">
        <f>AA22-AB22</f>
        <v>3</v>
      </c>
      <c r="AD22" s="307"/>
      <c r="AE22" s="75">
        <v>1</v>
      </c>
      <c r="AF22" s="71">
        <f>RANK(AH22,AH22:AH25)</f>
        <v>1</v>
      </c>
      <c r="AG22" s="71" t="str">
        <f>H21</f>
        <v>Angleterre</v>
      </c>
      <c r="AH22" s="71">
        <f>(AJ22*1000000000)+((AQ22+AW22)*100000)+(AP22*1000)+(AN22*10)-AE22</f>
        <v>3000003039</v>
      </c>
      <c r="AI22" s="71">
        <f>D21+D24+O25</f>
        <v>1</v>
      </c>
      <c r="AJ22" s="71">
        <f>(3*AK22)+AL22</f>
        <v>3</v>
      </c>
      <c r="AK22" s="71">
        <f>E21+E24+P25</f>
        <v>1</v>
      </c>
      <c r="AL22" s="71">
        <f>F21+F24+Q25</f>
        <v>0</v>
      </c>
      <c r="AM22" s="71">
        <f>G21+G24+R25</f>
        <v>0</v>
      </c>
      <c r="AN22" s="71">
        <f>I21+I24+J25</f>
        <v>4</v>
      </c>
      <c r="AO22" s="71">
        <f>J21+J24+I25</f>
        <v>1</v>
      </c>
      <c r="AP22" s="71">
        <f>AN22-AO22</f>
        <v>3</v>
      </c>
      <c r="AQ22" s="102">
        <f>IF(AND(AR22&lt;&gt;"",COUNTIF(AS22:AV22,AR22)=1),1000,0)</f>
        <v>0</v>
      </c>
      <c r="AR22" s="72" t="str">
        <f>IF(COUNTIF(AJ22:AJ25,AJ22)=2,IF(AJ22=AJ23,AE23,IF(AJ22=AJ24,AE24,IF(AJ22=AJ25,AE25,""))),"")</f>
        <v/>
      </c>
      <c r="AS22" s="103"/>
      <c r="AT22" s="72">
        <f>IF(I21&gt;J21,2,"")</f>
        <v>2</v>
      </c>
      <c r="AU22" s="72" t="str">
        <f>IF(I24&gt;J24,3,"")</f>
        <v/>
      </c>
      <c r="AV22" s="104" t="str">
        <f>IF(J25&gt;I25,4,"")</f>
        <v/>
      </c>
      <c r="AW22" s="122">
        <f>SUM(AZ22:BC22)</f>
        <v>0</v>
      </c>
      <c r="AX22" s="123" t="str">
        <f>IF(COUNTIF(AJ22:AJ25,AJ22)=3,IF(AJ22=AJ23,AE23,AE24),"")</f>
        <v/>
      </c>
      <c r="AY22" s="123" t="str">
        <f>IF(COUNTIF(AJ22:AJ25,AJ22)=3,IF(AJ22=AJ25,AE25,AE24),"")</f>
        <v/>
      </c>
      <c r="AZ22" s="124"/>
      <c r="BA22" s="123" t="str">
        <f>IF(COUNTIF(AX22:AY22,BA21)=1,1000*(I21-J21)+10*I21,"")</f>
        <v/>
      </c>
      <c r="BB22" s="123" t="str">
        <f>IF(COUNTIF(AX22:AY22,BB21)=1,1000*(I23-J23)+10*I23,"")</f>
        <v/>
      </c>
      <c r="BC22" s="125" t="str">
        <f>IF(COUNTIF(AX22:AY22,BC21)=1,1000*(J25-I25)+10*J25,"")</f>
        <v/>
      </c>
      <c r="BD22" s="421" t="str">
        <f>H21</f>
        <v>Angleterre</v>
      </c>
      <c r="BE22" s="422"/>
      <c r="BF22" s="324">
        <v>1</v>
      </c>
      <c r="BG22" s="308"/>
      <c r="BH22" s="308"/>
      <c r="BI22" s="308"/>
      <c r="BJ22" s="308"/>
    </row>
    <row r="23" spans="1:62" s="121" customFormat="1" ht="15.75" thickBot="1">
      <c r="A23" s="411">
        <v>13</v>
      </c>
      <c r="B23" s="296">
        <v>42536</v>
      </c>
      <c r="C23" s="297">
        <v>0.625</v>
      </c>
      <c r="D23" s="294">
        <f t="shared" si="13"/>
        <v>0</v>
      </c>
      <c r="E23" s="294">
        <f t="shared" si="15"/>
        <v>0</v>
      </c>
      <c r="F23" s="294">
        <f t="shared" si="16"/>
        <v>0</v>
      </c>
      <c r="G23" s="294">
        <f t="shared" si="17"/>
        <v>0</v>
      </c>
      <c r="H23" s="298" t="s">
        <v>20</v>
      </c>
      <c r="I23" s="166"/>
      <c r="J23" s="166"/>
      <c r="K23" s="298" t="s">
        <v>279</v>
      </c>
      <c r="L23" s="302">
        <f>Points!G18</f>
        <v>3.8</v>
      </c>
      <c r="M23" s="302">
        <f>Points!H18</f>
        <v>3.1</v>
      </c>
      <c r="N23" s="302">
        <f>Points!I18</f>
        <v>1.9</v>
      </c>
      <c r="O23" s="311">
        <f t="shared" si="14"/>
        <v>0</v>
      </c>
      <c r="P23" s="311">
        <f t="shared" si="18"/>
        <v>0</v>
      </c>
      <c r="Q23" s="311">
        <f t="shared" si="19"/>
        <v>0</v>
      </c>
      <c r="R23" s="311">
        <f t="shared" si="20"/>
        <v>0</v>
      </c>
      <c r="S23" s="311"/>
      <c r="T23" s="135">
        <v>2</v>
      </c>
      <c r="U23" s="136" t="str">
        <f>VLOOKUP(T23,AF22:AP25,2,FALSE)</f>
        <v>Pays de Galles</v>
      </c>
      <c r="V23" s="135">
        <f t="shared" ref="V23:V25" si="21">(3*X23)+Y23</f>
        <v>1</v>
      </c>
      <c r="W23" s="137">
        <f t="shared" ref="W23:W25" si="22">SUM(X23:Z23)</f>
        <v>1</v>
      </c>
      <c r="X23" s="137">
        <f>VLOOKUP(T23,AF22:AP25,6,FALSE)</f>
        <v>0</v>
      </c>
      <c r="Y23" s="137">
        <f>VLOOKUP(T23,AF22:AP25,7,FALSE)</f>
        <v>1</v>
      </c>
      <c r="Z23" s="137">
        <f>VLOOKUP(T23,AF22:AP25,8,FALSE)</f>
        <v>0</v>
      </c>
      <c r="AA23" s="137">
        <f>VLOOKUP(T23,AF22:AP25,9,FALSE)</f>
        <v>1</v>
      </c>
      <c r="AB23" s="137">
        <f>VLOOKUP(T23,AF22:AP25,10,FALSE)</f>
        <v>1</v>
      </c>
      <c r="AC23" s="138">
        <f t="shared" ref="AC23:AC25" si="23">AA23-AB23</f>
        <v>0</v>
      </c>
      <c r="AD23" s="307"/>
      <c r="AE23" s="75">
        <v>2</v>
      </c>
      <c r="AF23" s="71">
        <f>RANK(AH23,AH22:AH25)</f>
        <v>4</v>
      </c>
      <c r="AG23" s="71" t="str">
        <f>K21</f>
        <v>Russie</v>
      </c>
      <c r="AH23" s="71">
        <f t="shared" ref="AH23:AH25" si="24">(AJ23*1000000000)+((AQ23+AW23)*100000)+(AP23*1000)+(AN23*10)-AE23</f>
        <v>-2992</v>
      </c>
      <c r="AI23" s="71">
        <f>O21+D23+D26</f>
        <v>1</v>
      </c>
      <c r="AJ23" s="71">
        <f>(3*AK23)+AL23</f>
        <v>0</v>
      </c>
      <c r="AK23" s="71">
        <f>P21+E23+E26</f>
        <v>0</v>
      </c>
      <c r="AL23" s="71">
        <f>Q21+F23+F26</f>
        <v>0</v>
      </c>
      <c r="AM23" s="71">
        <f>R21+G23+G26</f>
        <v>1</v>
      </c>
      <c r="AN23" s="71">
        <f>J21+I23+I26</f>
        <v>1</v>
      </c>
      <c r="AO23" s="71">
        <f>I21+J23+J26</f>
        <v>4</v>
      </c>
      <c r="AP23" s="71">
        <f>AN23-AO23</f>
        <v>-3</v>
      </c>
      <c r="AQ23" s="102">
        <f t="shared" ref="AQ23:AQ25" si="25">IF(AND(AR23&lt;&gt;"",COUNTIF(AS23:AV23,AR23)=1),1000,0)</f>
        <v>0</v>
      </c>
      <c r="AR23" s="72" t="str">
        <f>IF(COUNTIF(AJ22:AJ25,AJ23)=2,IF(AJ23=AJ22,AE22,IF(AJ23=AJ24,AE24,IF(AJ23=AJ25,AE25,""))),"")</f>
        <v/>
      </c>
      <c r="AS23" s="72" t="str">
        <f>IF(J21&gt;I21,1,"")</f>
        <v/>
      </c>
      <c r="AT23" s="103"/>
      <c r="AU23" s="72" t="str">
        <f>IF(I26&gt;J26,3,"")</f>
        <v/>
      </c>
      <c r="AV23" s="104" t="str">
        <f>IF(I23&gt;J23,4,"")</f>
        <v/>
      </c>
      <c r="AW23" s="122">
        <f>SUM(AZ23:BC23)</f>
        <v>0</v>
      </c>
      <c r="AX23" s="123" t="str">
        <f>IF(COUNTIF(AJ22:AJ25,AJ23)=3,IF(AJ23=AJ22,AE22,AE24),"")</f>
        <v/>
      </c>
      <c r="AY23" s="123" t="str">
        <f>IF(COUNTIF(AJ22:AJ25,AJ23)=3,IF(AJ23=AJ25,AE25,AE24),"")</f>
        <v/>
      </c>
      <c r="AZ23" s="123" t="str">
        <f>IF(COUNTIF(AX23:AY23,AZ21)=1,1000*(J21-I21)+10*J21,"")</f>
        <v/>
      </c>
      <c r="BA23" s="124"/>
      <c r="BB23" s="123" t="str">
        <f>IF(COUNTIF(AX23:AY23,BB21)=1,1000*(I26-J26)+10*I26,"")</f>
        <v/>
      </c>
      <c r="BC23" s="125" t="str">
        <f>IF(COUNTIF(AX23:AY23,BC21)=1,1000*(J24-I24)+10*J24,"")</f>
        <v/>
      </c>
      <c r="BD23" s="421" t="str">
        <f>K21</f>
        <v>Russie</v>
      </c>
      <c r="BE23" s="422"/>
      <c r="BF23" s="324">
        <v>1.4</v>
      </c>
      <c r="BG23" s="308"/>
      <c r="BH23" s="308"/>
      <c r="BI23" s="308"/>
      <c r="BJ23" s="308"/>
    </row>
    <row r="24" spans="1:62" s="121" customFormat="1" ht="15.75" thickBot="1">
      <c r="A24" s="411">
        <v>16</v>
      </c>
      <c r="B24" s="296">
        <v>42537</v>
      </c>
      <c r="C24" s="297">
        <v>0.625</v>
      </c>
      <c r="D24" s="294">
        <f t="shared" si="13"/>
        <v>0</v>
      </c>
      <c r="E24" s="294">
        <f t="shared" si="15"/>
        <v>0</v>
      </c>
      <c r="F24" s="294">
        <f t="shared" si="16"/>
        <v>0</v>
      </c>
      <c r="G24" s="294">
        <f t="shared" si="17"/>
        <v>0</v>
      </c>
      <c r="H24" s="298" t="s">
        <v>2</v>
      </c>
      <c r="I24" s="166"/>
      <c r="J24" s="166"/>
      <c r="K24" s="298" t="s">
        <v>278</v>
      </c>
      <c r="L24" s="302">
        <f>Points!G19</f>
        <v>2.4</v>
      </c>
      <c r="M24" s="302">
        <f>Points!H19</f>
        <v>3</v>
      </c>
      <c r="N24" s="302">
        <f>Points!I19</f>
        <v>2.8</v>
      </c>
      <c r="O24" s="311">
        <f t="shared" si="14"/>
        <v>0</v>
      </c>
      <c r="P24" s="311">
        <f t="shared" si="18"/>
        <v>0</v>
      </c>
      <c r="Q24" s="311">
        <f t="shared" si="19"/>
        <v>0</v>
      </c>
      <c r="R24" s="311">
        <f t="shared" si="20"/>
        <v>0</v>
      </c>
      <c r="S24" s="311"/>
      <c r="T24" s="139">
        <v>3</v>
      </c>
      <c r="U24" s="140" t="str">
        <f>VLOOKUP(T24,AF22:AP25,2,FALSE)</f>
        <v>Slovaquie</v>
      </c>
      <c r="V24" s="139">
        <f t="shared" si="21"/>
        <v>1</v>
      </c>
      <c r="W24" s="141">
        <f t="shared" si="22"/>
        <v>1</v>
      </c>
      <c r="X24" s="141">
        <f>VLOOKUP(T24,AF22:AP25,6,FALSE)</f>
        <v>0</v>
      </c>
      <c r="Y24" s="141">
        <f>VLOOKUP(T24,AF22:AP25,7,FALSE)</f>
        <v>1</v>
      </c>
      <c r="Z24" s="141">
        <f>VLOOKUP(T24,AF22:AP25,8,FALSE)</f>
        <v>0</v>
      </c>
      <c r="AA24" s="141">
        <f>VLOOKUP(T24,AF22:AP25,9,FALSE)</f>
        <v>1</v>
      </c>
      <c r="AB24" s="141">
        <f>VLOOKUP(T24,AF22:AP25,10,FALSE)</f>
        <v>1</v>
      </c>
      <c r="AC24" s="142">
        <f t="shared" si="23"/>
        <v>0</v>
      </c>
      <c r="AD24" s="307"/>
      <c r="AE24" s="75">
        <v>3</v>
      </c>
      <c r="AF24" s="71">
        <f>RANK(AH24,AH22:AH25)</f>
        <v>2</v>
      </c>
      <c r="AG24" s="71" t="str">
        <f>H22</f>
        <v>Pays de Galles</v>
      </c>
      <c r="AH24" s="71">
        <f t="shared" si="24"/>
        <v>1000000007</v>
      </c>
      <c r="AI24" s="71">
        <f>D22+O24+O26</f>
        <v>1</v>
      </c>
      <c r="AJ24" s="71">
        <f>(3*AK24)+AL24</f>
        <v>1</v>
      </c>
      <c r="AK24" s="71">
        <f>E22+P24+P26</f>
        <v>0</v>
      </c>
      <c r="AL24" s="71">
        <f>F22+Q24+Q26</f>
        <v>1</v>
      </c>
      <c r="AM24" s="71">
        <f>G22+R24+R26</f>
        <v>0</v>
      </c>
      <c r="AN24" s="71">
        <f>I22+J24+J26</f>
        <v>1</v>
      </c>
      <c r="AO24" s="71">
        <f>J22+I24+I26</f>
        <v>1</v>
      </c>
      <c r="AP24" s="71">
        <f>AN24-AO24</f>
        <v>0</v>
      </c>
      <c r="AQ24" s="102">
        <f t="shared" si="25"/>
        <v>0</v>
      </c>
      <c r="AR24" s="72">
        <f>IF(COUNTIF(AJ22:AJ25,AJ24)=2,IF(AJ24=AJ22,AE22,IF(AJ24=AJ23,AE23,IF(AJ24=AJ25,AE25,""))),"")</f>
        <v>4</v>
      </c>
      <c r="AS24" s="72" t="str">
        <f>IF(J24&gt;I24,1,"")</f>
        <v/>
      </c>
      <c r="AT24" s="72" t="str">
        <f>IF(J26&gt;I26,2,"")</f>
        <v/>
      </c>
      <c r="AU24" s="103"/>
      <c r="AV24" s="104" t="str">
        <f>IF(I22&gt;J22,4,"")</f>
        <v/>
      </c>
      <c r="AW24" s="122">
        <f>SUM(AZ24:BC24)</f>
        <v>0</v>
      </c>
      <c r="AX24" s="123" t="str">
        <f>IF(COUNTIF(AJ22:AJ25,AJ24)=3,IF(AJ24=AJ22,AE22,AE23),"")</f>
        <v/>
      </c>
      <c r="AY24" s="123" t="str">
        <f>IF(COUNTIF(AJ22:AJ25,AJ24)=3,IF(AJ24=AJ25,AE25,AE23),"")</f>
        <v/>
      </c>
      <c r="AZ24" s="123" t="str">
        <f>IF(COUNTIF(AX24:AY24,AZ21)=1,1000*(J23-I23)+10*J23,"")</f>
        <v/>
      </c>
      <c r="BA24" s="123" t="str">
        <f>IF(COUNTIF(AX24:AY24,BA21)=1,1000*(J26-I26)+10*J26,"")</f>
        <v/>
      </c>
      <c r="BB24" s="124"/>
      <c r="BC24" s="125" t="str">
        <f>IF(COUNTIF(AX24:AY24,BC21)=1,1000*(I22-J22)+10*I22,"")</f>
        <v/>
      </c>
      <c r="BD24" s="421" t="str">
        <f>H22</f>
        <v>Pays de Galles</v>
      </c>
      <c r="BE24" s="422"/>
      <c r="BF24" s="324">
        <v>2</v>
      </c>
      <c r="BG24" s="308"/>
      <c r="BH24" s="308"/>
      <c r="BI24" s="308"/>
      <c r="BJ24" s="308"/>
    </row>
    <row r="25" spans="1:62" s="121" customFormat="1" ht="15.75" thickBot="1">
      <c r="A25" s="411">
        <v>27</v>
      </c>
      <c r="B25" s="296">
        <v>42541</v>
      </c>
      <c r="C25" s="297">
        <v>0.875</v>
      </c>
      <c r="D25" s="294">
        <f t="shared" si="13"/>
        <v>0</v>
      </c>
      <c r="E25" s="294">
        <f t="shared" si="15"/>
        <v>0</v>
      </c>
      <c r="F25" s="294">
        <f t="shared" si="16"/>
        <v>0</v>
      </c>
      <c r="G25" s="294">
        <f t="shared" si="17"/>
        <v>0</v>
      </c>
      <c r="H25" s="298" t="s">
        <v>279</v>
      </c>
      <c r="I25" s="166"/>
      <c r="J25" s="166"/>
      <c r="K25" s="298" t="s">
        <v>2</v>
      </c>
      <c r="L25" s="302">
        <f>Points!G32</f>
        <v>1.1000000000000001</v>
      </c>
      <c r="M25" s="302">
        <f>Points!H32</f>
        <v>6.5</v>
      </c>
      <c r="N25" s="302">
        <f>Points!I32</f>
        <v>15.2</v>
      </c>
      <c r="O25" s="311">
        <f t="shared" si="14"/>
        <v>0</v>
      </c>
      <c r="P25" s="311">
        <f t="shared" si="18"/>
        <v>0</v>
      </c>
      <c r="Q25" s="311">
        <f t="shared" si="19"/>
        <v>0</v>
      </c>
      <c r="R25" s="311">
        <f t="shared" si="20"/>
        <v>0</v>
      </c>
      <c r="S25" s="311"/>
      <c r="T25" s="143">
        <v>4</v>
      </c>
      <c r="U25" s="144" t="str">
        <f>VLOOKUP(T25,AF22:AP25,2,FALSE)</f>
        <v>Russie</v>
      </c>
      <c r="V25" s="143">
        <f t="shared" si="21"/>
        <v>0</v>
      </c>
      <c r="W25" s="145">
        <f t="shared" si="22"/>
        <v>1</v>
      </c>
      <c r="X25" s="145">
        <f>VLOOKUP(T25,AF22:AP25,6,FALSE)</f>
        <v>0</v>
      </c>
      <c r="Y25" s="145">
        <f>VLOOKUP(T25,AF22:AP25,7,FALSE)</f>
        <v>0</v>
      </c>
      <c r="Z25" s="145">
        <f>VLOOKUP(T25,AF22:AP25,8,FALSE)</f>
        <v>1</v>
      </c>
      <c r="AA25" s="145">
        <f>VLOOKUP(T25,AF22:AP25,9,FALSE)</f>
        <v>1</v>
      </c>
      <c r="AB25" s="145">
        <f>VLOOKUP(T25,AF22:AP25,10,FALSE)</f>
        <v>4</v>
      </c>
      <c r="AC25" s="146">
        <f t="shared" si="23"/>
        <v>-3</v>
      </c>
      <c r="AD25" s="307"/>
      <c r="AE25" s="76">
        <v>4</v>
      </c>
      <c r="AF25" s="77">
        <f>RANK(AH25,AH22:AH25)</f>
        <v>3</v>
      </c>
      <c r="AG25" s="77" t="str">
        <f>K22</f>
        <v>Slovaquie</v>
      </c>
      <c r="AH25" s="71">
        <f t="shared" si="24"/>
        <v>1000000006</v>
      </c>
      <c r="AI25" s="77">
        <f>O22+O23+D25</f>
        <v>1</v>
      </c>
      <c r="AJ25" s="77">
        <f>(3*AK25)+AL25</f>
        <v>1</v>
      </c>
      <c r="AK25" s="77">
        <f>P22+P23+E25</f>
        <v>0</v>
      </c>
      <c r="AL25" s="77">
        <f>Q22+Q23+F25</f>
        <v>1</v>
      </c>
      <c r="AM25" s="77">
        <f>R22+R23+G25</f>
        <v>0</v>
      </c>
      <c r="AN25" s="77">
        <f>J22+J23+I25</f>
        <v>1</v>
      </c>
      <c r="AO25" s="77">
        <f>I22+I23+J25</f>
        <v>1</v>
      </c>
      <c r="AP25" s="77">
        <f>AN25-AO25</f>
        <v>0</v>
      </c>
      <c r="AQ25" s="102">
        <f t="shared" si="25"/>
        <v>0</v>
      </c>
      <c r="AR25" s="105">
        <f>IF(COUNTIF(AJ22:AJ25,AJ25)=2,IF(AJ25=AJ22,AE22,IF(AJ25=AJ23,AE23,IF(AJ25=AJ24,AE24,""))),"")</f>
        <v>3</v>
      </c>
      <c r="AS25" s="105" t="str">
        <f>IF(I25&gt;J25,1,"")</f>
        <v/>
      </c>
      <c r="AT25" s="105" t="str">
        <f>IF(J23&gt;I23,2,"")</f>
        <v/>
      </c>
      <c r="AU25" s="105" t="str">
        <f>IF(J22&gt;I22,3,"")</f>
        <v/>
      </c>
      <c r="AV25" s="106"/>
      <c r="AW25" s="126">
        <f>SUM(AZ25:BC25)</f>
        <v>0</v>
      </c>
      <c r="AX25" s="127" t="str">
        <f>IF(COUNTIF(AJ22:AJ25,AJ25)=3,IF(AJ25=AJ22,AE22,AE23),"")</f>
        <v/>
      </c>
      <c r="AY25" s="127" t="str">
        <f>IF(COUNTIF(AJ22:AJ25,AJ25)=3,IF(AJ25=AJ24,AE24,AE23),"")</f>
        <v/>
      </c>
      <c r="AZ25" s="127" t="str">
        <f>IF(COUNTIF(AX25:AY25,AZ21)=1,1000*(I25-J25)+10*I25,"")</f>
        <v/>
      </c>
      <c r="BA25" s="127" t="str">
        <f>IF(COUNTIF(AX25:AY25,BA21)=1,1000*(I24-J24)+10*I24,"")</f>
        <v/>
      </c>
      <c r="BB25" s="127" t="str">
        <f>IF(COUNTIF(AX25:AY25,BB21)=1,1000*(J22-I22)+10*J22,"")</f>
        <v/>
      </c>
      <c r="BC25" s="128"/>
      <c r="BD25" s="421" t="str">
        <f>K22</f>
        <v>Slovaquie</v>
      </c>
      <c r="BE25" s="422"/>
      <c r="BF25" s="324">
        <v>9</v>
      </c>
      <c r="BG25" s="308"/>
      <c r="BH25" s="308"/>
      <c r="BI25" s="308"/>
      <c r="BJ25" s="308"/>
    </row>
    <row r="26" spans="1:62" s="121" customFormat="1" ht="15.75" thickBot="1">
      <c r="A26" s="411">
        <v>28</v>
      </c>
      <c r="B26" s="299">
        <v>42541</v>
      </c>
      <c r="C26" s="300">
        <v>0.875</v>
      </c>
      <c r="D26" s="294">
        <f t="shared" si="13"/>
        <v>0</v>
      </c>
      <c r="E26" s="294">
        <f t="shared" si="15"/>
        <v>0</v>
      </c>
      <c r="F26" s="294">
        <f t="shared" si="16"/>
        <v>0</v>
      </c>
      <c r="G26" s="294">
        <f t="shared" si="17"/>
        <v>0</v>
      </c>
      <c r="H26" s="301" t="s">
        <v>20</v>
      </c>
      <c r="I26" s="166"/>
      <c r="J26" s="166"/>
      <c r="K26" s="301" t="s">
        <v>278</v>
      </c>
      <c r="L26" s="302">
        <f>Points!G33</f>
        <v>1.3</v>
      </c>
      <c r="M26" s="302">
        <f>Points!H33</f>
        <v>4.5999999999999996</v>
      </c>
      <c r="N26" s="302">
        <f>Points!I33</f>
        <v>8</v>
      </c>
      <c r="O26" s="311">
        <f t="shared" si="14"/>
        <v>0</v>
      </c>
      <c r="P26" s="311">
        <f t="shared" si="18"/>
        <v>0</v>
      </c>
      <c r="Q26" s="311">
        <f t="shared" si="19"/>
        <v>0</v>
      </c>
      <c r="R26" s="311">
        <f t="shared" si="20"/>
        <v>0</v>
      </c>
      <c r="S26" s="311"/>
      <c r="T26" s="311"/>
      <c r="U26" s="312"/>
      <c r="V26" s="311"/>
      <c r="W26" s="311"/>
      <c r="X26" s="311"/>
      <c r="Y26" s="311"/>
      <c r="Z26" s="311"/>
      <c r="AA26" s="311"/>
      <c r="AB26" s="311"/>
      <c r="AC26" s="311"/>
      <c r="AD26" s="307"/>
      <c r="AE26" s="307"/>
      <c r="AF26" s="307"/>
      <c r="AG26" s="307"/>
      <c r="AH26" s="307"/>
      <c r="AI26" s="307"/>
      <c r="AJ26" s="307"/>
      <c r="AK26" s="307"/>
      <c r="AL26" s="307"/>
      <c r="AM26" s="307"/>
      <c r="AN26" s="307"/>
      <c r="AO26" s="307"/>
      <c r="AP26" s="307"/>
      <c r="AQ26" s="307"/>
      <c r="AR26" s="307"/>
      <c r="AS26" s="307"/>
      <c r="AT26" s="307"/>
      <c r="AU26" s="307"/>
      <c r="AV26" s="307"/>
      <c r="AW26" s="308"/>
      <c r="AX26" s="308"/>
      <c r="AY26" s="308"/>
      <c r="AZ26" s="308"/>
      <c r="BA26" s="308"/>
      <c r="BB26" s="308"/>
      <c r="BC26" s="308"/>
      <c r="BD26" s="308"/>
      <c r="BE26" s="308"/>
      <c r="BF26" s="308"/>
      <c r="BG26" s="308"/>
      <c r="BH26" s="308"/>
      <c r="BI26" s="308"/>
      <c r="BJ26" s="308"/>
    </row>
    <row r="27" spans="1:62">
      <c r="A27" s="307"/>
      <c r="B27" s="309"/>
      <c r="C27" s="307"/>
      <c r="D27" s="307"/>
      <c r="E27" s="307"/>
      <c r="F27" s="307"/>
      <c r="G27" s="307"/>
      <c r="H27" s="310"/>
      <c r="I27" s="311"/>
      <c r="J27" s="311"/>
      <c r="K27" s="310"/>
      <c r="L27" s="311"/>
      <c r="M27" s="311"/>
      <c r="N27" s="315"/>
      <c r="O27" s="307"/>
      <c r="P27" s="307"/>
      <c r="Q27" s="307"/>
      <c r="R27" s="307"/>
      <c r="S27" s="307"/>
      <c r="T27" s="311"/>
      <c r="U27" s="312"/>
      <c r="V27" s="311"/>
      <c r="W27" s="311"/>
      <c r="X27" s="311"/>
      <c r="Y27" s="311"/>
      <c r="Z27" s="311"/>
      <c r="AA27" s="311"/>
      <c r="AB27" s="311"/>
      <c r="AC27" s="311"/>
      <c r="AD27" s="307"/>
      <c r="AE27" s="307"/>
      <c r="AF27" s="307"/>
      <c r="AG27" s="307"/>
      <c r="AH27" s="307"/>
      <c r="AI27" s="307"/>
      <c r="AJ27" s="307"/>
      <c r="AK27" s="307"/>
      <c r="AL27" s="307"/>
      <c r="AM27" s="307"/>
      <c r="AN27" s="307"/>
      <c r="AO27" s="307"/>
      <c r="AP27" s="307"/>
      <c r="AQ27" s="307"/>
      <c r="AR27" s="307"/>
      <c r="AS27" s="307"/>
      <c r="AT27" s="307"/>
      <c r="AU27" s="307"/>
      <c r="AV27" s="307"/>
      <c r="AW27" s="307"/>
      <c r="AX27" s="307"/>
      <c r="AY27" s="307"/>
      <c r="AZ27" s="307"/>
      <c r="BA27" s="307"/>
      <c r="BB27" s="307"/>
      <c r="BC27" s="307"/>
      <c r="BD27" s="307"/>
      <c r="BE27" s="307"/>
      <c r="BF27" s="307"/>
      <c r="BG27" s="307"/>
      <c r="BH27" s="307"/>
      <c r="BI27" s="307"/>
      <c r="BJ27" s="307"/>
    </row>
    <row r="28" spans="1:62">
      <c r="A28" s="307"/>
      <c r="B28" s="309"/>
      <c r="C28" s="307"/>
      <c r="D28" s="307"/>
      <c r="E28" s="307"/>
      <c r="F28" s="307"/>
      <c r="G28" s="307"/>
      <c r="H28" s="310"/>
      <c r="I28" s="311"/>
      <c r="J28" s="311"/>
      <c r="K28" s="310"/>
      <c r="L28" s="311"/>
      <c r="M28" s="311"/>
      <c r="N28" s="311"/>
      <c r="O28" s="307"/>
      <c r="P28" s="307"/>
      <c r="Q28" s="307"/>
      <c r="R28" s="307"/>
      <c r="S28" s="307"/>
      <c r="T28" s="311"/>
      <c r="U28" s="312"/>
      <c r="V28" s="311"/>
      <c r="W28" s="311"/>
      <c r="X28" s="311"/>
      <c r="Y28" s="311"/>
      <c r="Z28" s="311"/>
      <c r="AA28" s="311"/>
      <c r="AB28" s="311"/>
      <c r="AC28" s="311"/>
      <c r="AD28" s="307"/>
      <c r="AE28" s="307"/>
      <c r="AF28" s="307"/>
      <c r="AG28" s="307"/>
      <c r="AH28" s="307"/>
      <c r="AI28" s="307"/>
      <c r="AJ28" s="307"/>
      <c r="AK28" s="307"/>
      <c r="AL28" s="307"/>
      <c r="AM28" s="307"/>
      <c r="AN28" s="307"/>
      <c r="AO28" s="307"/>
      <c r="AP28" s="307"/>
      <c r="AQ28" s="307"/>
      <c r="AR28" s="307"/>
      <c r="AS28" s="307"/>
      <c r="AT28" s="307"/>
      <c r="AU28" s="307"/>
      <c r="AV28" s="307"/>
      <c r="AW28" s="307"/>
      <c r="AX28" s="307"/>
      <c r="AY28" s="307"/>
      <c r="AZ28" s="307"/>
      <c r="BA28" s="307"/>
      <c r="BB28" s="307"/>
      <c r="BC28" s="307"/>
      <c r="BD28" s="307"/>
      <c r="BE28" s="307"/>
      <c r="BF28" s="307"/>
      <c r="BG28" s="307"/>
      <c r="BH28" s="307"/>
      <c r="BI28" s="307"/>
      <c r="BJ28" s="307"/>
    </row>
    <row r="29" spans="1:62" ht="15.75" thickBot="1">
      <c r="A29" s="307"/>
      <c r="B29" s="309"/>
      <c r="C29" s="307"/>
      <c r="D29" s="307"/>
      <c r="E29" s="307"/>
      <c r="F29" s="307"/>
      <c r="G29" s="307"/>
      <c r="H29" s="310"/>
      <c r="I29" s="311"/>
      <c r="J29" s="311"/>
      <c r="K29" s="310"/>
      <c r="L29" s="311"/>
      <c r="M29" s="311"/>
      <c r="N29" s="311"/>
      <c r="O29" s="307"/>
      <c r="P29" s="307"/>
      <c r="Q29" s="307"/>
      <c r="R29" s="307"/>
      <c r="S29" s="307"/>
      <c r="T29" s="311"/>
      <c r="U29" s="312"/>
      <c r="V29" s="311"/>
      <c r="W29" s="311"/>
      <c r="X29" s="311"/>
      <c r="Y29" s="311"/>
      <c r="Z29" s="311"/>
      <c r="AA29" s="311"/>
      <c r="AB29" s="311"/>
      <c r="AC29" s="311"/>
      <c r="AD29" s="307"/>
      <c r="AE29" s="307"/>
      <c r="AF29" s="307"/>
      <c r="AG29" s="307"/>
      <c r="AH29" s="307"/>
      <c r="AI29" s="307"/>
      <c r="AJ29" s="307"/>
      <c r="AK29" s="307"/>
      <c r="AL29" s="307"/>
      <c r="AM29" s="307"/>
      <c r="AN29" s="307"/>
      <c r="AO29" s="307"/>
      <c r="AP29" s="307"/>
      <c r="AQ29" s="307"/>
      <c r="AR29" s="307"/>
      <c r="AS29" s="307"/>
      <c r="AT29" s="307"/>
      <c r="AU29" s="307"/>
      <c r="AV29" s="307"/>
      <c r="AW29" s="307"/>
      <c r="AX29" s="307"/>
      <c r="AY29" s="307"/>
      <c r="AZ29" s="307"/>
      <c r="BA29" s="307"/>
      <c r="BB29" s="307"/>
      <c r="BC29" s="307"/>
      <c r="BD29" s="307"/>
      <c r="BE29" s="307"/>
      <c r="BF29" s="307"/>
      <c r="BG29" s="307"/>
      <c r="BH29" s="307"/>
      <c r="BI29" s="307"/>
      <c r="BJ29" s="307"/>
    </row>
    <row r="30" spans="1:62" ht="15.75" thickBot="1">
      <c r="A30" s="307"/>
      <c r="B30" s="418" t="s">
        <v>73</v>
      </c>
      <c r="C30" s="419"/>
      <c r="D30" s="419"/>
      <c r="E30" s="419"/>
      <c r="F30" s="419"/>
      <c r="G30" s="419"/>
      <c r="H30" s="419" t="s">
        <v>73</v>
      </c>
      <c r="I30" s="419"/>
      <c r="J30" s="419"/>
      <c r="K30" s="420"/>
      <c r="L30" s="418" t="s">
        <v>133</v>
      </c>
      <c r="M30" s="419"/>
      <c r="N30" s="420"/>
      <c r="O30" s="354"/>
      <c r="P30" s="354"/>
      <c r="Q30" s="354"/>
      <c r="R30" s="307"/>
      <c r="S30" s="307"/>
      <c r="T30" s="311"/>
      <c r="U30" s="312"/>
      <c r="V30" s="311"/>
      <c r="W30" s="311"/>
      <c r="X30" s="311"/>
      <c r="Y30" s="311"/>
      <c r="Z30" s="311"/>
      <c r="AA30" s="311"/>
      <c r="AB30" s="311"/>
      <c r="AC30" s="311"/>
      <c r="AD30" s="307"/>
      <c r="AE30" s="307"/>
      <c r="AF30" s="307"/>
      <c r="AG30" s="307"/>
      <c r="AH30" s="307"/>
      <c r="AI30" s="307"/>
      <c r="AJ30" s="307"/>
      <c r="AK30" s="307"/>
      <c r="AL30" s="307"/>
      <c r="AM30" s="307"/>
      <c r="AN30" s="307"/>
      <c r="AO30" s="307"/>
      <c r="AP30" s="307"/>
      <c r="AQ30" s="307"/>
      <c r="AR30" s="307"/>
      <c r="AS30" s="307"/>
      <c r="AT30" s="307"/>
      <c r="AU30" s="307"/>
      <c r="AV30" s="307"/>
      <c r="AW30" s="307"/>
      <c r="AX30" s="307"/>
      <c r="AY30" s="307"/>
      <c r="AZ30" s="307"/>
      <c r="BA30" s="307"/>
      <c r="BB30" s="307"/>
      <c r="BC30" s="307"/>
      <c r="BD30" s="307"/>
      <c r="BE30" s="307"/>
      <c r="BF30" s="307"/>
      <c r="BG30" s="307"/>
      <c r="BH30" s="307"/>
      <c r="BI30" s="307"/>
      <c r="BJ30" s="307"/>
    </row>
    <row r="31" spans="1:62" ht="4.5" customHeight="1" thickBot="1">
      <c r="A31" s="307"/>
      <c r="B31" s="415"/>
      <c r="C31" s="416"/>
      <c r="D31" s="416"/>
      <c r="E31" s="416"/>
      <c r="F31" s="416"/>
      <c r="G31" s="416"/>
      <c r="H31" s="416"/>
      <c r="I31" s="416"/>
      <c r="J31" s="416"/>
      <c r="K31" s="417"/>
      <c r="L31" s="303"/>
      <c r="M31" s="304"/>
      <c r="N31" s="305"/>
      <c r="O31" s="355"/>
      <c r="P31" s="355"/>
      <c r="Q31" s="355"/>
      <c r="R31" s="307"/>
      <c r="S31" s="307"/>
      <c r="T31" s="311"/>
      <c r="U31" s="312"/>
      <c r="V31" s="311"/>
      <c r="W31" s="311"/>
      <c r="X31" s="311"/>
      <c r="Y31" s="311"/>
      <c r="Z31" s="311"/>
      <c r="AA31" s="311"/>
      <c r="AB31" s="311"/>
      <c r="AC31" s="311"/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7"/>
      <c r="AO31" s="307"/>
      <c r="AP31" s="307"/>
      <c r="AQ31" s="307"/>
      <c r="AR31" s="307"/>
      <c r="AS31" s="307"/>
      <c r="AT31" s="307"/>
      <c r="AU31" s="307"/>
      <c r="AV31" s="307"/>
      <c r="AW31" s="307"/>
      <c r="AX31" s="307"/>
      <c r="AY31" s="307"/>
      <c r="AZ31" s="307"/>
      <c r="BA31" s="307"/>
      <c r="BB31" s="307"/>
      <c r="BC31" s="307"/>
      <c r="BD31" s="307"/>
      <c r="BE31" s="307"/>
      <c r="BF31" s="307"/>
      <c r="BG31" s="307"/>
      <c r="BH31" s="307"/>
      <c r="BI31" s="307"/>
      <c r="BJ31" s="307"/>
    </row>
    <row r="32" spans="1:62" s="121" customFormat="1" ht="15.75" thickBot="1">
      <c r="A32" s="411">
        <v>7</v>
      </c>
      <c r="B32" s="292">
        <v>42533</v>
      </c>
      <c r="C32" s="293">
        <v>0.875</v>
      </c>
      <c r="D32" s="294">
        <f t="shared" ref="D32:D37" si="26">IF(AND(I32&lt;&gt;"",J32&lt;&gt;""),1,0)</f>
        <v>1</v>
      </c>
      <c r="E32" s="294">
        <f>IF(AND(I32&gt;J32,D32=1),1,0)</f>
        <v>1</v>
      </c>
      <c r="F32" s="294">
        <f>IF(AND(I32=J32,D32=1),1,0)</f>
        <v>0</v>
      </c>
      <c r="G32" s="294">
        <f>IF(AND(I32&lt;J32,D32=1),1,0)</f>
        <v>0</v>
      </c>
      <c r="H32" s="295" t="s">
        <v>1</v>
      </c>
      <c r="I32" s="166">
        <v>3</v>
      </c>
      <c r="J32" s="166">
        <v>0</v>
      </c>
      <c r="K32" s="298" t="s">
        <v>280</v>
      </c>
      <c r="L32" s="302">
        <f>Points!G12</f>
        <v>1.5</v>
      </c>
      <c r="M32" s="302">
        <f>Points!H12</f>
        <v>3.9</v>
      </c>
      <c r="N32" s="302">
        <f>Points!I12</f>
        <v>6</v>
      </c>
      <c r="O32" s="311">
        <f t="shared" ref="O32:O37" si="27">IF(AND(I32&lt;&gt;"",J32&lt;&gt;""),1,0)</f>
        <v>1</v>
      </c>
      <c r="P32" s="311">
        <f>IF(AND(I32&lt;J32,O32=1),1,0)</f>
        <v>0</v>
      </c>
      <c r="Q32" s="311">
        <f>IF(AND(I32=J32,O32=1),1,0)</f>
        <v>0</v>
      </c>
      <c r="R32" s="311">
        <f>IF(AND(I32&gt;J32,O32=1),1,0)</f>
        <v>1</v>
      </c>
      <c r="S32" s="311"/>
      <c r="T32" s="316"/>
      <c r="U32" s="317"/>
      <c r="V32" s="400" t="s">
        <v>64</v>
      </c>
      <c r="W32" s="401" t="s">
        <v>65</v>
      </c>
      <c r="X32" s="401" t="s">
        <v>24</v>
      </c>
      <c r="Y32" s="401" t="s">
        <v>22</v>
      </c>
      <c r="Z32" s="401" t="s">
        <v>66</v>
      </c>
      <c r="AA32" s="401" t="s">
        <v>67</v>
      </c>
      <c r="AB32" s="401" t="s">
        <v>68</v>
      </c>
      <c r="AC32" s="413" t="s">
        <v>69</v>
      </c>
      <c r="AD32" s="307"/>
      <c r="AE32" s="73"/>
      <c r="AF32" s="74" t="s">
        <v>70</v>
      </c>
      <c r="AG32" s="74"/>
      <c r="AH32" s="74" t="s">
        <v>71</v>
      </c>
      <c r="AI32" s="74" t="s">
        <v>65</v>
      </c>
      <c r="AJ32" s="74" t="s">
        <v>64</v>
      </c>
      <c r="AK32" s="74" t="s">
        <v>24</v>
      </c>
      <c r="AL32" s="74" t="s">
        <v>22</v>
      </c>
      <c r="AM32" s="74" t="s">
        <v>66</v>
      </c>
      <c r="AN32" s="74" t="s">
        <v>67</v>
      </c>
      <c r="AO32" s="74" t="s">
        <v>68</v>
      </c>
      <c r="AP32" s="74" t="s">
        <v>69</v>
      </c>
      <c r="AQ32" s="97" t="s">
        <v>82</v>
      </c>
      <c r="AR32" s="96" t="s">
        <v>83</v>
      </c>
      <c r="AS32" s="96">
        <v>1</v>
      </c>
      <c r="AT32" s="96">
        <v>2</v>
      </c>
      <c r="AU32" s="96">
        <v>3</v>
      </c>
      <c r="AV32" s="98">
        <v>4</v>
      </c>
      <c r="AW32" s="99" t="s">
        <v>82</v>
      </c>
      <c r="AX32" s="100" t="s">
        <v>84</v>
      </c>
      <c r="AY32" s="100" t="s">
        <v>85</v>
      </c>
      <c r="AZ32" s="100">
        <v>1</v>
      </c>
      <c r="BA32" s="100">
        <v>2</v>
      </c>
      <c r="BB32" s="100">
        <v>3</v>
      </c>
      <c r="BC32" s="101">
        <v>4</v>
      </c>
      <c r="BD32" s="418" t="s">
        <v>132</v>
      </c>
      <c r="BE32" s="419"/>
      <c r="BF32" s="420"/>
      <c r="BG32" s="308"/>
      <c r="BH32" s="308"/>
      <c r="BI32" s="308"/>
      <c r="BJ32" s="308"/>
    </row>
    <row r="33" spans="1:62" s="121" customFormat="1" ht="15.75" thickBot="1">
      <c r="A33" s="411">
        <v>6</v>
      </c>
      <c r="B33" s="296">
        <v>42533</v>
      </c>
      <c r="C33" s="297">
        <v>0.75</v>
      </c>
      <c r="D33" s="294">
        <f t="shared" si="26"/>
        <v>1</v>
      </c>
      <c r="E33" s="294">
        <f t="shared" ref="E33:E37" si="28">IF(AND(I33&gt;J33,D33=1),1,0)</f>
        <v>1</v>
      </c>
      <c r="F33" s="294">
        <f t="shared" ref="F33:F37" si="29">IF(AND(I33=J33,D33=1),1,0)</f>
        <v>0</v>
      </c>
      <c r="G33" s="294">
        <f t="shared" ref="G33:G37" si="30">IF(AND(I33&lt;J33,D33=1),1,0)</f>
        <v>0</v>
      </c>
      <c r="H33" s="298" t="s">
        <v>281</v>
      </c>
      <c r="I33" s="166">
        <v>2</v>
      </c>
      <c r="J33" s="166">
        <v>0</v>
      </c>
      <c r="K33" s="298" t="s">
        <v>282</v>
      </c>
      <c r="L33" s="302">
        <f>Points!G11</f>
        <v>1.8</v>
      </c>
      <c r="M33" s="302">
        <f>Points!H11</f>
        <v>3.2</v>
      </c>
      <c r="N33" s="302">
        <f>Points!I11</f>
        <v>4.2</v>
      </c>
      <c r="O33" s="311">
        <f t="shared" si="27"/>
        <v>1</v>
      </c>
      <c r="P33" s="311">
        <f t="shared" ref="P33:P37" si="31">IF(AND(I33&lt;J33,O33=1),1,0)</f>
        <v>0</v>
      </c>
      <c r="Q33" s="311">
        <f t="shared" ref="Q33:Q37" si="32">IF(AND(I33=J33,O33=1),1,0)</f>
        <v>0</v>
      </c>
      <c r="R33" s="311">
        <f t="shared" ref="R33:R37" si="33">IF(AND(I33&gt;J33,O33=1),1,0)</f>
        <v>1</v>
      </c>
      <c r="S33" s="311"/>
      <c r="T33" s="131">
        <v>1</v>
      </c>
      <c r="U33" s="132" t="str">
        <f>VLOOKUP(T33,AF33:AP36,2,FALSE)</f>
        <v>Allemagne</v>
      </c>
      <c r="V33" s="131">
        <f>(3*X33)+Y33</f>
        <v>3</v>
      </c>
      <c r="W33" s="133">
        <f>SUM(X33:Z33)</f>
        <v>1</v>
      </c>
      <c r="X33" s="133">
        <f>VLOOKUP(T33,AF33:AP36,6,FALSE)</f>
        <v>1</v>
      </c>
      <c r="Y33" s="133">
        <f>VLOOKUP(T33,AF33:AP36,7,FALSE)</f>
        <v>0</v>
      </c>
      <c r="Z33" s="133">
        <f>VLOOKUP(T33,AF33:AP36,8,FALSE)</f>
        <v>0</v>
      </c>
      <c r="AA33" s="133">
        <f>VLOOKUP(T33,AF33:AP36,9,FALSE)</f>
        <v>3</v>
      </c>
      <c r="AB33" s="133">
        <f>VLOOKUP(T33,AF33:AP36,10,FALSE)</f>
        <v>0</v>
      </c>
      <c r="AC33" s="134">
        <f>AA33-AB33</f>
        <v>3</v>
      </c>
      <c r="AD33" s="307"/>
      <c r="AE33" s="75">
        <v>1</v>
      </c>
      <c r="AF33" s="71">
        <f>RANK(AH33,AH33:AH36)</f>
        <v>1</v>
      </c>
      <c r="AG33" s="71" t="str">
        <f>H32</f>
        <v>Allemagne</v>
      </c>
      <c r="AH33" s="71">
        <f>(AJ33*1000000000)+((AQ33+AW33)*100000)+(AP33*1000)+(AN33*10)-AE33</f>
        <v>3000003029</v>
      </c>
      <c r="AI33" s="71">
        <f>D32+D35+O36</f>
        <v>1</v>
      </c>
      <c r="AJ33" s="71">
        <f>(3*AK33)+AL33</f>
        <v>3</v>
      </c>
      <c r="AK33" s="71">
        <f>E32+E35+P36</f>
        <v>1</v>
      </c>
      <c r="AL33" s="71">
        <f>F32+F35+Q36</f>
        <v>0</v>
      </c>
      <c r="AM33" s="71">
        <f>G32+G35+R36</f>
        <v>0</v>
      </c>
      <c r="AN33" s="71">
        <f>I32+I35+J36</f>
        <v>3</v>
      </c>
      <c r="AO33" s="71">
        <f>J32+J35+I36</f>
        <v>0</v>
      </c>
      <c r="AP33" s="71">
        <f>AN33-AO33</f>
        <v>3</v>
      </c>
      <c r="AQ33" s="102">
        <f>IF(AND(AR33&lt;&gt;"",COUNTIF(AS33:AV33,AR33)=1),1000,0)</f>
        <v>0</v>
      </c>
      <c r="AR33" s="72">
        <f>IF(COUNTIF(AJ33:AJ36,AJ33)=2,IF(AJ33=AJ34,AE34,IF(AJ33=AJ35,AE35,IF(AJ33=AJ36,AE36,""))),"")</f>
        <v>3</v>
      </c>
      <c r="AS33" s="103"/>
      <c r="AT33" s="72">
        <f>IF(I32&gt;J32,2,"")</f>
        <v>2</v>
      </c>
      <c r="AU33" s="72" t="str">
        <f>IF(I35&gt;J35,3,"")</f>
        <v/>
      </c>
      <c r="AV33" s="104" t="str">
        <f>IF(J36&gt;I36,4,"")</f>
        <v/>
      </c>
      <c r="AW33" s="122">
        <f>SUM(AZ33:BC33)</f>
        <v>0</v>
      </c>
      <c r="AX33" s="123" t="str">
        <f>IF(COUNTIF(AJ33:AJ36,AJ33)=3,IF(AJ33=AJ34,AE34,AE35),"")</f>
        <v/>
      </c>
      <c r="AY33" s="123" t="str">
        <f>IF(COUNTIF(AJ33:AJ36,AJ33)=3,IF(AJ33=AJ36,AE36,AE35),"")</f>
        <v/>
      </c>
      <c r="AZ33" s="124"/>
      <c r="BA33" s="123" t="str">
        <f>IF(COUNTIF(AX33:AY33,BA32)=1,1000*(I32-J32)+10*I32,"")</f>
        <v/>
      </c>
      <c r="BB33" s="123" t="str">
        <f>IF(COUNTIF(AX33:AY33,BB32)=1,1000*(I35-J35)+10*I35,"")</f>
        <v/>
      </c>
      <c r="BC33" s="125" t="str">
        <f>IF(COUNTIF(AX33:AY33,BC32)=1,1000*(J36-I36)+10*J36,"")</f>
        <v/>
      </c>
      <c r="BD33" s="421" t="str">
        <f>H32</f>
        <v>Allemagne</v>
      </c>
      <c r="BE33" s="422"/>
      <c r="BF33" s="324">
        <v>1.1000000000000001</v>
      </c>
      <c r="BG33" s="308"/>
      <c r="BH33" s="308"/>
      <c r="BI33" s="308"/>
      <c r="BJ33" s="308"/>
    </row>
    <row r="34" spans="1:62" s="121" customFormat="1" ht="15.75" thickBot="1">
      <c r="A34" s="411">
        <v>17</v>
      </c>
      <c r="B34" s="296">
        <v>42537</v>
      </c>
      <c r="C34" s="297">
        <v>0.75</v>
      </c>
      <c r="D34" s="294">
        <f t="shared" si="26"/>
        <v>0</v>
      </c>
      <c r="E34" s="294">
        <f t="shared" si="28"/>
        <v>0</v>
      </c>
      <c r="F34" s="294">
        <f t="shared" si="29"/>
        <v>0</v>
      </c>
      <c r="G34" s="294">
        <f t="shared" si="30"/>
        <v>0</v>
      </c>
      <c r="H34" s="298" t="s">
        <v>280</v>
      </c>
      <c r="I34" s="166"/>
      <c r="J34" s="166"/>
      <c r="K34" s="298" t="s">
        <v>282</v>
      </c>
      <c r="L34" s="302">
        <f>Points!G22</f>
        <v>1.9</v>
      </c>
      <c r="M34" s="302">
        <f>Points!H22</f>
        <v>3.1</v>
      </c>
      <c r="N34" s="302">
        <f>Points!I22</f>
        <v>3.9</v>
      </c>
      <c r="O34" s="311">
        <f t="shared" si="27"/>
        <v>0</v>
      </c>
      <c r="P34" s="311">
        <f t="shared" si="31"/>
        <v>0</v>
      </c>
      <c r="Q34" s="311">
        <f t="shared" si="32"/>
        <v>0</v>
      </c>
      <c r="R34" s="311">
        <f t="shared" si="33"/>
        <v>0</v>
      </c>
      <c r="S34" s="311"/>
      <c r="T34" s="135">
        <v>2</v>
      </c>
      <c r="U34" s="136" t="str">
        <f>VLOOKUP(T34,AF33:AP36,2,FALSE)</f>
        <v>Pologne</v>
      </c>
      <c r="V34" s="135">
        <f t="shared" ref="V34:V36" si="34">(3*X34)+Y34</f>
        <v>3</v>
      </c>
      <c r="W34" s="137">
        <f t="shared" ref="W34:W36" si="35">SUM(X34:Z34)</f>
        <v>1</v>
      </c>
      <c r="X34" s="137">
        <f>VLOOKUP(T34,AF33:AP36,6,FALSE)</f>
        <v>1</v>
      </c>
      <c r="Y34" s="137">
        <f>VLOOKUP(T34,AF33:AP36,7,FALSE)</f>
        <v>0</v>
      </c>
      <c r="Z34" s="137">
        <f>VLOOKUP(T34,AF33:AP36,8,FALSE)</f>
        <v>0</v>
      </c>
      <c r="AA34" s="137">
        <f>VLOOKUP(T34,AF33:AP36,9,FALSE)</f>
        <v>2</v>
      </c>
      <c r="AB34" s="137">
        <f>VLOOKUP(T34,AF33:AP36,10,FALSE)</f>
        <v>0</v>
      </c>
      <c r="AC34" s="138">
        <f t="shared" ref="AC34:AC36" si="36">AA34-AB34</f>
        <v>2</v>
      </c>
      <c r="AD34" s="307"/>
      <c r="AE34" s="75">
        <v>2</v>
      </c>
      <c r="AF34" s="71">
        <f>RANK(AH34,AH33:AH36)</f>
        <v>4</v>
      </c>
      <c r="AG34" s="71" t="str">
        <f>K32</f>
        <v>Ukraine</v>
      </c>
      <c r="AH34" s="71">
        <f t="shared" ref="AH34:AH36" si="37">(AJ34*1000000000)+((AQ34+AW34)*100000)+(AP34*1000)+(AN34*10)-AE34</f>
        <v>-3002</v>
      </c>
      <c r="AI34" s="71">
        <f>O32+D34+D37</f>
        <v>1</v>
      </c>
      <c r="AJ34" s="71">
        <f>(3*AK34)+AL34</f>
        <v>0</v>
      </c>
      <c r="AK34" s="71">
        <f>P32+E34+E37</f>
        <v>0</v>
      </c>
      <c r="AL34" s="71">
        <f>Q32+F34+F37</f>
        <v>0</v>
      </c>
      <c r="AM34" s="71">
        <f>R32+G34+G37</f>
        <v>1</v>
      </c>
      <c r="AN34" s="71">
        <f>J32+I34+I37</f>
        <v>0</v>
      </c>
      <c r="AO34" s="71">
        <f>I32+J34+J37</f>
        <v>3</v>
      </c>
      <c r="AP34" s="71">
        <f>AN34-AO34</f>
        <v>-3</v>
      </c>
      <c r="AQ34" s="102">
        <f t="shared" ref="AQ34:AQ36" si="38">IF(AND(AR34&lt;&gt;"",COUNTIF(AS34:AV34,AR34)=1),1000,0)</f>
        <v>0</v>
      </c>
      <c r="AR34" s="72">
        <f>IF(COUNTIF(AJ33:AJ36,AJ34)=2,IF(AJ34=AJ33,AE33,IF(AJ34=AJ35,AE35,IF(AJ34=AJ36,AE36,""))),"")</f>
        <v>4</v>
      </c>
      <c r="AS34" s="72" t="str">
        <f>IF(J32&gt;I32,1,"")</f>
        <v/>
      </c>
      <c r="AT34" s="103"/>
      <c r="AU34" s="72" t="str">
        <f>IF(I37&gt;J37,3,"")</f>
        <v/>
      </c>
      <c r="AV34" s="104" t="str">
        <f>IF(I34&gt;J34,4,"")</f>
        <v/>
      </c>
      <c r="AW34" s="122">
        <f>SUM(AZ34:BC34)</f>
        <v>0</v>
      </c>
      <c r="AX34" s="123" t="str">
        <f>IF(COUNTIF(AJ33:AJ36,AJ34)=3,IF(AJ34=AJ33,AE33,AE35),"")</f>
        <v/>
      </c>
      <c r="AY34" s="123" t="str">
        <f>IF(COUNTIF(AJ33:AJ36,AJ34)=3,IF(AJ34=AJ36,AE36,AE35),"")</f>
        <v/>
      </c>
      <c r="AZ34" s="123" t="str">
        <f>IF(COUNTIF(AX34:AY34,AZ32)=1,1000*(J32-I32)+10*J32,"")</f>
        <v/>
      </c>
      <c r="BA34" s="124"/>
      <c r="BB34" s="123" t="str">
        <f>IF(COUNTIF(AX34:AY34,BB32)=1,1000*(I37-J37)+10*I37,"")</f>
        <v/>
      </c>
      <c r="BC34" s="125" t="str">
        <f>IF(COUNTIF(AX34:AY34,BC32)=1,1000*(I34-J34)+10*I34,"")</f>
        <v/>
      </c>
      <c r="BD34" s="421" t="str">
        <f>K32</f>
        <v>Ukraine</v>
      </c>
      <c r="BE34" s="422"/>
      <c r="BF34" s="324">
        <v>1.7</v>
      </c>
      <c r="BG34" s="308"/>
      <c r="BH34" s="308"/>
      <c r="BI34" s="308"/>
      <c r="BJ34" s="308"/>
    </row>
    <row r="35" spans="1:62" s="121" customFormat="1" ht="15.75" thickBot="1">
      <c r="A35" s="411">
        <v>18</v>
      </c>
      <c r="B35" s="296">
        <v>42537</v>
      </c>
      <c r="C35" s="297">
        <v>0.875</v>
      </c>
      <c r="D35" s="294">
        <f t="shared" si="26"/>
        <v>0</v>
      </c>
      <c r="E35" s="294">
        <f t="shared" si="28"/>
        <v>0</v>
      </c>
      <c r="F35" s="294">
        <f t="shared" si="29"/>
        <v>0</v>
      </c>
      <c r="G35" s="294">
        <f t="shared" si="30"/>
        <v>0</v>
      </c>
      <c r="H35" s="298" t="s">
        <v>1</v>
      </c>
      <c r="I35" s="166"/>
      <c r="J35" s="166"/>
      <c r="K35" s="298" t="s">
        <v>281</v>
      </c>
      <c r="L35" s="302">
        <f>Points!G23</f>
        <v>8.8000000000000007</v>
      </c>
      <c r="M35" s="302">
        <f>Points!H23</f>
        <v>4.8</v>
      </c>
      <c r="N35" s="302">
        <f>Points!I23</f>
        <v>1.2</v>
      </c>
      <c r="O35" s="311">
        <f t="shared" si="27"/>
        <v>0</v>
      </c>
      <c r="P35" s="311">
        <f t="shared" si="31"/>
        <v>0</v>
      </c>
      <c r="Q35" s="311">
        <f t="shared" si="32"/>
        <v>0</v>
      </c>
      <c r="R35" s="311">
        <f t="shared" si="33"/>
        <v>0</v>
      </c>
      <c r="S35" s="311"/>
      <c r="T35" s="139">
        <v>3</v>
      </c>
      <c r="U35" s="140" t="str">
        <f>VLOOKUP(T35,AF33:AP36,2,FALSE)</f>
        <v>Irlande du Nord</v>
      </c>
      <c r="V35" s="139">
        <f t="shared" si="34"/>
        <v>0</v>
      </c>
      <c r="W35" s="141">
        <f t="shared" si="35"/>
        <v>1</v>
      </c>
      <c r="X35" s="141">
        <f>VLOOKUP(T35,AF33:AP36,6,FALSE)</f>
        <v>0</v>
      </c>
      <c r="Y35" s="141">
        <f>VLOOKUP(T35,AF33:AP36,7,FALSE)</f>
        <v>0</v>
      </c>
      <c r="Z35" s="141">
        <f>VLOOKUP(T35,AF33:AP36,8,FALSE)</f>
        <v>1</v>
      </c>
      <c r="AA35" s="141">
        <f>VLOOKUP(T35,AF33:AP36,9,FALSE)</f>
        <v>0</v>
      </c>
      <c r="AB35" s="141">
        <f>VLOOKUP(T35,AF33:AP36,10,FALSE)</f>
        <v>2</v>
      </c>
      <c r="AC35" s="142">
        <f t="shared" si="36"/>
        <v>-2</v>
      </c>
      <c r="AD35" s="307"/>
      <c r="AE35" s="75">
        <v>3</v>
      </c>
      <c r="AF35" s="71">
        <f>RANK(AH35,AH33:AH36)</f>
        <v>2</v>
      </c>
      <c r="AG35" s="71" t="str">
        <f>H33</f>
        <v>Pologne</v>
      </c>
      <c r="AH35" s="71">
        <f t="shared" si="37"/>
        <v>3000002017</v>
      </c>
      <c r="AI35" s="71">
        <f>D33+O35+O37</f>
        <v>1</v>
      </c>
      <c r="AJ35" s="71">
        <f>(3*AK35)+AL35</f>
        <v>3</v>
      </c>
      <c r="AK35" s="71">
        <f>E33+P35+P37</f>
        <v>1</v>
      </c>
      <c r="AL35" s="71">
        <f>F33+Q35+Q37</f>
        <v>0</v>
      </c>
      <c r="AM35" s="71">
        <f>G33+R35+R37</f>
        <v>0</v>
      </c>
      <c r="AN35" s="71">
        <f>I33+J35+J37</f>
        <v>2</v>
      </c>
      <c r="AO35" s="71">
        <f>J33+I35+I37</f>
        <v>0</v>
      </c>
      <c r="AP35" s="71">
        <f>AN35-AO35</f>
        <v>2</v>
      </c>
      <c r="AQ35" s="102">
        <f t="shared" si="38"/>
        <v>0</v>
      </c>
      <c r="AR35" s="72">
        <f>IF(COUNTIF(AJ33:AJ36,AJ35)=2,IF(AJ35=AJ33,AE33,IF(AJ35=AJ34,AE34,IF(AJ35=AJ36,AE36,""))),"")</f>
        <v>1</v>
      </c>
      <c r="AS35" s="72" t="str">
        <f>IF(J35&gt;I35,1,"")</f>
        <v/>
      </c>
      <c r="AT35" s="72" t="str">
        <f>IF(J37&gt;I37,2,"")</f>
        <v/>
      </c>
      <c r="AU35" s="103"/>
      <c r="AV35" s="104">
        <f>IF(I33&gt;J33,4,"")</f>
        <v>4</v>
      </c>
      <c r="AW35" s="122">
        <f>SUM(AZ35:BC35)</f>
        <v>0</v>
      </c>
      <c r="AX35" s="123" t="str">
        <f>IF(COUNTIF(AJ33:AJ36,AJ35)=3,IF(AJ35=AJ33,AE33,AE34),"")</f>
        <v/>
      </c>
      <c r="AY35" s="123" t="str">
        <f>IF(COUNTIF(AJ33:AJ36,AJ35)=3,IF(AJ35=AJ36,AE36,AE34),"")</f>
        <v/>
      </c>
      <c r="AZ35" s="123" t="str">
        <f>IF(COUNTIF(AX35:AY35,AZ32)=1,1000*(J35-I35)+10*J35,"")</f>
        <v/>
      </c>
      <c r="BA35" s="123" t="str">
        <f>IF(COUNTIF(AX35:AY35,BA32)=1,1000*(J37-I37)+10*J37,"")</f>
        <v/>
      </c>
      <c r="BB35" s="124"/>
      <c r="BC35" s="125" t="str">
        <f>IF(COUNTIF(AX35:AY35,BC32)=1,1000*(I33-J33)+10*I33,"")</f>
        <v/>
      </c>
      <c r="BD35" s="421" t="str">
        <f>H33</f>
        <v>Pologne</v>
      </c>
      <c r="BE35" s="422"/>
      <c r="BF35" s="324">
        <v>2</v>
      </c>
      <c r="BG35" s="308"/>
      <c r="BH35" s="308"/>
      <c r="BI35" s="308"/>
      <c r="BJ35" s="308"/>
    </row>
    <row r="36" spans="1:62" s="121" customFormat="1" ht="15.75" thickBot="1">
      <c r="A36" s="411">
        <v>29</v>
      </c>
      <c r="B36" s="296">
        <v>42542</v>
      </c>
      <c r="C36" s="297">
        <v>0.75</v>
      </c>
      <c r="D36" s="294">
        <f t="shared" si="26"/>
        <v>0</v>
      </c>
      <c r="E36" s="294">
        <f t="shared" si="28"/>
        <v>0</v>
      </c>
      <c r="F36" s="294">
        <f t="shared" si="29"/>
        <v>0</v>
      </c>
      <c r="G36" s="294">
        <f t="shared" si="30"/>
        <v>0</v>
      </c>
      <c r="H36" s="298" t="s">
        <v>282</v>
      </c>
      <c r="I36" s="166"/>
      <c r="J36" s="166"/>
      <c r="K36" s="298" t="s">
        <v>1</v>
      </c>
      <c r="L36" s="302">
        <f>Points!G34</f>
        <v>2.8</v>
      </c>
      <c r="M36" s="302">
        <f>Points!H34</f>
        <v>3.1</v>
      </c>
      <c r="N36" s="302">
        <f>Points!I34</f>
        <v>2.4</v>
      </c>
      <c r="O36" s="311">
        <f t="shared" si="27"/>
        <v>0</v>
      </c>
      <c r="P36" s="311">
        <f t="shared" si="31"/>
        <v>0</v>
      </c>
      <c r="Q36" s="311">
        <f t="shared" si="32"/>
        <v>0</v>
      </c>
      <c r="R36" s="311">
        <f t="shared" si="33"/>
        <v>0</v>
      </c>
      <c r="S36" s="311"/>
      <c r="T36" s="143">
        <v>4</v>
      </c>
      <c r="U36" s="144" t="str">
        <f>VLOOKUP(T36,AF33:AP36,2,FALSE)</f>
        <v>Ukraine</v>
      </c>
      <c r="V36" s="143">
        <f t="shared" si="34"/>
        <v>0</v>
      </c>
      <c r="W36" s="145">
        <f t="shared" si="35"/>
        <v>1</v>
      </c>
      <c r="X36" s="145">
        <f>VLOOKUP(T36,AF33:AP36,6,FALSE)</f>
        <v>0</v>
      </c>
      <c r="Y36" s="145">
        <f>VLOOKUP(T36,AF33:AP36,7,FALSE)</f>
        <v>0</v>
      </c>
      <c r="Z36" s="145">
        <f>VLOOKUP(T36,AF33:AP36,8,FALSE)</f>
        <v>1</v>
      </c>
      <c r="AA36" s="145">
        <f>VLOOKUP(T36,AF33:AP36,9,FALSE)</f>
        <v>0</v>
      </c>
      <c r="AB36" s="145">
        <f>VLOOKUP(T36,AF33:AP36,10,FALSE)</f>
        <v>3</v>
      </c>
      <c r="AC36" s="146">
        <f t="shared" si="36"/>
        <v>-3</v>
      </c>
      <c r="AD36" s="307"/>
      <c r="AE36" s="76">
        <v>4</v>
      </c>
      <c r="AF36" s="77">
        <f>RANK(AH36,AH33:AH36)</f>
        <v>3</v>
      </c>
      <c r="AG36" s="77" t="str">
        <f>K33</f>
        <v>Irlande du Nord</v>
      </c>
      <c r="AH36" s="71">
        <f t="shared" si="37"/>
        <v>-2004</v>
      </c>
      <c r="AI36" s="77">
        <f>O33+O34+D36</f>
        <v>1</v>
      </c>
      <c r="AJ36" s="77">
        <f>(3*AK36)+AL36</f>
        <v>0</v>
      </c>
      <c r="AK36" s="77">
        <f>P33+P34+E36</f>
        <v>0</v>
      </c>
      <c r="AL36" s="77">
        <f>Q33+Q34+F36</f>
        <v>0</v>
      </c>
      <c r="AM36" s="77">
        <f>R33+R34+G36</f>
        <v>1</v>
      </c>
      <c r="AN36" s="77">
        <f>J33+J34+I36</f>
        <v>0</v>
      </c>
      <c r="AO36" s="77">
        <f>I33+I34+J36</f>
        <v>2</v>
      </c>
      <c r="AP36" s="77">
        <f>AN36-AO36</f>
        <v>-2</v>
      </c>
      <c r="AQ36" s="102">
        <f t="shared" si="38"/>
        <v>0</v>
      </c>
      <c r="AR36" s="105">
        <f>IF(COUNTIF(AJ33:AJ36,AJ36)=2,IF(AJ36=AJ33,AE33,IF(AJ36=AJ34,AE34,IF(AJ36=AJ35,AE35,""))),"")</f>
        <v>2</v>
      </c>
      <c r="AS36" s="105" t="str">
        <f>IF(I36&gt;J36,1,"")</f>
        <v/>
      </c>
      <c r="AT36" s="105" t="str">
        <f>IF(J34&gt;I34,2,"")</f>
        <v/>
      </c>
      <c r="AU36" s="105" t="str">
        <f>IF(J33&gt;I33,3,"")</f>
        <v/>
      </c>
      <c r="AV36" s="106"/>
      <c r="AW36" s="126">
        <f>SUM(AZ36:BC36)</f>
        <v>0</v>
      </c>
      <c r="AX36" s="127" t="str">
        <f>IF(COUNTIF(AJ33:AJ36,AJ36)=3,IF(AJ36=AJ33,AE33,AE34),"")</f>
        <v/>
      </c>
      <c r="AY36" s="127" t="str">
        <f>IF(COUNTIF(AJ33:AJ36,AJ36)=3,IF(AJ36=AJ35,AE35,AE34),"")</f>
        <v/>
      </c>
      <c r="AZ36" s="127" t="str">
        <f>IF(COUNTIF(AX36:AY36,AZ32)=1,1000*(I36-J36)+10*I36,"")</f>
        <v/>
      </c>
      <c r="BA36" s="127" t="str">
        <f>IF(COUNTIF(AX36:AY36,BA32)=1,1000*(J34-I34)+10*J34,"")</f>
        <v/>
      </c>
      <c r="BB36" s="127" t="str">
        <f>IF(COUNTIF(AX36:AY36,BB32)=1,1000*(J33-I33)+10*J33,"")</f>
        <v/>
      </c>
      <c r="BC36" s="128"/>
      <c r="BD36" s="421" t="str">
        <f>K33</f>
        <v>Irlande du Nord</v>
      </c>
      <c r="BE36" s="422"/>
      <c r="BF36" s="324">
        <v>2.7</v>
      </c>
      <c r="BG36" s="308"/>
      <c r="BH36" s="308"/>
      <c r="BI36" s="308"/>
      <c r="BJ36" s="308"/>
    </row>
    <row r="37" spans="1:62" s="121" customFormat="1" ht="15.75" thickBot="1">
      <c r="A37" s="411">
        <v>30</v>
      </c>
      <c r="B37" s="299">
        <v>42542</v>
      </c>
      <c r="C37" s="300">
        <v>0.75</v>
      </c>
      <c r="D37" s="294">
        <f t="shared" si="26"/>
        <v>0</v>
      </c>
      <c r="E37" s="294">
        <f t="shared" si="28"/>
        <v>0</v>
      </c>
      <c r="F37" s="294">
        <f t="shared" si="29"/>
        <v>0</v>
      </c>
      <c r="G37" s="294">
        <f t="shared" si="30"/>
        <v>0</v>
      </c>
      <c r="H37" s="301" t="s">
        <v>280</v>
      </c>
      <c r="I37" s="166"/>
      <c r="J37" s="166"/>
      <c r="K37" s="301" t="s">
        <v>281</v>
      </c>
      <c r="L37" s="302">
        <f>Points!G35</f>
        <v>2.1</v>
      </c>
      <c r="M37" s="302">
        <f>Points!H35</f>
        <v>3.1</v>
      </c>
      <c r="N37" s="302">
        <f>Points!I35</f>
        <v>3.4</v>
      </c>
      <c r="O37" s="311">
        <f t="shared" si="27"/>
        <v>0</v>
      </c>
      <c r="P37" s="311">
        <f t="shared" si="31"/>
        <v>0</v>
      </c>
      <c r="Q37" s="311">
        <f t="shared" si="32"/>
        <v>0</v>
      </c>
      <c r="R37" s="311">
        <f t="shared" si="33"/>
        <v>0</v>
      </c>
      <c r="S37" s="311"/>
      <c r="T37" s="311"/>
      <c r="U37" s="312"/>
      <c r="V37" s="311"/>
      <c r="W37" s="311"/>
      <c r="X37" s="311"/>
      <c r="Y37" s="311"/>
      <c r="Z37" s="311"/>
      <c r="AA37" s="311"/>
      <c r="AB37" s="311"/>
      <c r="AC37" s="311"/>
      <c r="AD37" s="307"/>
      <c r="AE37" s="307"/>
      <c r="AF37" s="307"/>
      <c r="AG37" s="307"/>
      <c r="AH37" s="307"/>
      <c r="AI37" s="307"/>
      <c r="AJ37" s="307"/>
      <c r="AK37" s="307"/>
      <c r="AL37" s="307"/>
      <c r="AM37" s="307"/>
      <c r="AN37" s="307"/>
      <c r="AO37" s="307"/>
      <c r="AP37" s="307"/>
      <c r="AQ37" s="307"/>
      <c r="AR37" s="307"/>
      <c r="AS37" s="307"/>
      <c r="AT37" s="307"/>
      <c r="AU37" s="307"/>
      <c r="AV37" s="307"/>
      <c r="AW37" s="308"/>
      <c r="AX37" s="308"/>
      <c r="AY37" s="308"/>
      <c r="AZ37" s="308"/>
      <c r="BA37" s="308"/>
      <c r="BB37" s="308"/>
      <c r="BC37" s="308"/>
      <c r="BD37" s="308"/>
      <c r="BE37" s="308"/>
      <c r="BF37" s="308"/>
      <c r="BG37" s="308"/>
      <c r="BH37" s="308"/>
      <c r="BI37" s="308"/>
      <c r="BJ37" s="308"/>
    </row>
    <row r="38" spans="1:62">
      <c r="A38" s="307"/>
      <c r="B38" s="309"/>
      <c r="C38" s="307"/>
      <c r="D38" s="307"/>
      <c r="E38" s="307"/>
      <c r="F38" s="307"/>
      <c r="G38" s="307"/>
      <c r="H38" s="310"/>
      <c r="I38" s="311"/>
      <c r="J38" s="311"/>
      <c r="K38" s="310"/>
      <c r="L38" s="311"/>
      <c r="M38" s="311"/>
      <c r="N38" s="311"/>
      <c r="O38" s="307"/>
      <c r="P38" s="307"/>
      <c r="Q38" s="307"/>
      <c r="R38" s="307"/>
      <c r="S38" s="307"/>
      <c r="T38" s="311"/>
      <c r="U38" s="312"/>
      <c r="V38" s="311"/>
      <c r="W38" s="311"/>
      <c r="X38" s="311"/>
      <c r="Y38" s="311"/>
      <c r="Z38" s="311"/>
      <c r="AA38" s="311"/>
      <c r="AB38" s="311"/>
      <c r="AC38" s="311"/>
      <c r="AD38" s="307"/>
      <c r="AE38" s="307"/>
      <c r="AF38" s="307"/>
      <c r="AG38" s="307"/>
      <c r="AH38" s="307"/>
      <c r="AI38" s="307"/>
      <c r="AJ38" s="307"/>
      <c r="AK38" s="307"/>
      <c r="AL38" s="307"/>
      <c r="AM38" s="307"/>
      <c r="AN38" s="307"/>
      <c r="AO38" s="307"/>
      <c r="AP38" s="307"/>
      <c r="AQ38" s="307"/>
      <c r="AR38" s="307"/>
      <c r="AS38" s="307"/>
      <c r="AT38" s="307"/>
      <c r="AU38" s="307"/>
      <c r="AV38" s="307"/>
      <c r="AW38" s="307"/>
      <c r="AX38" s="307"/>
      <c r="AY38" s="307"/>
      <c r="AZ38" s="307"/>
      <c r="BA38" s="307"/>
      <c r="BB38" s="307"/>
      <c r="BC38" s="307"/>
      <c r="BD38" s="307"/>
      <c r="BE38" s="307"/>
      <c r="BF38" s="307"/>
      <c r="BG38" s="307"/>
      <c r="BH38" s="307"/>
      <c r="BI38" s="307"/>
      <c r="BJ38" s="307"/>
    </row>
    <row r="39" spans="1:62">
      <c r="A39" s="307"/>
      <c r="B39" s="309"/>
      <c r="C39" s="307"/>
      <c r="D39" s="307"/>
      <c r="E39" s="307"/>
      <c r="F39" s="307"/>
      <c r="G39" s="307"/>
      <c r="H39" s="310"/>
      <c r="I39" s="311"/>
      <c r="J39" s="311"/>
      <c r="K39" s="310"/>
      <c r="L39" s="311"/>
      <c r="M39" s="311"/>
      <c r="N39" s="311"/>
      <c r="O39" s="307"/>
      <c r="P39" s="307"/>
      <c r="Q39" s="307"/>
      <c r="R39" s="307"/>
      <c r="S39" s="307"/>
      <c r="T39" s="311"/>
      <c r="U39" s="312"/>
      <c r="V39" s="311"/>
      <c r="W39" s="311"/>
      <c r="X39" s="311"/>
      <c r="Y39" s="311"/>
      <c r="Z39" s="311"/>
      <c r="AA39" s="311"/>
      <c r="AB39" s="311"/>
      <c r="AC39" s="311"/>
      <c r="AD39" s="307"/>
      <c r="AE39" s="307"/>
      <c r="AF39" s="307"/>
      <c r="AG39" s="307"/>
      <c r="AH39" s="307"/>
      <c r="AI39" s="307"/>
      <c r="AJ39" s="307"/>
      <c r="AK39" s="307"/>
      <c r="AL39" s="307"/>
      <c r="AM39" s="307"/>
      <c r="AN39" s="307"/>
      <c r="AO39" s="307"/>
      <c r="AP39" s="307"/>
      <c r="AQ39" s="307"/>
      <c r="AR39" s="307"/>
      <c r="AS39" s="307"/>
      <c r="AT39" s="307"/>
      <c r="AU39" s="307"/>
      <c r="AV39" s="307"/>
      <c r="AW39" s="307"/>
      <c r="AX39" s="307"/>
      <c r="AY39" s="307"/>
      <c r="AZ39" s="307"/>
      <c r="BA39" s="307"/>
      <c r="BB39" s="307"/>
      <c r="BC39" s="307"/>
      <c r="BD39" s="307"/>
      <c r="BE39" s="307"/>
      <c r="BF39" s="307"/>
      <c r="BG39" s="307"/>
      <c r="BH39" s="307"/>
      <c r="BI39" s="307"/>
      <c r="BJ39" s="307"/>
    </row>
    <row r="40" spans="1:62" ht="15.75" thickBot="1">
      <c r="A40" s="307"/>
      <c r="B40" s="309"/>
      <c r="C40" s="307"/>
      <c r="D40" s="307"/>
      <c r="E40" s="307"/>
      <c r="F40" s="307"/>
      <c r="G40" s="307"/>
      <c r="H40" s="310"/>
      <c r="I40" s="311"/>
      <c r="J40" s="311"/>
      <c r="K40" s="310"/>
      <c r="L40" s="311"/>
      <c r="M40" s="311"/>
      <c r="N40" s="311"/>
      <c r="O40" s="307"/>
      <c r="P40" s="307"/>
      <c r="Q40" s="307"/>
      <c r="R40" s="307"/>
      <c r="S40" s="307"/>
      <c r="T40" s="311"/>
      <c r="U40" s="312"/>
      <c r="V40" s="311"/>
      <c r="W40" s="311"/>
      <c r="X40" s="311"/>
      <c r="Y40" s="311"/>
      <c r="Z40" s="311"/>
      <c r="AA40" s="311"/>
      <c r="AB40" s="311"/>
      <c r="AC40" s="311"/>
      <c r="AD40" s="307"/>
      <c r="AE40" s="307"/>
      <c r="AF40" s="307"/>
      <c r="AG40" s="307"/>
      <c r="AH40" s="307"/>
      <c r="AI40" s="307"/>
      <c r="AJ40" s="307"/>
      <c r="AK40" s="307"/>
      <c r="AL40" s="307"/>
      <c r="AM40" s="307"/>
      <c r="AN40" s="307"/>
      <c r="AO40" s="307"/>
      <c r="AP40" s="307"/>
      <c r="AQ40" s="307"/>
      <c r="AR40" s="307"/>
      <c r="AS40" s="307"/>
      <c r="AT40" s="307"/>
      <c r="AU40" s="307"/>
      <c r="AV40" s="307"/>
      <c r="AW40" s="307"/>
      <c r="AX40" s="307"/>
      <c r="AY40" s="307"/>
      <c r="AZ40" s="307"/>
      <c r="BA40" s="307"/>
      <c r="BB40" s="307"/>
      <c r="BC40" s="307"/>
      <c r="BD40" s="307"/>
      <c r="BE40" s="307"/>
      <c r="BF40" s="307"/>
      <c r="BG40" s="307"/>
      <c r="BH40" s="307"/>
      <c r="BI40" s="307"/>
      <c r="BJ40" s="307"/>
    </row>
    <row r="41" spans="1:62" ht="15.75" thickBot="1">
      <c r="A41" s="307"/>
      <c r="B41" s="418" t="s">
        <v>74</v>
      </c>
      <c r="C41" s="419"/>
      <c r="D41" s="419"/>
      <c r="E41" s="419"/>
      <c r="F41" s="419"/>
      <c r="G41" s="419"/>
      <c r="H41" s="419" t="s">
        <v>74</v>
      </c>
      <c r="I41" s="419"/>
      <c r="J41" s="419"/>
      <c r="K41" s="420"/>
      <c r="L41" s="418" t="s">
        <v>133</v>
      </c>
      <c r="M41" s="419"/>
      <c r="N41" s="420"/>
      <c r="O41" s="354"/>
      <c r="P41" s="354"/>
      <c r="Q41" s="354"/>
      <c r="R41" s="307"/>
      <c r="S41" s="307"/>
      <c r="T41" s="311"/>
      <c r="U41" s="312"/>
      <c r="V41" s="311"/>
      <c r="W41" s="311"/>
      <c r="X41" s="311"/>
      <c r="Y41" s="311"/>
      <c r="Z41" s="311"/>
      <c r="AA41" s="311"/>
      <c r="AB41" s="311"/>
      <c r="AC41" s="311"/>
      <c r="AD41" s="307"/>
      <c r="AE41" s="307"/>
      <c r="AF41" s="307"/>
      <c r="AG41" s="307"/>
      <c r="AH41" s="307"/>
      <c r="AI41" s="307"/>
      <c r="AJ41" s="307"/>
      <c r="AK41" s="307"/>
      <c r="AL41" s="307"/>
      <c r="AM41" s="307"/>
      <c r="AN41" s="307"/>
      <c r="AO41" s="307"/>
      <c r="AP41" s="307"/>
      <c r="AQ41" s="307"/>
      <c r="AR41" s="307"/>
      <c r="AS41" s="307"/>
      <c r="AT41" s="307"/>
      <c r="AU41" s="307"/>
      <c r="AV41" s="307"/>
      <c r="AW41" s="307"/>
      <c r="AX41" s="307"/>
      <c r="AY41" s="307"/>
      <c r="AZ41" s="307"/>
      <c r="BA41" s="307"/>
      <c r="BB41" s="307"/>
      <c r="BC41" s="307"/>
      <c r="BD41" s="307"/>
      <c r="BE41" s="307"/>
      <c r="BF41" s="307"/>
      <c r="BG41" s="307"/>
      <c r="BH41" s="307"/>
      <c r="BI41" s="307"/>
      <c r="BJ41" s="307"/>
    </row>
    <row r="42" spans="1:62" ht="4.5" customHeight="1" thickBot="1">
      <c r="A42" s="307"/>
      <c r="B42" s="415"/>
      <c r="C42" s="416"/>
      <c r="D42" s="416"/>
      <c r="E42" s="416"/>
      <c r="F42" s="416"/>
      <c r="G42" s="416"/>
      <c r="H42" s="416"/>
      <c r="I42" s="416"/>
      <c r="J42" s="416"/>
      <c r="K42" s="417"/>
      <c r="L42" s="303"/>
      <c r="M42" s="304"/>
      <c r="N42" s="305"/>
      <c r="O42" s="355"/>
      <c r="P42" s="355"/>
      <c r="Q42" s="355"/>
      <c r="R42" s="307"/>
      <c r="S42" s="307"/>
      <c r="T42" s="311"/>
      <c r="U42" s="312"/>
      <c r="V42" s="311"/>
      <c r="W42" s="311"/>
      <c r="X42" s="311"/>
      <c r="Y42" s="311"/>
      <c r="Z42" s="311"/>
      <c r="AA42" s="311"/>
      <c r="AB42" s="311"/>
      <c r="AC42" s="311"/>
      <c r="AD42" s="307"/>
      <c r="AE42" s="307"/>
      <c r="AF42" s="307"/>
      <c r="AG42" s="307"/>
      <c r="AH42" s="307"/>
      <c r="AI42" s="307"/>
      <c r="AJ42" s="307"/>
      <c r="AK42" s="307"/>
      <c r="AL42" s="307"/>
      <c r="AM42" s="307"/>
      <c r="AN42" s="307"/>
      <c r="AO42" s="307"/>
      <c r="AP42" s="307"/>
      <c r="AQ42" s="307"/>
      <c r="AR42" s="307"/>
      <c r="AS42" s="307"/>
      <c r="AT42" s="307"/>
      <c r="AU42" s="307"/>
      <c r="AV42" s="307"/>
      <c r="AW42" s="307"/>
      <c r="AX42" s="307"/>
      <c r="AY42" s="307"/>
      <c r="AZ42" s="307"/>
      <c r="BA42" s="307"/>
      <c r="BB42" s="307"/>
      <c r="BC42" s="307"/>
      <c r="BD42" s="307"/>
      <c r="BE42" s="307"/>
      <c r="BF42" s="307"/>
      <c r="BG42" s="307"/>
      <c r="BH42" s="307"/>
      <c r="BI42" s="307"/>
      <c r="BJ42" s="307"/>
    </row>
    <row r="43" spans="1:62" s="121" customFormat="1" ht="15.75" thickBot="1">
      <c r="A43" s="411">
        <v>8</v>
      </c>
      <c r="B43" s="292">
        <v>42534</v>
      </c>
      <c r="C43" s="293">
        <v>0.625</v>
      </c>
      <c r="D43" s="294">
        <f t="shared" ref="D43:D48" si="39">IF(AND(I43&lt;&gt;"",J43&lt;&gt;""),1,0)</f>
        <v>0</v>
      </c>
      <c r="E43" s="294">
        <f>IF(AND(I43&gt;J43,D43=1),1,0)</f>
        <v>0</v>
      </c>
      <c r="F43" s="294">
        <f>IF(AND(I43=J43,D43=1),1,0)</f>
        <v>0</v>
      </c>
      <c r="G43" s="294">
        <f>IF(AND(I43&lt;J43,D43=1),1,0)</f>
        <v>0</v>
      </c>
      <c r="H43" s="295" t="s">
        <v>5</v>
      </c>
      <c r="I43" s="166"/>
      <c r="J43" s="166"/>
      <c r="K43" s="298" t="s">
        <v>283</v>
      </c>
      <c r="L43" s="302">
        <f>Points!G13</f>
        <v>1.5</v>
      </c>
      <c r="M43" s="302">
        <f>Points!H13</f>
        <v>3.9</v>
      </c>
      <c r="N43" s="302">
        <f>Points!I13</f>
        <v>6</v>
      </c>
      <c r="O43" s="311">
        <f t="shared" ref="O43:O48" si="40">IF(AND(I43&lt;&gt;"",J43&lt;&gt;""),1,0)</f>
        <v>0</v>
      </c>
      <c r="P43" s="311">
        <f>IF(AND(I43&lt;J43,O43=1),1,0)</f>
        <v>0</v>
      </c>
      <c r="Q43" s="311">
        <f>IF(AND(I43=J43,O43=1),1,0)</f>
        <v>0</v>
      </c>
      <c r="R43" s="311">
        <f>IF(AND(I43&gt;J43,O43=1),1,0)</f>
        <v>0</v>
      </c>
      <c r="S43" s="311"/>
      <c r="T43" s="316"/>
      <c r="U43" s="317"/>
      <c r="V43" s="400" t="s">
        <v>64</v>
      </c>
      <c r="W43" s="401" t="s">
        <v>65</v>
      </c>
      <c r="X43" s="401" t="s">
        <v>24</v>
      </c>
      <c r="Y43" s="401" t="s">
        <v>22</v>
      </c>
      <c r="Z43" s="401" t="s">
        <v>66</v>
      </c>
      <c r="AA43" s="401" t="s">
        <v>67</v>
      </c>
      <c r="AB43" s="401" t="s">
        <v>68</v>
      </c>
      <c r="AC43" s="413" t="s">
        <v>69</v>
      </c>
      <c r="AD43" s="307"/>
      <c r="AE43" s="73"/>
      <c r="AF43" s="74" t="s">
        <v>70</v>
      </c>
      <c r="AG43" s="74"/>
      <c r="AH43" s="74" t="s">
        <v>71</v>
      </c>
      <c r="AI43" s="74" t="s">
        <v>65</v>
      </c>
      <c r="AJ43" s="74" t="s">
        <v>64</v>
      </c>
      <c r="AK43" s="74" t="s">
        <v>24</v>
      </c>
      <c r="AL43" s="74" t="s">
        <v>22</v>
      </c>
      <c r="AM43" s="74" t="s">
        <v>66</v>
      </c>
      <c r="AN43" s="74" t="s">
        <v>67</v>
      </c>
      <c r="AO43" s="74" t="s">
        <v>68</v>
      </c>
      <c r="AP43" s="74" t="s">
        <v>69</v>
      </c>
      <c r="AQ43" s="97" t="s">
        <v>82</v>
      </c>
      <c r="AR43" s="96" t="s">
        <v>83</v>
      </c>
      <c r="AS43" s="96">
        <v>1</v>
      </c>
      <c r="AT43" s="96">
        <v>2</v>
      </c>
      <c r="AU43" s="96">
        <v>3</v>
      </c>
      <c r="AV43" s="98">
        <v>4</v>
      </c>
      <c r="AW43" s="99" t="s">
        <v>82</v>
      </c>
      <c r="AX43" s="100" t="s">
        <v>84</v>
      </c>
      <c r="AY43" s="100" t="s">
        <v>85</v>
      </c>
      <c r="AZ43" s="100">
        <v>1</v>
      </c>
      <c r="BA43" s="100">
        <v>2</v>
      </c>
      <c r="BB43" s="100">
        <v>3</v>
      </c>
      <c r="BC43" s="101">
        <v>4</v>
      </c>
      <c r="BD43" s="418" t="s">
        <v>132</v>
      </c>
      <c r="BE43" s="419"/>
      <c r="BF43" s="420"/>
      <c r="BG43" s="308"/>
      <c r="BH43" s="308"/>
      <c r="BI43" s="308"/>
      <c r="BJ43" s="308"/>
    </row>
    <row r="44" spans="1:62" s="121" customFormat="1" ht="15.75" thickBot="1">
      <c r="A44" s="411">
        <v>5</v>
      </c>
      <c r="B44" s="296">
        <v>42533</v>
      </c>
      <c r="C44" s="297">
        <v>0.625</v>
      </c>
      <c r="D44" s="294">
        <f t="shared" si="39"/>
        <v>1</v>
      </c>
      <c r="E44" s="294">
        <f t="shared" ref="E44:E48" si="41">IF(AND(I44&gt;J44,D44=1),1,0)</f>
        <v>1</v>
      </c>
      <c r="F44" s="294">
        <f t="shared" ref="F44:F48" si="42">IF(AND(I44=J44,D44=1),1,0)</f>
        <v>0</v>
      </c>
      <c r="G44" s="294">
        <f t="shared" ref="G44:G48" si="43">IF(AND(I44&lt;J44,D44=1),1,0)</f>
        <v>0</v>
      </c>
      <c r="H44" s="298" t="s">
        <v>284</v>
      </c>
      <c r="I44" s="166">
        <v>2</v>
      </c>
      <c r="J44" s="166">
        <v>0</v>
      </c>
      <c r="K44" s="298" t="s">
        <v>21</v>
      </c>
      <c r="L44" s="302">
        <f>Points!G10</f>
        <v>3.4</v>
      </c>
      <c r="M44" s="302">
        <f>Points!H10</f>
        <v>3.1</v>
      </c>
      <c r="N44" s="302">
        <f>Points!I10</f>
        <v>2.1</v>
      </c>
      <c r="O44" s="311">
        <f t="shared" si="40"/>
        <v>1</v>
      </c>
      <c r="P44" s="311">
        <f t="shared" ref="P44:P48" si="44">IF(AND(I44&lt;J44,O44=1),1,0)</f>
        <v>0</v>
      </c>
      <c r="Q44" s="311">
        <f t="shared" ref="Q44:Q48" si="45">IF(AND(I44=J44,O44=1),1,0)</f>
        <v>0</v>
      </c>
      <c r="R44" s="311">
        <f t="shared" ref="R44:R48" si="46">IF(AND(I44&gt;J44,O44=1),1,0)</f>
        <v>1</v>
      </c>
      <c r="S44" s="311"/>
      <c r="T44" s="131">
        <v>1</v>
      </c>
      <c r="U44" s="132" t="str">
        <f>VLOOKUP(T44,AF44:AP47,2,FALSE)</f>
        <v>Turquie</v>
      </c>
      <c r="V44" s="131">
        <f>(3*X44)+Y44</f>
        <v>3</v>
      </c>
      <c r="W44" s="133">
        <f>SUM(X44:Z44)</f>
        <v>1</v>
      </c>
      <c r="X44" s="133">
        <f>VLOOKUP(T44,AF44:AP47,6,FALSE)</f>
        <v>1</v>
      </c>
      <c r="Y44" s="133">
        <f>VLOOKUP(T44,AF44:AP47,7,FALSE)</f>
        <v>0</v>
      </c>
      <c r="Z44" s="133">
        <f>VLOOKUP(T44,AF44:AP47,8,FALSE)</f>
        <v>0</v>
      </c>
      <c r="AA44" s="133">
        <f>VLOOKUP(T44,AF44:AP47,9,FALSE)</f>
        <v>2</v>
      </c>
      <c r="AB44" s="133">
        <f>VLOOKUP(T44,AF44:AP47,10,FALSE)</f>
        <v>0</v>
      </c>
      <c r="AC44" s="134">
        <f>AA44-AB44</f>
        <v>2</v>
      </c>
      <c r="AD44" s="307"/>
      <c r="AE44" s="75">
        <v>1</v>
      </c>
      <c r="AF44" s="71">
        <f>RANK(AH44,AH44:AH47)</f>
        <v>2</v>
      </c>
      <c r="AG44" s="71" t="str">
        <f>H43</f>
        <v>Espagne</v>
      </c>
      <c r="AH44" s="71">
        <f>(AJ44*1000000000)+((AQ44+AW44)*100000)+(AP44*1000)+(AN44*10)-AE44</f>
        <v>-1</v>
      </c>
      <c r="AI44" s="71">
        <f>D43+D46+O47</f>
        <v>0</v>
      </c>
      <c r="AJ44" s="71">
        <f>(3*AK44)+AL44</f>
        <v>0</v>
      </c>
      <c r="AK44" s="71">
        <f>E43+E46+P47</f>
        <v>0</v>
      </c>
      <c r="AL44" s="71">
        <f>F43+F46+Q47</f>
        <v>0</v>
      </c>
      <c r="AM44" s="71">
        <f>G43+G46+R47</f>
        <v>0</v>
      </c>
      <c r="AN44" s="71">
        <f>I43+I46+J47</f>
        <v>0</v>
      </c>
      <c r="AO44" s="71">
        <f>J43+J46+I47</f>
        <v>0</v>
      </c>
      <c r="AP44" s="71">
        <f>AN44-AO44</f>
        <v>0</v>
      </c>
      <c r="AQ44" s="102">
        <f>IF(AND(AR44&lt;&gt;"",COUNTIF(AS44:AV44,AR44)=1),1000,0)</f>
        <v>0</v>
      </c>
      <c r="AR44" s="72" t="str">
        <f>IF(COUNTIF(AJ44:AJ47,AJ44)=2,IF(AJ44=AJ45,AE45,IF(AJ44=AJ46,AE46,IF(AJ44=AJ47,AE47,""))),"")</f>
        <v/>
      </c>
      <c r="AS44" s="103"/>
      <c r="AT44" s="72" t="str">
        <f>IF(I43&gt;J43,2,"")</f>
        <v/>
      </c>
      <c r="AU44" s="72" t="str">
        <f>IF(I46&gt;J46,3,"")</f>
        <v/>
      </c>
      <c r="AV44" s="104" t="str">
        <f>IF(J47&gt;I47,4,"")</f>
        <v/>
      </c>
      <c r="AW44" s="122">
        <f>SUM(AZ44:BC44)</f>
        <v>0</v>
      </c>
      <c r="AX44" s="123">
        <f>IF(COUNTIF(AJ44:AJ47,AJ44)=3,IF(AJ44=AJ45,AE45,AE46),"")</f>
        <v>2</v>
      </c>
      <c r="AY44" s="123">
        <f>IF(COUNTIF(AJ44:AJ47,AJ44)=3,IF(AJ44=AJ47,AE47,AE46),"")</f>
        <v>4</v>
      </c>
      <c r="AZ44" s="124"/>
      <c r="BA44" s="123">
        <f>IF(COUNTIF(AX44:AY44,BA43)=1,1000*(I43-J43)+10*I43,"")</f>
        <v>0</v>
      </c>
      <c r="BB44" s="123" t="str">
        <f>IF(COUNTIF(AX44:AY44,BB43)=1,1000*(I45-J45)+10*I45,"")</f>
        <v/>
      </c>
      <c r="BC44" s="125">
        <f>IF(COUNTIF(AX44:AY44,BC43)=1,1000*(J47-I47)+10*J47,"")</f>
        <v>0</v>
      </c>
      <c r="BD44" s="421" t="str">
        <f>H43</f>
        <v>Espagne</v>
      </c>
      <c r="BE44" s="422"/>
      <c r="BF44" s="324">
        <v>1.3</v>
      </c>
      <c r="BG44" s="308"/>
      <c r="BH44" s="308"/>
      <c r="BI44" s="308"/>
      <c r="BJ44" s="308"/>
    </row>
    <row r="45" spans="1:62" s="121" customFormat="1" ht="15.75" thickBot="1">
      <c r="A45" s="411">
        <v>20</v>
      </c>
      <c r="B45" s="296">
        <v>42538</v>
      </c>
      <c r="C45" s="297">
        <v>0.75</v>
      </c>
      <c r="D45" s="294">
        <f>IF(AND(I45&lt;&gt;"",J45&lt;&gt;""),1,0)</f>
        <v>0</v>
      </c>
      <c r="E45" s="294">
        <f>IF(AND(I45&gt;J45,D45=1),1,0)</f>
        <v>0</v>
      </c>
      <c r="F45" s="294">
        <f>IF(AND(I45=J45,D45=1),1,0)</f>
        <v>0</v>
      </c>
      <c r="G45" s="294">
        <f>IF(AND(I45&lt;J45,D45=1),1,0)</f>
        <v>0</v>
      </c>
      <c r="H45" s="298" t="s">
        <v>283</v>
      </c>
      <c r="I45" s="166"/>
      <c r="J45" s="166"/>
      <c r="K45" s="298" t="s">
        <v>21</v>
      </c>
      <c r="L45" s="302">
        <f>Points!G25</f>
        <v>3.8</v>
      </c>
      <c r="M45" s="302">
        <f>Points!H25</f>
        <v>3.2</v>
      </c>
      <c r="N45" s="302">
        <f>Points!I25</f>
        <v>1.9</v>
      </c>
      <c r="O45" s="311">
        <f>IF(AND(I45&lt;&gt;"",J45&lt;&gt;""),1,0)</f>
        <v>0</v>
      </c>
      <c r="P45" s="311">
        <f>IF(AND(I45&lt;J45,O45=1),1,0)</f>
        <v>0</v>
      </c>
      <c r="Q45" s="311">
        <f>IF(AND(I45=J45,O45=1),1,0)</f>
        <v>0</v>
      </c>
      <c r="R45" s="311">
        <f>IF(AND(I45&gt;J45,O45=1),1,0)</f>
        <v>0</v>
      </c>
      <c r="S45" s="311"/>
      <c r="T45" s="135">
        <v>2</v>
      </c>
      <c r="U45" s="136" t="str">
        <f>VLOOKUP(T45,AF44:AP47,2,FALSE)</f>
        <v>Espagne</v>
      </c>
      <c r="V45" s="135">
        <f t="shared" ref="V45:V47" si="47">(3*X45)+Y45</f>
        <v>0</v>
      </c>
      <c r="W45" s="137">
        <f t="shared" ref="W45:W47" si="48">SUM(X45:Z45)</f>
        <v>0</v>
      </c>
      <c r="X45" s="137">
        <f>VLOOKUP(T45,AF44:AP47,6,FALSE)</f>
        <v>0</v>
      </c>
      <c r="Y45" s="137">
        <f>VLOOKUP(T45,AF44:AP47,7,FALSE)</f>
        <v>0</v>
      </c>
      <c r="Z45" s="137">
        <f>VLOOKUP(T45,AF44:AP47,8,FALSE)</f>
        <v>0</v>
      </c>
      <c r="AA45" s="137">
        <f>VLOOKUP(T45,AF44:AP47,9,FALSE)</f>
        <v>0</v>
      </c>
      <c r="AB45" s="137">
        <f>VLOOKUP(T45,AF44:AP47,10,FALSE)</f>
        <v>0</v>
      </c>
      <c r="AC45" s="138">
        <f t="shared" ref="AC45:AC47" si="49">AA45-AB45</f>
        <v>0</v>
      </c>
      <c r="AD45" s="307"/>
      <c r="AE45" s="75">
        <v>2</v>
      </c>
      <c r="AF45" s="71">
        <f>RANK(AH45,AH44:AH47)</f>
        <v>3</v>
      </c>
      <c r="AG45" s="71" t="str">
        <f>K43</f>
        <v>Rép. Tchèque</v>
      </c>
      <c r="AH45" s="71">
        <f t="shared" ref="AH45:AH47" si="50">(AJ45*1000000000)+((AQ45+AW45)*100000)+(AP45*1000)+(AN45*10)-AE45</f>
        <v>-2</v>
      </c>
      <c r="AI45" s="71">
        <f>O43+D45+D48</f>
        <v>0</v>
      </c>
      <c r="AJ45" s="71">
        <f>(3*AK45)+AL45</f>
        <v>0</v>
      </c>
      <c r="AK45" s="71">
        <f>P43+E45+E48</f>
        <v>0</v>
      </c>
      <c r="AL45" s="71">
        <f>Q43+F45+F48</f>
        <v>0</v>
      </c>
      <c r="AM45" s="71">
        <f>R43+G45+G48</f>
        <v>0</v>
      </c>
      <c r="AN45" s="71">
        <f>J43+I45+I48</f>
        <v>0</v>
      </c>
      <c r="AO45" s="71">
        <f>I43+J45+J48</f>
        <v>0</v>
      </c>
      <c r="AP45" s="71">
        <f>AN45-AO45</f>
        <v>0</v>
      </c>
      <c r="AQ45" s="102">
        <f t="shared" ref="AQ45:AQ47" si="51">IF(AND(AR45&lt;&gt;"",COUNTIF(AS45:AV45,AR45)=1),1000,0)</f>
        <v>0</v>
      </c>
      <c r="AR45" s="72" t="str">
        <f>IF(COUNTIF(AJ44:AJ47,AJ45)=2,IF(AJ45=AJ44,AE44,IF(AJ45=AJ46,AE46,IF(AJ45=AJ47,AE47,""))),"")</f>
        <v/>
      </c>
      <c r="AS45" s="72" t="str">
        <f>IF(J43&gt;I43,1,"")</f>
        <v/>
      </c>
      <c r="AT45" s="103"/>
      <c r="AU45" s="72" t="str">
        <f>IF(I48&gt;J48,3,"")</f>
        <v/>
      </c>
      <c r="AV45" s="104" t="str">
        <f>IF(I45&gt;J45,4,"")</f>
        <v/>
      </c>
      <c r="AW45" s="122">
        <f>SUM(AZ45:BC45)</f>
        <v>0</v>
      </c>
      <c r="AX45" s="123">
        <f>IF(COUNTIF(AJ44:AJ47,AJ45)=3,IF(AJ45=AJ44,AE44,AE46),"")</f>
        <v>1</v>
      </c>
      <c r="AY45" s="123">
        <f>IF(COUNTIF(AJ44:AJ47,AJ45)=3,IF(AJ45=AJ47,AE47,AE46),"")</f>
        <v>4</v>
      </c>
      <c r="AZ45" s="123">
        <f>IF(COUNTIF(AX45:AY45,AZ43)=1,1000*(J43-I43)+10*J43,"")</f>
        <v>0</v>
      </c>
      <c r="BA45" s="124"/>
      <c r="BB45" s="123" t="str">
        <f>IF(COUNTIF(AX45:AY45,BB43)=1,1000*(I48-J48)+10*I48,"")</f>
        <v/>
      </c>
      <c r="BC45" s="125">
        <f>IF(COUNTIF(AX45:AY45,BC43)=1,1000*(J46-I46)+10*J46,"")</f>
        <v>0</v>
      </c>
      <c r="BD45" s="421" t="str">
        <f>K43</f>
        <v>Rép. Tchèque</v>
      </c>
      <c r="BE45" s="422"/>
      <c r="BF45" s="324">
        <v>1.3</v>
      </c>
      <c r="BG45" s="308"/>
      <c r="BH45" s="308"/>
      <c r="BI45" s="308"/>
      <c r="BJ45" s="308"/>
    </row>
    <row r="46" spans="1:62" s="121" customFormat="1" ht="15.75" thickBot="1">
      <c r="A46" s="411">
        <v>21</v>
      </c>
      <c r="B46" s="296">
        <v>42538</v>
      </c>
      <c r="C46" s="297">
        <v>0.875</v>
      </c>
      <c r="D46" s="294">
        <f t="shared" si="39"/>
        <v>0</v>
      </c>
      <c r="E46" s="294">
        <f t="shared" si="41"/>
        <v>0</v>
      </c>
      <c r="F46" s="294">
        <f t="shared" si="42"/>
        <v>0</v>
      </c>
      <c r="G46" s="294">
        <f t="shared" si="43"/>
        <v>0</v>
      </c>
      <c r="H46" s="298" t="s">
        <v>5</v>
      </c>
      <c r="I46" s="166"/>
      <c r="J46" s="166"/>
      <c r="K46" s="298" t="s">
        <v>284</v>
      </c>
      <c r="L46" s="302">
        <f>Points!G26</f>
        <v>1.8</v>
      </c>
      <c r="M46" s="302">
        <f>Points!H26</f>
        <v>3.3</v>
      </c>
      <c r="N46" s="302">
        <f>Points!I26</f>
        <v>4</v>
      </c>
      <c r="O46" s="311">
        <f t="shared" si="40"/>
        <v>0</v>
      </c>
      <c r="P46" s="311">
        <f t="shared" si="44"/>
        <v>0</v>
      </c>
      <c r="Q46" s="311">
        <f t="shared" si="45"/>
        <v>0</v>
      </c>
      <c r="R46" s="311">
        <f t="shared" si="46"/>
        <v>0</v>
      </c>
      <c r="S46" s="311"/>
      <c r="T46" s="139">
        <v>3</v>
      </c>
      <c r="U46" s="140" t="str">
        <f>VLOOKUP(T46,AF44:AP47,2,FALSE)</f>
        <v>Rép. Tchèque</v>
      </c>
      <c r="V46" s="139">
        <f t="shared" si="47"/>
        <v>0</v>
      </c>
      <c r="W46" s="141">
        <f t="shared" si="48"/>
        <v>0</v>
      </c>
      <c r="X46" s="141">
        <f>VLOOKUP(T46,AF44:AP47,6,FALSE)</f>
        <v>0</v>
      </c>
      <c r="Y46" s="141">
        <f>VLOOKUP(T46,AF44:AP47,7,FALSE)</f>
        <v>0</v>
      </c>
      <c r="Z46" s="141">
        <f>VLOOKUP(T46,AF44:AP47,8,FALSE)</f>
        <v>0</v>
      </c>
      <c r="AA46" s="141">
        <f>VLOOKUP(T46,AF44:AP47,9,FALSE)</f>
        <v>0</v>
      </c>
      <c r="AB46" s="141">
        <f>VLOOKUP(T46,AF44:AP47,10,FALSE)</f>
        <v>0</v>
      </c>
      <c r="AC46" s="142">
        <f t="shared" si="49"/>
        <v>0</v>
      </c>
      <c r="AD46" s="307"/>
      <c r="AE46" s="75">
        <v>3</v>
      </c>
      <c r="AF46" s="71">
        <f>RANK(AH46,AH44:AH47)</f>
        <v>1</v>
      </c>
      <c r="AG46" s="71" t="str">
        <f>H44</f>
        <v>Turquie</v>
      </c>
      <c r="AH46" s="71">
        <f t="shared" si="50"/>
        <v>3000002017</v>
      </c>
      <c r="AI46" s="71">
        <f>D44+O46+O48</f>
        <v>1</v>
      </c>
      <c r="AJ46" s="71">
        <f>(3*AK46)+AL46</f>
        <v>3</v>
      </c>
      <c r="AK46" s="71">
        <f>E44+P46+P48</f>
        <v>1</v>
      </c>
      <c r="AL46" s="71">
        <f>F44+Q46+Q48</f>
        <v>0</v>
      </c>
      <c r="AM46" s="71">
        <f>G44+R46+R48</f>
        <v>0</v>
      </c>
      <c r="AN46" s="71">
        <f>I44+J46+J48</f>
        <v>2</v>
      </c>
      <c r="AO46" s="71">
        <f>J44+I46+I48</f>
        <v>0</v>
      </c>
      <c r="AP46" s="71">
        <f>AN46-AO46</f>
        <v>2</v>
      </c>
      <c r="AQ46" s="102">
        <f t="shared" si="51"/>
        <v>0</v>
      </c>
      <c r="AR46" s="72" t="str">
        <f>IF(COUNTIF(AJ44:AJ47,AJ46)=2,IF(AJ46=AJ44,AE44,IF(AJ46=AJ45,AE45,IF(AJ46=AJ47,AE47,""))),"")</f>
        <v/>
      </c>
      <c r="AS46" s="72" t="str">
        <f>IF(J46&gt;I46,1,"")</f>
        <v/>
      </c>
      <c r="AT46" s="72" t="str">
        <f>IF(J48&gt;I48,2,"")</f>
        <v/>
      </c>
      <c r="AU46" s="103"/>
      <c r="AV46" s="104">
        <f>IF(I44&gt;J44,4,"")</f>
        <v>4</v>
      </c>
      <c r="AW46" s="122">
        <f>SUM(AZ46:BC46)</f>
        <v>0</v>
      </c>
      <c r="AX46" s="123" t="str">
        <f>IF(COUNTIF(AJ44:AJ47,AJ46)=3,IF(AJ46=AJ44,AE44,AE45),"")</f>
        <v/>
      </c>
      <c r="AY46" s="123" t="str">
        <f>IF(COUNTIF(AJ44:AJ47,AJ46)=3,IF(AJ46=AJ47,AE47,AE45),"")</f>
        <v/>
      </c>
      <c r="AZ46" s="123" t="str">
        <f>IF(COUNTIF(AX46:AY46,AZ43)=1,1000*(J45-I45)+10*J45,"")</f>
        <v/>
      </c>
      <c r="BA46" s="123" t="str">
        <f>IF(COUNTIF(AX46:AY46,BA43)=1,1000*(J48-I48)+10*J48,"")</f>
        <v/>
      </c>
      <c r="BB46" s="124"/>
      <c r="BC46" s="125" t="str">
        <f>IF(COUNTIF(AX46:AY46,BC43)=1,1000*(I44-J44)+10*I44,"")</f>
        <v/>
      </c>
      <c r="BD46" s="421" t="str">
        <f>H44</f>
        <v>Turquie</v>
      </c>
      <c r="BE46" s="422"/>
      <c r="BF46" s="324">
        <v>1.5</v>
      </c>
      <c r="BG46" s="308"/>
      <c r="BH46" s="308"/>
      <c r="BI46" s="308"/>
      <c r="BJ46" s="308"/>
    </row>
    <row r="47" spans="1:62" s="121" customFormat="1" ht="15.75" thickBot="1">
      <c r="A47" s="411">
        <v>31</v>
      </c>
      <c r="B47" s="296">
        <v>42542</v>
      </c>
      <c r="C47" s="297">
        <v>0.875</v>
      </c>
      <c r="D47" s="294">
        <f t="shared" si="39"/>
        <v>0</v>
      </c>
      <c r="E47" s="294">
        <f t="shared" si="41"/>
        <v>0</v>
      </c>
      <c r="F47" s="294">
        <f t="shared" si="42"/>
        <v>0</v>
      </c>
      <c r="G47" s="294">
        <f t="shared" si="43"/>
        <v>0</v>
      </c>
      <c r="H47" s="298" t="s">
        <v>21</v>
      </c>
      <c r="I47" s="166"/>
      <c r="J47" s="166"/>
      <c r="K47" s="298" t="s">
        <v>5</v>
      </c>
      <c r="L47" s="302">
        <f>Points!G36</f>
        <v>1.8</v>
      </c>
      <c r="M47" s="302">
        <f>Points!H36</f>
        <v>3.2</v>
      </c>
      <c r="N47" s="302">
        <f>Points!I36</f>
        <v>4</v>
      </c>
      <c r="O47" s="311">
        <f t="shared" si="40"/>
        <v>0</v>
      </c>
      <c r="P47" s="311">
        <f t="shared" si="44"/>
        <v>0</v>
      </c>
      <c r="Q47" s="311">
        <f t="shared" si="45"/>
        <v>0</v>
      </c>
      <c r="R47" s="311">
        <f t="shared" si="46"/>
        <v>0</v>
      </c>
      <c r="S47" s="311"/>
      <c r="T47" s="143">
        <v>4</v>
      </c>
      <c r="U47" s="144" t="str">
        <f>VLOOKUP(T47,AF44:AP47,2,FALSE)</f>
        <v>Croatie</v>
      </c>
      <c r="V47" s="143">
        <f t="shared" si="47"/>
        <v>0</v>
      </c>
      <c r="W47" s="145">
        <f t="shared" si="48"/>
        <v>1</v>
      </c>
      <c r="X47" s="145">
        <f>VLOOKUP(T47,AF44:AP47,6,FALSE)</f>
        <v>0</v>
      </c>
      <c r="Y47" s="145">
        <f>VLOOKUP(T47,AF44:AP47,7,FALSE)</f>
        <v>0</v>
      </c>
      <c r="Z47" s="145">
        <f>VLOOKUP(T47,AF44:AP47,8,FALSE)</f>
        <v>1</v>
      </c>
      <c r="AA47" s="145">
        <f>VLOOKUP(T47,AF44:AP47,9,FALSE)</f>
        <v>0</v>
      </c>
      <c r="AB47" s="145">
        <f>VLOOKUP(T47,AF44:AP47,10,FALSE)</f>
        <v>2</v>
      </c>
      <c r="AC47" s="146">
        <f t="shared" si="49"/>
        <v>-2</v>
      </c>
      <c r="AD47" s="307"/>
      <c r="AE47" s="76">
        <v>4</v>
      </c>
      <c r="AF47" s="77">
        <f>RANK(AH47,AH44:AH47)</f>
        <v>4</v>
      </c>
      <c r="AG47" s="77" t="str">
        <f>K44</f>
        <v>Croatie</v>
      </c>
      <c r="AH47" s="71">
        <f t="shared" si="50"/>
        <v>-2004</v>
      </c>
      <c r="AI47" s="77">
        <f>O44+O45+D47</f>
        <v>1</v>
      </c>
      <c r="AJ47" s="77">
        <f>(3*AK47)+AL47</f>
        <v>0</v>
      </c>
      <c r="AK47" s="77">
        <f>P44+P45+E47</f>
        <v>0</v>
      </c>
      <c r="AL47" s="77">
        <f>Q44+Q45+F47</f>
        <v>0</v>
      </c>
      <c r="AM47" s="77">
        <f>R44+R45+G47</f>
        <v>1</v>
      </c>
      <c r="AN47" s="77">
        <f>J44+J45+I47</f>
        <v>0</v>
      </c>
      <c r="AO47" s="77">
        <f>I44+I45+J47</f>
        <v>2</v>
      </c>
      <c r="AP47" s="77">
        <f>AN47-AO47</f>
        <v>-2</v>
      </c>
      <c r="AQ47" s="102">
        <f t="shared" si="51"/>
        <v>0</v>
      </c>
      <c r="AR47" s="105" t="str">
        <f>IF(COUNTIF(AJ44:AJ47,AJ47)=2,IF(AJ47=AJ44,AE44,IF(AJ47=AJ45,AE45,IF(AJ47=AJ46,AE46,""))),"")</f>
        <v/>
      </c>
      <c r="AS47" s="105" t="str">
        <f>IF(I47&gt;J47,1,"")</f>
        <v/>
      </c>
      <c r="AT47" s="105" t="str">
        <f>IF(J45&gt;I45,2,"")</f>
        <v/>
      </c>
      <c r="AU47" s="105" t="str">
        <f>IF(J44&gt;I44,3,"")</f>
        <v/>
      </c>
      <c r="AV47" s="106"/>
      <c r="AW47" s="126">
        <f>SUM(AZ47:BC47)</f>
        <v>0</v>
      </c>
      <c r="AX47" s="127">
        <f>IF(COUNTIF(AJ44:AJ47,AJ47)=3,IF(AJ47=AJ44,AE44,AE45),"")</f>
        <v>1</v>
      </c>
      <c r="AY47" s="127">
        <f>IF(COUNTIF(AJ44:AJ47,AJ47)=3,IF(AJ47=AJ46,AE46,AE45),"")</f>
        <v>2</v>
      </c>
      <c r="AZ47" s="127">
        <f>IF(COUNTIF(AX47:AY47,AZ43)=1,1000*(I47-J47)+10*I47,"")</f>
        <v>0</v>
      </c>
      <c r="BA47" s="127">
        <f>IF(COUNTIF(AX47:AY47,BA43)=1,1000*(I46-J46)+10*I46,"")</f>
        <v>0</v>
      </c>
      <c r="BB47" s="127" t="str">
        <f>IF(COUNTIF(AX47:AY47,BB43)=1,1000*(J44-I44)+10*J44,"")</f>
        <v/>
      </c>
      <c r="BC47" s="128"/>
      <c r="BD47" s="421" t="str">
        <f>K44</f>
        <v>Croatie</v>
      </c>
      <c r="BE47" s="422"/>
      <c r="BF47" s="324">
        <v>8</v>
      </c>
      <c r="BG47" s="308"/>
      <c r="BH47" s="308"/>
      <c r="BI47" s="308"/>
      <c r="BJ47" s="308"/>
    </row>
    <row r="48" spans="1:62" s="121" customFormat="1" ht="15.75" thickBot="1">
      <c r="A48" s="411">
        <v>32</v>
      </c>
      <c r="B48" s="299">
        <v>42542</v>
      </c>
      <c r="C48" s="300">
        <v>0.875</v>
      </c>
      <c r="D48" s="294">
        <f t="shared" si="39"/>
        <v>0</v>
      </c>
      <c r="E48" s="294">
        <f t="shared" si="41"/>
        <v>0</v>
      </c>
      <c r="F48" s="294">
        <f t="shared" si="42"/>
        <v>0</v>
      </c>
      <c r="G48" s="294">
        <f t="shared" si="43"/>
        <v>0</v>
      </c>
      <c r="H48" s="301" t="s">
        <v>283</v>
      </c>
      <c r="I48" s="166"/>
      <c r="J48" s="166"/>
      <c r="K48" s="301" t="s">
        <v>284</v>
      </c>
      <c r="L48" s="302">
        <f>Points!G37</f>
        <v>5</v>
      </c>
      <c r="M48" s="302">
        <f>Points!H37</f>
        <v>3.5</v>
      </c>
      <c r="N48" s="302">
        <f>Points!I37</f>
        <v>1.6</v>
      </c>
      <c r="O48" s="311">
        <f t="shared" si="40"/>
        <v>0</v>
      </c>
      <c r="P48" s="311">
        <f t="shared" si="44"/>
        <v>0</v>
      </c>
      <c r="Q48" s="311">
        <f t="shared" si="45"/>
        <v>0</v>
      </c>
      <c r="R48" s="311">
        <f t="shared" si="46"/>
        <v>0</v>
      </c>
      <c r="S48" s="311"/>
      <c r="T48" s="311"/>
      <c r="U48" s="312"/>
      <c r="V48" s="311"/>
      <c r="W48" s="311"/>
      <c r="X48" s="311"/>
      <c r="Y48" s="311"/>
      <c r="Z48" s="311"/>
      <c r="AA48" s="311"/>
      <c r="AB48" s="311"/>
      <c r="AC48" s="311"/>
      <c r="AD48" s="307"/>
      <c r="AE48" s="307"/>
      <c r="AF48" s="307"/>
      <c r="AG48" s="307"/>
      <c r="AH48" s="307"/>
      <c r="AI48" s="307"/>
      <c r="AJ48" s="307"/>
      <c r="AK48" s="307"/>
      <c r="AL48" s="307"/>
      <c r="AM48" s="307"/>
      <c r="AN48" s="307"/>
      <c r="AO48" s="307"/>
      <c r="AP48" s="307"/>
      <c r="AQ48" s="307"/>
      <c r="AR48" s="307"/>
      <c r="AS48" s="307"/>
      <c r="AT48" s="307"/>
      <c r="AU48" s="307"/>
      <c r="AV48" s="307"/>
      <c r="AW48" s="308"/>
      <c r="AX48" s="308"/>
      <c r="AY48" s="308"/>
      <c r="AZ48" s="308"/>
      <c r="BA48" s="308"/>
      <c r="BB48" s="308"/>
      <c r="BC48" s="308"/>
      <c r="BD48" s="308"/>
      <c r="BE48" s="308"/>
      <c r="BF48" s="308"/>
      <c r="BG48" s="308"/>
      <c r="BH48" s="308"/>
      <c r="BI48" s="308"/>
      <c r="BJ48" s="308"/>
    </row>
    <row r="49" spans="1:62">
      <c r="A49" s="307"/>
      <c r="B49" s="309"/>
      <c r="C49" s="307"/>
      <c r="D49" s="307"/>
      <c r="E49" s="307"/>
      <c r="F49" s="307"/>
      <c r="G49" s="307"/>
      <c r="H49" s="310"/>
      <c r="I49" s="311"/>
      <c r="J49" s="311"/>
      <c r="K49" s="310"/>
      <c r="L49" s="311"/>
      <c r="M49" s="311"/>
      <c r="N49" s="311"/>
      <c r="O49" s="307"/>
      <c r="P49" s="307"/>
      <c r="Q49" s="307"/>
      <c r="R49" s="307"/>
      <c r="S49" s="307"/>
      <c r="T49" s="311"/>
      <c r="U49" s="312"/>
      <c r="V49" s="311"/>
      <c r="W49" s="311"/>
      <c r="X49" s="311"/>
      <c r="Y49" s="311"/>
      <c r="Z49" s="311"/>
      <c r="AA49" s="311"/>
      <c r="AB49" s="311"/>
      <c r="AC49" s="311"/>
      <c r="AD49" s="307"/>
      <c r="AE49" s="307"/>
      <c r="AF49" s="307"/>
      <c r="AG49" s="307"/>
      <c r="AH49" s="307"/>
      <c r="AI49" s="307"/>
      <c r="AJ49" s="307"/>
      <c r="AK49" s="307"/>
      <c r="AL49" s="307"/>
      <c r="AM49" s="307"/>
      <c r="AN49" s="307"/>
      <c r="AO49" s="307"/>
      <c r="AP49" s="307"/>
      <c r="AQ49" s="307"/>
      <c r="AR49" s="307"/>
      <c r="AS49" s="307"/>
      <c r="AT49" s="307"/>
      <c r="AU49" s="307"/>
      <c r="AV49" s="307"/>
      <c r="AW49" s="307"/>
      <c r="AX49" s="307"/>
      <c r="AY49" s="307"/>
      <c r="AZ49" s="307"/>
      <c r="BA49" s="307"/>
      <c r="BB49" s="307"/>
      <c r="BC49" s="307"/>
      <c r="BD49" s="307"/>
      <c r="BE49" s="307"/>
      <c r="BF49" s="307"/>
      <c r="BG49" s="307"/>
      <c r="BH49" s="307"/>
      <c r="BI49" s="307"/>
      <c r="BJ49" s="307"/>
    </row>
    <row r="50" spans="1:62">
      <c r="A50" s="307"/>
      <c r="B50" s="309"/>
      <c r="C50" s="307"/>
      <c r="D50" s="307"/>
      <c r="E50" s="307"/>
      <c r="F50" s="307"/>
      <c r="G50" s="307"/>
      <c r="H50" s="310"/>
      <c r="I50" s="311"/>
      <c r="J50" s="311"/>
      <c r="K50" s="310"/>
      <c r="L50" s="311"/>
      <c r="M50" s="311"/>
      <c r="N50" s="311"/>
      <c r="O50" s="307"/>
      <c r="P50" s="307"/>
      <c r="Q50" s="307"/>
      <c r="R50" s="307"/>
      <c r="S50" s="307"/>
      <c r="T50" s="311"/>
      <c r="U50" s="312"/>
      <c r="V50" s="311"/>
      <c r="W50" s="311"/>
      <c r="X50" s="311"/>
      <c r="Y50" s="311"/>
      <c r="Z50" s="311"/>
      <c r="AA50" s="311"/>
      <c r="AB50" s="311"/>
      <c r="AC50" s="311"/>
      <c r="AD50" s="307"/>
      <c r="AE50" s="307"/>
      <c r="AF50" s="307"/>
      <c r="AG50" s="307"/>
      <c r="AH50" s="307"/>
      <c r="AI50" s="307"/>
      <c r="AJ50" s="307"/>
      <c r="AK50" s="307"/>
      <c r="AL50" s="307"/>
      <c r="AM50" s="307"/>
      <c r="AN50" s="307"/>
      <c r="AO50" s="307"/>
      <c r="AP50" s="307"/>
      <c r="AQ50" s="307"/>
      <c r="AR50" s="307"/>
      <c r="AS50" s="307"/>
      <c r="AT50" s="307"/>
      <c r="AU50" s="307"/>
      <c r="AV50" s="307"/>
      <c r="AW50" s="307"/>
      <c r="AX50" s="307"/>
      <c r="AY50" s="307"/>
      <c r="AZ50" s="307"/>
      <c r="BA50" s="307"/>
      <c r="BB50" s="307"/>
      <c r="BC50" s="307"/>
      <c r="BD50" s="307"/>
      <c r="BE50" s="307"/>
      <c r="BF50" s="307"/>
      <c r="BG50" s="307"/>
      <c r="BH50" s="307"/>
      <c r="BI50" s="307"/>
      <c r="BJ50" s="307"/>
    </row>
    <row r="51" spans="1:62" ht="15.75" thickBot="1">
      <c r="A51" s="307"/>
      <c r="B51" s="309"/>
      <c r="C51" s="307"/>
      <c r="D51" s="307"/>
      <c r="E51" s="307"/>
      <c r="F51" s="307"/>
      <c r="G51" s="307"/>
      <c r="H51" s="310"/>
      <c r="I51" s="311"/>
      <c r="J51" s="311"/>
      <c r="K51" s="310"/>
      <c r="L51" s="311"/>
      <c r="M51" s="311"/>
      <c r="N51" s="311"/>
      <c r="O51" s="307"/>
      <c r="P51" s="307"/>
      <c r="Q51" s="307"/>
      <c r="R51" s="307"/>
      <c r="S51" s="307"/>
      <c r="T51" s="311"/>
      <c r="U51" s="312"/>
      <c r="V51" s="311"/>
      <c r="W51" s="311"/>
      <c r="X51" s="311"/>
      <c r="Y51" s="311"/>
      <c r="Z51" s="311"/>
      <c r="AA51" s="311"/>
      <c r="AB51" s="311"/>
      <c r="AC51" s="311"/>
      <c r="AD51" s="307"/>
      <c r="AE51" s="307"/>
      <c r="AF51" s="307"/>
      <c r="AG51" s="307"/>
      <c r="AH51" s="307"/>
      <c r="AI51" s="307"/>
      <c r="AJ51" s="307"/>
      <c r="AK51" s="307"/>
      <c r="AL51" s="307"/>
      <c r="AM51" s="307"/>
      <c r="AN51" s="307"/>
      <c r="AO51" s="307"/>
      <c r="AP51" s="307"/>
      <c r="AQ51" s="307"/>
      <c r="AR51" s="307"/>
      <c r="AS51" s="307"/>
      <c r="AT51" s="307"/>
      <c r="AU51" s="307"/>
      <c r="AV51" s="307"/>
      <c r="AW51" s="307"/>
      <c r="AX51" s="307"/>
      <c r="AY51" s="307"/>
      <c r="AZ51" s="307"/>
      <c r="BA51" s="307"/>
      <c r="BB51" s="307"/>
      <c r="BC51" s="307"/>
      <c r="BD51" s="307"/>
      <c r="BE51" s="307"/>
      <c r="BF51" s="307"/>
      <c r="BG51" s="307"/>
      <c r="BH51" s="307"/>
      <c r="BI51" s="307"/>
      <c r="BJ51" s="307"/>
    </row>
    <row r="52" spans="1:62" ht="15.75" thickBot="1">
      <c r="A52" s="307"/>
      <c r="B52" s="418" t="s">
        <v>86</v>
      </c>
      <c r="C52" s="419"/>
      <c r="D52" s="419"/>
      <c r="E52" s="419"/>
      <c r="F52" s="419"/>
      <c r="G52" s="419"/>
      <c r="H52" s="419" t="s">
        <v>86</v>
      </c>
      <c r="I52" s="419"/>
      <c r="J52" s="419"/>
      <c r="K52" s="420"/>
      <c r="L52" s="418" t="s">
        <v>133</v>
      </c>
      <c r="M52" s="419"/>
      <c r="N52" s="420"/>
      <c r="O52" s="354"/>
      <c r="P52" s="354"/>
      <c r="Q52" s="354"/>
      <c r="R52" s="307"/>
      <c r="S52" s="307"/>
      <c r="T52" s="311"/>
      <c r="U52" s="312"/>
      <c r="V52" s="311"/>
      <c r="W52" s="311"/>
      <c r="X52" s="311"/>
      <c r="Y52" s="311"/>
      <c r="Z52" s="311"/>
      <c r="AA52" s="311"/>
      <c r="AB52" s="311"/>
      <c r="AC52" s="311"/>
      <c r="AD52" s="307"/>
      <c r="AE52" s="307"/>
      <c r="AF52" s="307"/>
      <c r="AG52" s="307"/>
      <c r="AH52" s="307"/>
      <c r="AI52" s="307"/>
      <c r="AJ52" s="307"/>
      <c r="AK52" s="307"/>
      <c r="AL52" s="307"/>
      <c r="AM52" s="307"/>
      <c r="AN52" s="307"/>
      <c r="AO52" s="307"/>
      <c r="AP52" s="307"/>
      <c r="AQ52" s="307"/>
      <c r="AR52" s="307"/>
      <c r="AS52" s="307"/>
      <c r="AT52" s="307"/>
      <c r="AU52" s="307"/>
      <c r="AV52" s="307"/>
      <c r="AW52" s="307"/>
      <c r="AX52" s="307"/>
      <c r="AY52" s="307"/>
      <c r="AZ52" s="307"/>
      <c r="BA52" s="307"/>
      <c r="BB52" s="307"/>
      <c r="BC52" s="307"/>
      <c r="BD52" s="307"/>
      <c r="BE52" s="307"/>
      <c r="BF52" s="307"/>
      <c r="BG52" s="307"/>
      <c r="BH52" s="307"/>
      <c r="BI52" s="307"/>
      <c r="BJ52" s="307"/>
    </row>
    <row r="53" spans="1:62" ht="4.5" customHeight="1" thickBot="1">
      <c r="A53" s="307"/>
      <c r="B53" s="415"/>
      <c r="C53" s="416"/>
      <c r="D53" s="416"/>
      <c r="E53" s="416"/>
      <c r="F53" s="416"/>
      <c r="G53" s="416"/>
      <c r="H53" s="416"/>
      <c r="I53" s="416"/>
      <c r="J53" s="416"/>
      <c r="K53" s="417"/>
      <c r="L53" s="303"/>
      <c r="M53" s="304"/>
      <c r="N53" s="305"/>
      <c r="O53" s="355"/>
      <c r="P53" s="355"/>
      <c r="Q53" s="355"/>
      <c r="R53" s="307"/>
      <c r="S53" s="307"/>
      <c r="T53" s="311"/>
      <c r="U53" s="312"/>
      <c r="V53" s="311"/>
      <c r="W53" s="311"/>
      <c r="X53" s="311"/>
      <c r="Y53" s="311"/>
      <c r="Z53" s="311"/>
      <c r="AA53" s="311"/>
      <c r="AB53" s="311"/>
      <c r="AC53" s="311"/>
      <c r="AD53" s="307"/>
      <c r="AE53" s="307"/>
      <c r="AF53" s="307"/>
      <c r="AG53" s="307"/>
      <c r="AH53" s="307"/>
      <c r="AI53" s="307"/>
      <c r="AJ53" s="307"/>
      <c r="AK53" s="307"/>
      <c r="AL53" s="307"/>
      <c r="AM53" s="307"/>
      <c r="AN53" s="307"/>
      <c r="AO53" s="307"/>
      <c r="AP53" s="307"/>
      <c r="AQ53" s="307"/>
      <c r="AR53" s="307"/>
      <c r="AS53" s="307"/>
      <c r="AT53" s="307"/>
      <c r="AU53" s="307"/>
      <c r="AV53" s="307"/>
      <c r="AW53" s="307"/>
      <c r="AX53" s="307"/>
      <c r="AY53" s="307"/>
      <c r="AZ53" s="307"/>
      <c r="BA53" s="307"/>
      <c r="BB53" s="307"/>
      <c r="BC53" s="307"/>
      <c r="BD53" s="307"/>
      <c r="BE53" s="307"/>
      <c r="BF53" s="307"/>
      <c r="BG53" s="307"/>
      <c r="BH53" s="307"/>
      <c r="BI53" s="307"/>
      <c r="BJ53" s="307"/>
    </row>
    <row r="54" spans="1:62" s="121" customFormat="1" ht="15.75" thickBot="1">
      <c r="A54" s="411">
        <v>10</v>
      </c>
      <c r="B54" s="292">
        <v>42534</v>
      </c>
      <c r="C54" s="293">
        <v>0.875</v>
      </c>
      <c r="D54" s="294">
        <f t="shared" ref="D54:D59" si="52">IF(AND(I54&lt;&gt;"",J54&lt;&gt;""),1,0)</f>
        <v>0</v>
      </c>
      <c r="E54" s="294">
        <f>IF(AND(I54&gt;J54,D54=1),1,0)</f>
        <v>0</v>
      </c>
      <c r="F54" s="294">
        <f>IF(AND(I54=J54,D54=1),1,0)</f>
        <v>0</v>
      </c>
      <c r="G54" s="294">
        <f>IF(AND(I54&lt;J54,D54=1),1,0)</f>
        <v>0</v>
      </c>
      <c r="H54" s="295" t="s">
        <v>95</v>
      </c>
      <c r="I54" s="166"/>
      <c r="J54" s="166"/>
      <c r="K54" s="298" t="s">
        <v>3</v>
      </c>
      <c r="L54" s="302">
        <f>Points!G15</f>
        <v>2.4</v>
      </c>
      <c r="M54" s="302">
        <f>Points!H15</f>
        <v>3</v>
      </c>
      <c r="N54" s="302">
        <f>Points!I15</f>
        <v>3</v>
      </c>
      <c r="O54" s="311">
        <f t="shared" ref="O54:O59" si="53">IF(AND(I54&lt;&gt;"",J54&lt;&gt;""),1,0)</f>
        <v>0</v>
      </c>
      <c r="P54" s="311">
        <f>IF(AND(I54&lt;J54,O54=1),1,0)</f>
        <v>0</v>
      </c>
      <c r="Q54" s="311">
        <f>IF(AND(I54=J54,O54=1),1,0)</f>
        <v>0</v>
      </c>
      <c r="R54" s="311">
        <f>IF(AND(I54&gt;J54,O54=1),1,0)</f>
        <v>0</v>
      </c>
      <c r="S54" s="311"/>
      <c r="T54" s="316"/>
      <c r="U54" s="317"/>
      <c r="V54" s="400" t="s">
        <v>64</v>
      </c>
      <c r="W54" s="401" t="s">
        <v>65</v>
      </c>
      <c r="X54" s="401" t="s">
        <v>24</v>
      </c>
      <c r="Y54" s="401" t="s">
        <v>22</v>
      </c>
      <c r="Z54" s="401" t="s">
        <v>66</v>
      </c>
      <c r="AA54" s="401" t="s">
        <v>67</v>
      </c>
      <c r="AB54" s="401" t="s">
        <v>68</v>
      </c>
      <c r="AC54" s="413" t="s">
        <v>69</v>
      </c>
      <c r="AD54" s="307"/>
      <c r="AE54" s="73"/>
      <c r="AF54" s="74" t="s">
        <v>70</v>
      </c>
      <c r="AG54" s="74"/>
      <c r="AH54" s="74" t="s">
        <v>71</v>
      </c>
      <c r="AI54" s="74" t="s">
        <v>65</v>
      </c>
      <c r="AJ54" s="74" t="s">
        <v>64</v>
      </c>
      <c r="AK54" s="74" t="s">
        <v>24</v>
      </c>
      <c r="AL54" s="74" t="s">
        <v>22</v>
      </c>
      <c r="AM54" s="74" t="s">
        <v>66</v>
      </c>
      <c r="AN54" s="74" t="s">
        <v>67</v>
      </c>
      <c r="AO54" s="74" t="s">
        <v>68</v>
      </c>
      <c r="AP54" s="74" t="s">
        <v>69</v>
      </c>
      <c r="AQ54" s="97" t="s">
        <v>82</v>
      </c>
      <c r="AR54" s="96" t="s">
        <v>83</v>
      </c>
      <c r="AS54" s="96">
        <v>1</v>
      </c>
      <c r="AT54" s="96">
        <v>2</v>
      </c>
      <c r="AU54" s="96">
        <v>3</v>
      </c>
      <c r="AV54" s="98">
        <v>4</v>
      </c>
      <c r="AW54" s="99" t="s">
        <v>82</v>
      </c>
      <c r="AX54" s="100" t="s">
        <v>84</v>
      </c>
      <c r="AY54" s="100" t="s">
        <v>85</v>
      </c>
      <c r="AZ54" s="100">
        <v>1</v>
      </c>
      <c r="BA54" s="100">
        <v>2</v>
      </c>
      <c r="BB54" s="100">
        <v>3</v>
      </c>
      <c r="BC54" s="101">
        <v>4</v>
      </c>
      <c r="BD54" s="418" t="s">
        <v>132</v>
      </c>
      <c r="BE54" s="419"/>
      <c r="BF54" s="420"/>
      <c r="BG54" s="308"/>
      <c r="BH54" s="308"/>
      <c r="BI54" s="308"/>
      <c r="BJ54" s="308"/>
    </row>
    <row r="55" spans="1:62" s="121" customFormat="1" ht="15.75" thickBot="1">
      <c r="A55" s="411">
        <v>9</v>
      </c>
      <c r="B55" s="296">
        <v>42534</v>
      </c>
      <c r="C55" s="297">
        <v>0.75</v>
      </c>
      <c r="D55" s="294">
        <f t="shared" si="52"/>
        <v>0</v>
      </c>
      <c r="E55" s="294">
        <f t="shared" ref="E55:E59" si="54">IF(AND(I55&gt;J55,D55=1),1,0)</f>
        <v>0</v>
      </c>
      <c r="F55" s="294">
        <f t="shared" ref="F55:F59" si="55">IF(AND(I55=J55,D55=1),1,0)</f>
        <v>0</v>
      </c>
      <c r="G55" s="294">
        <f t="shared" ref="G55:G59" si="56">IF(AND(I55&lt;J55,D55=1),1,0)</f>
        <v>0</v>
      </c>
      <c r="H55" s="298" t="s">
        <v>285</v>
      </c>
      <c r="I55" s="166"/>
      <c r="J55" s="166"/>
      <c r="K55" s="298" t="s">
        <v>286</v>
      </c>
      <c r="L55" s="302">
        <f>Points!G14</f>
        <v>3</v>
      </c>
      <c r="M55" s="302">
        <f>Points!H14</f>
        <v>3</v>
      </c>
      <c r="N55" s="302">
        <f>Points!I14</f>
        <v>2.4</v>
      </c>
      <c r="O55" s="311">
        <f t="shared" si="53"/>
        <v>0</v>
      </c>
      <c r="P55" s="311">
        <f t="shared" ref="P55:P59" si="57">IF(AND(I55&lt;J55,O55=1),1,0)</f>
        <v>0</v>
      </c>
      <c r="Q55" s="311">
        <f t="shared" ref="Q55:Q59" si="58">IF(AND(I55=J55,O55=1),1,0)</f>
        <v>0</v>
      </c>
      <c r="R55" s="311">
        <f t="shared" ref="R55:R59" si="59">IF(AND(I55&gt;J55,O55=1),1,0)</f>
        <v>0</v>
      </c>
      <c r="S55" s="311"/>
      <c r="T55" s="131">
        <v>1</v>
      </c>
      <c r="U55" s="132" t="str">
        <f>VLOOKUP(T55,AF55:AP58,2,FALSE)</f>
        <v>Belgique</v>
      </c>
      <c r="V55" s="131">
        <f>(3*X55)+Y55</f>
        <v>0</v>
      </c>
      <c r="W55" s="133">
        <f>SUM(X55:Z55)</f>
        <v>0</v>
      </c>
      <c r="X55" s="133">
        <f>VLOOKUP(T55,AF55:AP58,6,FALSE)</f>
        <v>0</v>
      </c>
      <c r="Y55" s="133">
        <f>VLOOKUP(T55,AF55:AP58,7,FALSE)</f>
        <v>0</v>
      </c>
      <c r="Z55" s="133">
        <f>VLOOKUP(T55,AF55:AP58,8,FALSE)</f>
        <v>0</v>
      </c>
      <c r="AA55" s="133">
        <f>VLOOKUP(T55,AF55:AP58,9,FALSE)</f>
        <v>0</v>
      </c>
      <c r="AB55" s="133">
        <f>VLOOKUP(T55,AF55:AP58,10,FALSE)</f>
        <v>0</v>
      </c>
      <c r="AC55" s="134">
        <f>AA55-AB55</f>
        <v>0</v>
      </c>
      <c r="AD55" s="307"/>
      <c r="AE55" s="75">
        <v>1</v>
      </c>
      <c r="AF55" s="71">
        <f>RANK(AH55,AH55:AH58)</f>
        <v>1</v>
      </c>
      <c r="AG55" s="71" t="str">
        <f>H54</f>
        <v>Belgique</v>
      </c>
      <c r="AH55" s="71">
        <f>(AJ55*1000000000)+((AQ55+AW55)*100000)+(AP55*1000)+(AN55*10)-AE55</f>
        <v>-1</v>
      </c>
      <c r="AI55" s="71">
        <f>D54+D57+O58</f>
        <v>0</v>
      </c>
      <c r="AJ55" s="71">
        <f>(3*AK55)+AL55</f>
        <v>0</v>
      </c>
      <c r="AK55" s="71">
        <f>E54+E57+P58</f>
        <v>0</v>
      </c>
      <c r="AL55" s="71">
        <f>F54+F57+Q58</f>
        <v>0</v>
      </c>
      <c r="AM55" s="71">
        <f>G54+G57+R58</f>
        <v>0</v>
      </c>
      <c r="AN55" s="71">
        <f>I54+I57+J58</f>
        <v>0</v>
      </c>
      <c r="AO55" s="71">
        <f>J54+J57+I58</f>
        <v>0</v>
      </c>
      <c r="AP55" s="71">
        <f>AN55-AO55</f>
        <v>0</v>
      </c>
      <c r="AQ55" s="102">
        <f>IF(AND(AR55&lt;&gt;"",COUNTIF(AS55:AV55,AR55)=1),1000,0)</f>
        <v>0</v>
      </c>
      <c r="AR55" s="72" t="str">
        <f>IF(COUNTIF(AJ55:AJ58,AJ55)=2,IF(AJ55=AJ56,AE56,IF(AJ55=AJ57,AE57,IF(AJ55=AJ58,AE58,""))),"")</f>
        <v/>
      </c>
      <c r="AS55" s="103"/>
      <c r="AT55" s="72" t="str">
        <f>IF(I54&gt;J54,2,"")</f>
        <v/>
      </c>
      <c r="AU55" s="72" t="str">
        <f>IF(I57&gt;J57,3,"")</f>
        <v/>
      </c>
      <c r="AV55" s="104" t="str">
        <f>IF(J58&gt;I58,4,"")</f>
        <v/>
      </c>
      <c r="AW55" s="122">
        <f>SUM(AZ55:BC55)</f>
        <v>0</v>
      </c>
      <c r="AX55" s="123" t="str">
        <f>IF(COUNTIF(AJ55:AJ58,AJ55)=3,IF(AJ55=AJ56,AE56,AE57),"")</f>
        <v/>
      </c>
      <c r="AY55" s="123" t="str">
        <f>IF(COUNTIF(AJ55:AJ58,AJ55)=3,IF(AJ55=AJ58,AE58,AE57),"")</f>
        <v/>
      </c>
      <c r="AZ55" s="124"/>
      <c r="BA55" s="123" t="str">
        <f>IF(COUNTIF(AX55:AY55,BA54)=1,1000*(I54-J54)+10*I54,"")</f>
        <v/>
      </c>
      <c r="BB55" s="123" t="str">
        <f>IF(COUNTIF(AX55:AY55,BB54)=1,1000*(I56-J56)+10*I56,"")</f>
        <v/>
      </c>
      <c r="BC55" s="125" t="str">
        <f>IF(COUNTIF(AX55:AY55,BC54)=1,1000*(J58-I58)+10*J58,"")</f>
        <v/>
      </c>
      <c r="BD55" s="421" t="str">
        <f>H54</f>
        <v>Belgique</v>
      </c>
      <c r="BE55" s="422"/>
      <c r="BF55" s="324">
        <v>1.1000000000000001</v>
      </c>
      <c r="BG55" s="308"/>
      <c r="BH55" s="308"/>
      <c r="BI55" s="308"/>
      <c r="BJ55" s="308"/>
    </row>
    <row r="56" spans="1:62" s="121" customFormat="1" ht="15.75" thickBot="1">
      <c r="A56" s="411">
        <v>19</v>
      </c>
      <c r="B56" s="296">
        <v>42538</v>
      </c>
      <c r="C56" s="297">
        <v>0.625</v>
      </c>
      <c r="D56" s="294">
        <f t="shared" si="52"/>
        <v>0</v>
      </c>
      <c r="E56" s="294">
        <f t="shared" si="54"/>
        <v>0</v>
      </c>
      <c r="F56" s="294">
        <f t="shared" si="55"/>
        <v>0</v>
      </c>
      <c r="G56" s="294">
        <f t="shared" si="56"/>
        <v>0</v>
      </c>
      <c r="H56" s="298" t="s">
        <v>3</v>
      </c>
      <c r="I56" s="166"/>
      <c r="J56" s="166"/>
      <c r="K56" s="298" t="s">
        <v>286</v>
      </c>
      <c r="L56" s="302">
        <f>Points!G24</f>
        <v>1.6</v>
      </c>
      <c r="M56" s="302">
        <f>Points!H24</f>
        <v>3.6</v>
      </c>
      <c r="N56" s="302">
        <f>Points!I24</f>
        <v>4.8</v>
      </c>
      <c r="O56" s="311">
        <f t="shared" si="53"/>
        <v>0</v>
      </c>
      <c r="P56" s="311">
        <f t="shared" si="57"/>
        <v>0</v>
      </c>
      <c r="Q56" s="311">
        <f t="shared" si="58"/>
        <v>0</v>
      </c>
      <c r="R56" s="311">
        <f t="shared" si="59"/>
        <v>0</v>
      </c>
      <c r="S56" s="311"/>
      <c r="T56" s="135">
        <v>2</v>
      </c>
      <c r="U56" s="136" t="str">
        <f>VLOOKUP(T56,AF55:AP58,2,FALSE)</f>
        <v>Italie</v>
      </c>
      <c r="V56" s="135">
        <f t="shared" ref="V56:V58" si="60">(3*X56)+Y56</f>
        <v>0</v>
      </c>
      <c r="W56" s="137">
        <f t="shared" ref="W56:W58" si="61">SUM(X56:Z56)</f>
        <v>0</v>
      </c>
      <c r="X56" s="137">
        <f>VLOOKUP(T56,AF55:AP58,6,FALSE)</f>
        <v>0</v>
      </c>
      <c r="Y56" s="137">
        <f>VLOOKUP(T56,AF55:AP58,7,FALSE)</f>
        <v>0</v>
      </c>
      <c r="Z56" s="137">
        <f>VLOOKUP(T56,AF55:AP58,8,FALSE)</f>
        <v>0</v>
      </c>
      <c r="AA56" s="137">
        <f>VLOOKUP(T56,AF55:AP58,9,FALSE)</f>
        <v>0</v>
      </c>
      <c r="AB56" s="137">
        <f>VLOOKUP(T56,AF55:AP58,10,FALSE)</f>
        <v>0</v>
      </c>
      <c r="AC56" s="138">
        <f t="shared" ref="AC56:AC58" si="62">AA56-AB56</f>
        <v>0</v>
      </c>
      <c r="AD56" s="307"/>
      <c r="AE56" s="75">
        <v>2</v>
      </c>
      <c r="AF56" s="71">
        <f>RANK(AH56,AH55:AH58)</f>
        <v>2</v>
      </c>
      <c r="AG56" s="71" t="str">
        <f>K54</f>
        <v>Italie</v>
      </c>
      <c r="AH56" s="71">
        <f t="shared" ref="AH56:AH58" si="63">(AJ56*1000000000)+((AQ56+AW56)*100000)+(AP56*1000)+(AN56*10)-AE56</f>
        <v>-2</v>
      </c>
      <c r="AI56" s="71">
        <f>O54+D56+D59</f>
        <v>0</v>
      </c>
      <c r="AJ56" s="71">
        <f>(3*AK56)+AL56</f>
        <v>0</v>
      </c>
      <c r="AK56" s="71">
        <f>P54+E56+E59</f>
        <v>0</v>
      </c>
      <c r="AL56" s="71">
        <f>Q54+F56+F59</f>
        <v>0</v>
      </c>
      <c r="AM56" s="71">
        <f>R54+G56+G59</f>
        <v>0</v>
      </c>
      <c r="AN56" s="71">
        <f>J54+I56+I59</f>
        <v>0</v>
      </c>
      <c r="AO56" s="71">
        <f>I54+J56+J59</f>
        <v>0</v>
      </c>
      <c r="AP56" s="71">
        <f>AN56-AO56</f>
        <v>0</v>
      </c>
      <c r="AQ56" s="102">
        <f t="shared" ref="AQ56:AQ58" si="64">IF(AND(AR56&lt;&gt;"",COUNTIF(AS56:AV56,AR56)=1),1000,0)</f>
        <v>0</v>
      </c>
      <c r="AR56" s="72" t="str">
        <f>IF(COUNTIF(AJ55:AJ58,AJ56)=2,IF(AJ56=AJ55,AE55,IF(AJ56=AJ57,AE57,IF(AJ56=AJ58,AE58,""))),"")</f>
        <v/>
      </c>
      <c r="AS56" s="72" t="str">
        <f>IF(J54&gt;I54,1,"")</f>
        <v/>
      </c>
      <c r="AT56" s="103"/>
      <c r="AU56" s="72" t="str">
        <f>IF(I59&gt;J59,3,"")</f>
        <v/>
      </c>
      <c r="AV56" s="104" t="str">
        <f>IF(I56&gt;J56,4,"")</f>
        <v/>
      </c>
      <c r="AW56" s="122">
        <f>SUM(AZ56:BC56)</f>
        <v>0</v>
      </c>
      <c r="AX56" s="123" t="str">
        <f>IF(COUNTIF(AJ55:AJ58,AJ56)=3,IF(AJ56=AJ55,AE55,AE57),"")</f>
        <v/>
      </c>
      <c r="AY56" s="123" t="str">
        <f>IF(COUNTIF(AJ55:AJ58,AJ56)=3,IF(AJ56=AJ58,AE58,AE57),"")</f>
        <v/>
      </c>
      <c r="AZ56" s="123" t="str">
        <f>IF(COUNTIF(AX56:AY56,AZ54)=1,1000*(J54-I54)+10*J54,"")</f>
        <v/>
      </c>
      <c r="BA56" s="124"/>
      <c r="BB56" s="123" t="str">
        <f>IF(COUNTIF(AX56:AY56,BB54)=1,1000*(I59-J59)+10*I59,"")</f>
        <v/>
      </c>
      <c r="BC56" s="125" t="str">
        <f>IF(COUNTIF(AX56:AY56,BC54)=1,1000*(J57-I57)+10*J57,"")</f>
        <v/>
      </c>
      <c r="BD56" s="421" t="str">
        <f>K54</f>
        <v>Italie</v>
      </c>
      <c r="BE56" s="422"/>
      <c r="BF56" s="324">
        <v>1.5</v>
      </c>
      <c r="BG56" s="308"/>
      <c r="BH56" s="308"/>
      <c r="BI56" s="308"/>
      <c r="BJ56" s="308"/>
    </row>
    <row r="57" spans="1:62" s="121" customFormat="1" ht="15.75" thickBot="1">
      <c r="A57" s="411">
        <v>22</v>
      </c>
      <c r="B57" s="296">
        <v>42539</v>
      </c>
      <c r="C57" s="297">
        <v>0.625</v>
      </c>
      <c r="D57" s="294">
        <f t="shared" si="52"/>
        <v>0</v>
      </c>
      <c r="E57" s="294">
        <f t="shared" si="54"/>
        <v>0</v>
      </c>
      <c r="F57" s="294">
        <f t="shared" si="55"/>
        <v>0</v>
      </c>
      <c r="G57" s="294">
        <f t="shared" si="56"/>
        <v>0</v>
      </c>
      <c r="H57" s="298" t="s">
        <v>95</v>
      </c>
      <c r="I57" s="166"/>
      <c r="J57" s="166"/>
      <c r="K57" s="298" t="s">
        <v>285</v>
      </c>
      <c r="L57" s="302">
        <f>Points!G27</f>
        <v>2.4</v>
      </c>
      <c r="M57" s="302">
        <f>Points!H27</f>
        <v>3.2</v>
      </c>
      <c r="N57" s="302">
        <f>Points!I27</f>
        <v>2.8</v>
      </c>
      <c r="O57" s="311">
        <f t="shared" si="53"/>
        <v>0</v>
      </c>
      <c r="P57" s="311">
        <f t="shared" si="57"/>
        <v>0</v>
      </c>
      <c r="Q57" s="311">
        <f t="shared" si="58"/>
        <v>0</v>
      </c>
      <c r="R57" s="311">
        <f t="shared" si="59"/>
        <v>0</v>
      </c>
      <c r="S57" s="311"/>
      <c r="T57" s="139">
        <v>3</v>
      </c>
      <c r="U57" s="140" t="str">
        <f>VLOOKUP(T57,AF55:AP58,2,FALSE)</f>
        <v>Irlande</v>
      </c>
      <c r="V57" s="139">
        <f t="shared" si="60"/>
        <v>0</v>
      </c>
      <c r="W57" s="141">
        <f t="shared" si="61"/>
        <v>0</v>
      </c>
      <c r="X57" s="141">
        <f>VLOOKUP(T57,AF55:AP58,6,FALSE)</f>
        <v>0</v>
      </c>
      <c r="Y57" s="141">
        <f>VLOOKUP(T57,AF55:AP58,7,FALSE)</f>
        <v>0</v>
      </c>
      <c r="Z57" s="141">
        <f>VLOOKUP(T57,AF55:AP58,8,FALSE)</f>
        <v>0</v>
      </c>
      <c r="AA57" s="141">
        <f>VLOOKUP(T57,AF55:AP58,9,FALSE)</f>
        <v>0</v>
      </c>
      <c r="AB57" s="141">
        <f>VLOOKUP(T57,AF55:AP58,10,FALSE)</f>
        <v>0</v>
      </c>
      <c r="AC57" s="142">
        <f t="shared" si="62"/>
        <v>0</v>
      </c>
      <c r="AD57" s="307"/>
      <c r="AE57" s="75">
        <v>3</v>
      </c>
      <c r="AF57" s="71">
        <f>RANK(AH57,AH55:AH58)</f>
        <v>3</v>
      </c>
      <c r="AG57" s="71" t="str">
        <f>H55</f>
        <v>Irlande</v>
      </c>
      <c r="AH57" s="71">
        <f t="shared" si="63"/>
        <v>-3</v>
      </c>
      <c r="AI57" s="71">
        <f>D55+O57+O59</f>
        <v>0</v>
      </c>
      <c r="AJ57" s="71">
        <f>(3*AK57)+AL57</f>
        <v>0</v>
      </c>
      <c r="AK57" s="71">
        <f>E55+P57+P59</f>
        <v>0</v>
      </c>
      <c r="AL57" s="71">
        <f>F55+Q57+Q59</f>
        <v>0</v>
      </c>
      <c r="AM57" s="71">
        <f>G55+R57+R59</f>
        <v>0</v>
      </c>
      <c r="AN57" s="71">
        <f>I55+J57+J59</f>
        <v>0</v>
      </c>
      <c r="AO57" s="71">
        <f>J55+I57+I59</f>
        <v>0</v>
      </c>
      <c r="AP57" s="71">
        <f>AN57-AO57</f>
        <v>0</v>
      </c>
      <c r="AQ57" s="102">
        <f t="shared" si="64"/>
        <v>0</v>
      </c>
      <c r="AR57" s="72" t="str">
        <f>IF(COUNTIF(AJ55:AJ58,AJ57)=2,IF(AJ57=AJ55,AE55,IF(AJ57=AJ56,AE56,IF(AJ57=AJ58,AE58,""))),"")</f>
        <v/>
      </c>
      <c r="AS57" s="72" t="str">
        <f>IF(J57&gt;I57,1,"")</f>
        <v/>
      </c>
      <c r="AT57" s="72" t="str">
        <f>IF(J59&gt;I59,2,"")</f>
        <v/>
      </c>
      <c r="AU57" s="103"/>
      <c r="AV57" s="104" t="str">
        <f>IF(I55&gt;J55,4,"")</f>
        <v/>
      </c>
      <c r="AW57" s="122">
        <f>SUM(AZ57:BC57)</f>
        <v>0</v>
      </c>
      <c r="AX57" s="123" t="str">
        <f>IF(COUNTIF(AJ55:AJ58,AJ57)=3,IF(AJ57=AJ55,AE55,AE56),"")</f>
        <v/>
      </c>
      <c r="AY57" s="123" t="str">
        <f>IF(COUNTIF(AJ55:AJ58,AJ57)=3,IF(AJ57=AJ58,AE58,AE56),"")</f>
        <v/>
      </c>
      <c r="AZ57" s="123" t="str">
        <f>IF(COUNTIF(AX57:AY57,AZ54)=1,1000*(J56-I56)+10*J56,"")</f>
        <v/>
      </c>
      <c r="BA57" s="123" t="str">
        <f>IF(COUNTIF(AX57:AY57,BA54)=1,1000*(J59-I59)+10*J59,"")</f>
        <v/>
      </c>
      <c r="BB57" s="124"/>
      <c r="BC57" s="125" t="str">
        <f>IF(COUNTIF(AX57:AY57,BC54)=1,1000*(I55-J55)+10*I55,"")</f>
        <v/>
      </c>
      <c r="BD57" s="421" t="str">
        <f>H55</f>
        <v>Irlande</v>
      </c>
      <c r="BE57" s="422"/>
      <c r="BF57" s="324">
        <v>1.8</v>
      </c>
      <c r="BG57" s="308"/>
      <c r="BH57" s="308"/>
      <c r="BI57" s="308"/>
      <c r="BJ57" s="308"/>
    </row>
    <row r="58" spans="1:62" s="121" customFormat="1" ht="15.75" thickBot="1">
      <c r="A58" s="411">
        <v>35</v>
      </c>
      <c r="B58" s="296">
        <v>42543</v>
      </c>
      <c r="C58" s="297">
        <v>0.875</v>
      </c>
      <c r="D58" s="294">
        <f t="shared" si="52"/>
        <v>0</v>
      </c>
      <c r="E58" s="294">
        <f t="shared" si="54"/>
        <v>0</v>
      </c>
      <c r="F58" s="294">
        <f t="shared" si="55"/>
        <v>0</v>
      </c>
      <c r="G58" s="294">
        <f t="shared" si="56"/>
        <v>0</v>
      </c>
      <c r="H58" s="298" t="s">
        <v>286</v>
      </c>
      <c r="I58" s="166"/>
      <c r="J58" s="166"/>
      <c r="K58" s="298" t="s">
        <v>95</v>
      </c>
      <c r="L58" s="302">
        <f>Points!G40</f>
        <v>12.6</v>
      </c>
      <c r="M58" s="302">
        <f>Points!H40</f>
        <v>6.5</v>
      </c>
      <c r="N58" s="302">
        <f>Points!I40</f>
        <v>1.2</v>
      </c>
      <c r="O58" s="311">
        <f t="shared" si="53"/>
        <v>0</v>
      </c>
      <c r="P58" s="311">
        <f t="shared" si="57"/>
        <v>0</v>
      </c>
      <c r="Q58" s="311">
        <f t="shared" si="58"/>
        <v>0</v>
      </c>
      <c r="R58" s="311">
        <f t="shared" si="59"/>
        <v>0</v>
      </c>
      <c r="S58" s="311"/>
      <c r="T58" s="143">
        <v>4</v>
      </c>
      <c r="U58" s="144" t="str">
        <f>VLOOKUP(T58,AF55:AP58,2,FALSE)</f>
        <v>Suède</v>
      </c>
      <c r="V58" s="143">
        <f t="shared" si="60"/>
        <v>0</v>
      </c>
      <c r="W58" s="145">
        <f t="shared" si="61"/>
        <v>0</v>
      </c>
      <c r="X58" s="145">
        <f>VLOOKUP(T58,AF55:AP58,6,FALSE)</f>
        <v>0</v>
      </c>
      <c r="Y58" s="145">
        <f>VLOOKUP(T58,AF55:AP58,7,FALSE)</f>
        <v>0</v>
      </c>
      <c r="Z58" s="145">
        <f>VLOOKUP(T58,AF55:AP58,8,FALSE)</f>
        <v>0</v>
      </c>
      <c r="AA58" s="145">
        <f>VLOOKUP(T58,AF55:AP58,9,FALSE)</f>
        <v>0</v>
      </c>
      <c r="AB58" s="145">
        <f>VLOOKUP(T58,AF55:AP58,10,FALSE)</f>
        <v>0</v>
      </c>
      <c r="AC58" s="146">
        <f t="shared" si="62"/>
        <v>0</v>
      </c>
      <c r="AD58" s="307"/>
      <c r="AE58" s="76">
        <v>4</v>
      </c>
      <c r="AF58" s="77">
        <f>RANK(AH58,AH55:AH58)</f>
        <v>4</v>
      </c>
      <c r="AG58" s="77" t="str">
        <f>K55</f>
        <v>Suède</v>
      </c>
      <c r="AH58" s="71">
        <f t="shared" si="63"/>
        <v>-4</v>
      </c>
      <c r="AI58" s="77">
        <f>O55+O56+D58</f>
        <v>0</v>
      </c>
      <c r="AJ58" s="77">
        <f>(3*AK58)+AL58</f>
        <v>0</v>
      </c>
      <c r="AK58" s="77">
        <f>P55+P56+E58</f>
        <v>0</v>
      </c>
      <c r="AL58" s="77">
        <f>Q55+Q56+F58</f>
        <v>0</v>
      </c>
      <c r="AM58" s="77">
        <f>R55+R56+G58</f>
        <v>0</v>
      </c>
      <c r="AN58" s="77">
        <f>J55+J56+I58</f>
        <v>0</v>
      </c>
      <c r="AO58" s="77">
        <f>I55+I56+J58</f>
        <v>0</v>
      </c>
      <c r="AP58" s="77">
        <f>AN58-AO58</f>
        <v>0</v>
      </c>
      <c r="AQ58" s="102">
        <f t="shared" si="64"/>
        <v>0</v>
      </c>
      <c r="AR58" s="105" t="str">
        <f>IF(COUNTIF(AJ55:AJ58,AJ58)=2,IF(AJ58=AJ55,AE55,IF(AJ58=AJ56,AE56,IF(AJ58=AJ57,AE57,""))),"")</f>
        <v/>
      </c>
      <c r="AS58" s="105" t="str">
        <f>IF(I58&gt;J58,1,"")</f>
        <v/>
      </c>
      <c r="AT58" s="105" t="str">
        <f>IF(J56&gt;I56,2,"")</f>
        <v/>
      </c>
      <c r="AU58" s="105" t="str">
        <f>IF(J55&gt;I55,3,"")</f>
        <v/>
      </c>
      <c r="AV58" s="106"/>
      <c r="AW58" s="126">
        <f>SUM(AZ58:BC58)</f>
        <v>0</v>
      </c>
      <c r="AX58" s="127" t="str">
        <f>IF(COUNTIF(AJ55:AJ58,AJ58)=3,IF(AJ58=AJ55,AE55,AE56),"")</f>
        <v/>
      </c>
      <c r="AY58" s="127" t="str">
        <f>IF(COUNTIF(AJ55:AJ58,AJ58)=3,IF(AJ58=AJ57,AE57,AE56),"")</f>
        <v/>
      </c>
      <c r="AZ58" s="127" t="str">
        <f>IF(COUNTIF(AX58:AY58,AZ54)=1,1000*(I58-J58)+10*I58,"")</f>
        <v/>
      </c>
      <c r="BA58" s="127" t="str">
        <f>IF(COUNTIF(AX58:AY58,BA54)=1,1000*(I57-J57)+10*I57,"")</f>
        <v/>
      </c>
      <c r="BB58" s="127" t="str">
        <f>IF(COUNTIF(AX58:AY58,BB54)=1,1000*(J55-I55)+10*J55,"")</f>
        <v/>
      </c>
      <c r="BC58" s="128"/>
      <c r="BD58" s="421" t="str">
        <f>K55</f>
        <v>Suède</v>
      </c>
      <c r="BE58" s="422"/>
      <c r="BF58" s="324">
        <v>6</v>
      </c>
      <c r="BG58" s="308"/>
      <c r="BH58" s="308"/>
      <c r="BI58" s="308"/>
      <c r="BJ58" s="308"/>
    </row>
    <row r="59" spans="1:62" s="121" customFormat="1" ht="15.75" thickBot="1">
      <c r="A59" s="411">
        <v>36</v>
      </c>
      <c r="B59" s="299">
        <v>42543</v>
      </c>
      <c r="C59" s="300">
        <v>0.875</v>
      </c>
      <c r="D59" s="294">
        <f t="shared" si="52"/>
        <v>0</v>
      </c>
      <c r="E59" s="294">
        <f t="shared" si="54"/>
        <v>0</v>
      </c>
      <c r="F59" s="294">
        <f t="shared" si="55"/>
        <v>0</v>
      </c>
      <c r="G59" s="294">
        <f t="shared" si="56"/>
        <v>0</v>
      </c>
      <c r="H59" s="301" t="s">
        <v>3</v>
      </c>
      <c r="I59" s="166"/>
      <c r="J59" s="166"/>
      <c r="K59" s="301" t="s">
        <v>285</v>
      </c>
      <c r="L59" s="302">
        <f>Points!G41</f>
        <v>2.2999999999999998</v>
      </c>
      <c r="M59" s="302">
        <f>Points!H41</f>
        <v>3.2</v>
      </c>
      <c r="N59" s="302">
        <f>Points!I41</f>
        <v>2.7</v>
      </c>
      <c r="O59" s="311">
        <f t="shared" si="53"/>
        <v>0</v>
      </c>
      <c r="P59" s="311">
        <f t="shared" si="57"/>
        <v>0</v>
      </c>
      <c r="Q59" s="311">
        <f t="shared" si="58"/>
        <v>0</v>
      </c>
      <c r="R59" s="311">
        <f t="shared" si="59"/>
        <v>0</v>
      </c>
      <c r="S59" s="311"/>
      <c r="T59" s="311"/>
      <c r="U59" s="312"/>
      <c r="V59" s="311"/>
      <c r="W59" s="311"/>
      <c r="X59" s="311"/>
      <c r="Y59" s="311"/>
      <c r="Z59" s="311"/>
      <c r="AA59" s="311"/>
      <c r="AB59" s="311"/>
      <c r="AC59" s="311"/>
      <c r="AD59" s="307"/>
      <c r="AE59" s="307"/>
      <c r="AF59" s="307"/>
      <c r="AG59" s="307"/>
      <c r="AH59" s="307"/>
      <c r="AI59" s="307"/>
      <c r="AJ59" s="307"/>
      <c r="AK59" s="307"/>
      <c r="AL59" s="307"/>
      <c r="AM59" s="307"/>
      <c r="AN59" s="307"/>
      <c r="AO59" s="307"/>
      <c r="AP59" s="307"/>
      <c r="AQ59" s="307"/>
      <c r="AR59" s="307"/>
      <c r="AS59" s="307"/>
      <c r="AT59" s="307"/>
      <c r="AU59" s="307"/>
      <c r="AV59" s="307"/>
      <c r="AW59" s="308"/>
      <c r="AX59" s="308"/>
      <c r="AY59" s="308"/>
      <c r="AZ59" s="308"/>
      <c r="BA59" s="308"/>
      <c r="BB59" s="308"/>
      <c r="BC59" s="308"/>
      <c r="BD59" s="308"/>
      <c r="BE59" s="308"/>
      <c r="BF59" s="308"/>
      <c r="BG59" s="308"/>
      <c r="BH59" s="308"/>
      <c r="BI59" s="308"/>
      <c r="BJ59" s="308"/>
    </row>
    <row r="60" spans="1:62">
      <c r="A60" s="307"/>
      <c r="B60" s="309"/>
      <c r="C60" s="307"/>
      <c r="D60" s="307"/>
      <c r="E60" s="307"/>
      <c r="F60" s="307"/>
      <c r="G60" s="307"/>
      <c r="H60" s="310"/>
      <c r="I60" s="311"/>
      <c r="J60" s="311"/>
      <c r="K60" s="310"/>
      <c r="L60" s="311"/>
      <c r="M60" s="311"/>
      <c r="N60" s="311"/>
      <c r="O60" s="307"/>
      <c r="P60" s="307"/>
      <c r="Q60" s="307"/>
      <c r="R60" s="307"/>
      <c r="S60" s="307"/>
      <c r="T60" s="311"/>
      <c r="U60" s="312"/>
      <c r="V60" s="311"/>
      <c r="W60" s="311"/>
      <c r="X60" s="311"/>
      <c r="Y60" s="311"/>
      <c r="Z60" s="311"/>
      <c r="AA60" s="311"/>
      <c r="AB60" s="311"/>
      <c r="AC60" s="311"/>
      <c r="AD60" s="307"/>
      <c r="AE60" s="307"/>
      <c r="AF60" s="307"/>
      <c r="AG60" s="307"/>
      <c r="AH60" s="307"/>
      <c r="AI60" s="307"/>
      <c r="AJ60" s="307"/>
      <c r="AK60" s="307"/>
      <c r="AL60" s="307"/>
      <c r="AM60" s="307"/>
      <c r="AN60" s="307"/>
      <c r="AO60" s="307"/>
      <c r="AP60" s="307"/>
      <c r="AQ60" s="307"/>
      <c r="AR60" s="307"/>
      <c r="AS60" s="307"/>
      <c r="AT60" s="307"/>
      <c r="AU60" s="307"/>
      <c r="AV60" s="307"/>
      <c r="AW60" s="307"/>
      <c r="AX60" s="307"/>
      <c r="AY60" s="307"/>
      <c r="AZ60" s="307"/>
      <c r="BA60" s="307"/>
      <c r="BB60" s="307"/>
      <c r="BC60" s="307"/>
      <c r="BD60" s="307"/>
      <c r="BE60" s="307"/>
      <c r="BF60" s="307"/>
      <c r="BG60" s="307"/>
      <c r="BH60" s="307"/>
      <c r="BI60" s="307"/>
      <c r="BJ60" s="307"/>
    </row>
    <row r="61" spans="1:62">
      <c r="A61" s="307"/>
      <c r="B61" s="309"/>
      <c r="C61" s="307"/>
      <c r="D61" s="307"/>
      <c r="E61" s="307"/>
      <c r="F61" s="307"/>
      <c r="G61" s="307"/>
      <c r="H61" s="310"/>
      <c r="I61" s="311"/>
      <c r="J61" s="311"/>
      <c r="K61" s="310"/>
      <c r="L61" s="311"/>
      <c r="M61" s="311"/>
      <c r="N61" s="311"/>
      <c r="O61" s="307"/>
      <c r="P61" s="307"/>
      <c r="Q61" s="307"/>
      <c r="R61" s="307"/>
      <c r="S61" s="307"/>
      <c r="T61" s="311"/>
      <c r="U61" s="312"/>
      <c r="V61" s="311"/>
      <c r="W61" s="311"/>
      <c r="X61" s="311"/>
      <c r="Y61" s="311"/>
      <c r="Z61" s="311"/>
      <c r="AA61" s="311"/>
      <c r="AB61" s="311"/>
      <c r="AC61" s="311"/>
      <c r="AD61" s="307"/>
      <c r="AE61" s="307"/>
      <c r="AF61" s="307"/>
      <c r="AG61" s="307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7"/>
      <c r="AT61" s="307"/>
      <c r="AU61" s="307"/>
      <c r="AV61" s="307"/>
      <c r="AW61" s="307"/>
      <c r="AX61" s="307"/>
      <c r="AY61" s="307"/>
      <c r="AZ61" s="307"/>
      <c r="BA61" s="307"/>
      <c r="BB61" s="307"/>
      <c r="BC61" s="307"/>
      <c r="BD61" s="307"/>
      <c r="BE61" s="307"/>
      <c r="BF61" s="307"/>
      <c r="BG61" s="307"/>
      <c r="BH61" s="307"/>
      <c r="BI61" s="307"/>
      <c r="BJ61" s="307"/>
    </row>
    <row r="62" spans="1:62" ht="15.75" thickBot="1">
      <c r="A62" s="307"/>
      <c r="B62" s="309"/>
      <c r="C62" s="307"/>
      <c r="D62" s="307"/>
      <c r="E62" s="307"/>
      <c r="F62" s="307"/>
      <c r="G62" s="307"/>
      <c r="H62" s="310"/>
      <c r="I62" s="311"/>
      <c r="J62" s="311"/>
      <c r="K62" s="310"/>
      <c r="L62" s="311"/>
      <c r="M62" s="311"/>
      <c r="N62" s="311"/>
      <c r="O62" s="307"/>
      <c r="P62" s="307"/>
      <c r="Q62" s="307"/>
      <c r="R62" s="307"/>
      <c r="S62" s="307"/>
      <c r="T62" s="311"/>
      <c r="U62" s="312"/>
      <c r="V62" s="311"/>
      <c r="W62" s="311"/>
      <c r="X62" s="311"/>
      <c r="Y62" s="311"/>
      <c r="Z62" s="311"/>
      <c r="AA62" s="311"/>
      <c r="AB62" s="311"/>
      <c r="AC62" s="311"/>
      <c r="AD62" s="307"/>
      <c r="AE62" s="307"/>
      <c r="AF62" s="307"/>
      <c r="AG62" s="307"/>
      <c r="AH62" s="307"/>
      <c r="AI62" s="307"/>
      <c r="AJ62" s="307"/>
      <c r="AK62" s="307"/>
      <c r="AL62" s="307"/>
      <c r="AM62" s="307"/>
      <c r="AN62" s="307"/>
      <c r="AO62" s="307"/>
      <c r="AP62" s="307"/>
      <c r="AQ62" s="307"/>
      <c r="AR62" s="307"/>
      <c r="AS62" s="307"/>
      <c r="AT62" s="307"/>
      <c r="AU62" s="307"/>
      <c r="AV62" s="307"/>
      <c r="AW62" s="307"/>
      <c r="AX62" s="307"/>
      <c r="AY62" s="307"/>
      <c r="AZ62" s="307"/>
      <c r="BA62" s="307"/>
      <c r="BB62" s="307"/>
      <c r="BC62" s="307"/>
      <c r="BD62" s="307"/>
      <c r="BE62" s="307"/>
      <c r="BF62" s="307"/>
      <c r="BG62" s="307"/>
      <c r="BH62" s="307"/>
      <c r="BI62" s="307"/>
      <c r="BJ62" s="307"/>
    </row>
    <row r="63" spans="1:62" ht="15.75" thickBot="1">
      <c r="A63" s="307"/>
      <c r="B63" s="418" t="s">
        <v>87</v>
      </c>
      <c r="C63" s="419"/>
      <c r="D63" s="419"/>
      <c r="E63" s="419"/>
      <c r="F63" s="419"/>
      <c r="G63" s="419"/>
      <c r="H63" s="419" t="s">
        <v>87</v>
      </c>
      <c r="I63" s="419"/>
      <c r="J63" s="419"/>
      <c r="K63" s="420"/>
      <c r="L63" s="418" t="s">
        <v>133</v>
      </c>
      <c r="M63" s="419"/>
      <c r="N63" s="420"/>
      <c r="O63" s="354"/>
      <c r="P63" s="354"/>
      <c r="Q63" s="354"/>
      <c r="R63" s="307"/>
      <c r="S63" s="307"/>
      <c r="T63" s="311"/>
      <c r="U63" s="312"/>
      <c r="V63" s="311"/>
      <c r="W63" s="311"/>
      <c r="X63" s="311"/>
      <c r="Y63" s="311"/>
      <c r="Z63" s="311"/>
      <c r="AA63" s="311"/>
      <c r="AB63" s="311"/>
      <c r="AC63" s="311"/>
      <c r="AD63" s="307"/>
      <c r="AE63" s="307"/>
      <c r="AF63" s="307"/>
      <c r="AG63" s="307"/>
      <c r="AH63" s="307"/>
      <c r="AI63" s="307"/>
      <c r="AJ63" s="307"/>
      <c r="AK63" s="307"/>
      <c r="AL63" s="307"/>
      <c r="AM63" s="307"/>
      <c r="AN63" s="307"/>
      <c r="AO63" s="307"/>
      <c r="AP63" s="307"/>
      <c r="AQ63" s="307"/>
      <c r="AR63" s="307"/>
      <c r="AS63" s="307"/>
      <c r="AT63" s="307"/>
      <c r="AU63" s="307"/>
      <c r="AV63" s="307"/>
      <c r="AW63" s="307"/>
      <c r="AX63" s="307"/>
      <c r="AY63" s="307"/>
      <c r="AZ63" s="307"/>
      <c r="BA63" s="307"/>
      <c r="BB63" s="307"/>
      <c r="BC63" s="307"/>
      <c r="BD63" s="307"/>
      <c r="BE63" s="307"/>
      <c r="BF63" s="307"/>
      <c r="BG63" s="307"/>
      <c r="BH63" s="307"/>
      <c r="BI63" s="307"/>
      <c r="BJ63" s="307"/>
    </row>
    <row r="64" spans="1:62" ht="4.5" customHeight="1" thickBot="1">
      <c r="A64" s="307"/>
      <c r="B64" s="415"/>
      <c r="C64" s="416"/>
      <c r="D64" s="416"/>
      <c r="E64" s="416"/>
      <c r="F64" s="416"/>
      <c r="G64" s="416"/>
      <c r="H64" s="416"/>
      <c r="I64" s="416"/>
      <c r="J64" s="416"/>
      <c r="K64" s="417"/>
      <c r="L64" s="303"/>
      <c r="M64" s="304"/>
      <c r="N64" s="305"/>
      <c r="O64" s="355"/>
      <c r="P64" s="355"/>
      <c r="Q64" s="355"/>
      <c r="R64" s="307"/>
      <c r="S64" s="307"/>
      <c r="T64" s="311"/>
      <c r="U64" s="312"/>
      <c r="V64" s="311"/>
      <c r="W64" s="311"/>
      <c r="X64" s="311"/>
      <c r="Y64" s="311"/>
      <c r="Z64" s="311"/>
      <c r="AA64" s="311"/>
      <c r="AB64" s="311"/>
      <c r="AC64" s="311"/>
      <c r="AD64" s="307"/>
      <c r="AE64" s="307"/>
      <c r="AF64" s="307"/>
      <c r="AG64" s="307"/>
      <c r="AH64" s="307"/>
      <c r="AI64" s="307"/>
      <c r="AJ64" s="307"/>
      <c r="AK64" s="307"/>
      <c r="AL64" s="307"/>
      <c r="AM64" s="307"/>
      <c r="AN64" s="307"/>
      <c r="AO64" s="307"/>
      <c r="AP64" s="307"/>
      <c r="AQ64" s="307"/>
      <c r="AR64" s="307"/>
      <c r="AS64" s="307"/>
      <c r="AT64" s="307"/>
      <c r="AU64" s="307"/>
      <c r="AV64" s="307"/>
      <c r="AW64" s="307"/>
      <c r="AX64" s="307"/>
      <c r="AY64" s="307"/>
      <c r="AZ64" s="307"/>
      <c r="BA64" s="307"/>
      <c r="BB64" s="307"/>
      <c r="BC64" s="307"/>
      <c r="BD64" s="307"/>
      <c r="BE64" s="307"/>
      <c r="BF64" s="307"/>
      <c r="BG64" s="307"/>
      <c r="BH64" s="307"/>
      <c r="BI64" s="307"/>
      <c r="BJ64" s="307"/>
    </row>
    <row r="65" spans="1:62" s="121" customFormat="1" ht="15.75" thickBot="1">
      <c r="A65" s="411">
        <v>12</v>
      </c>
      <c r="B65" s="292">
        <v>42535</v>
      </c>
      <c r="C65" s="293">
        <v>0.875</v>
      </c>
      <c r="D65" s="294">
        <f t="shared" ref="D65:D70" si="65">IF(AND(I65&lt;&gt;"",J65&lt;&gt;""),1,0)</f>
        <v>0</v>
      </c>
      <c r="E65" s="294">
        <f>IF(AND(I65&gt;J65,D65=1),1,0)</f>
        <v>0</v>
      </c>
      <c r="F65" s="294">
        <f>IF(AND(I65=J65,D65=1),1,0)</f>
        <v>0</v>
      </c>
      <c r="G65" s="294">
        <f>IF(AND(I65&lt;J65,D65=1),1,0)</f>
        <v>0</v>
      </c>
      <c r="H65" s="295" t="s">
        <v>4</v>
      </c>
      <c r="I65" s="166"/>
      <c r="J65" s="166"/>
      <c r="K65" s="298" t="s">
        <v>287</v>
      </c>
      <c r="L65" s="302">
        <f>Points!G17</f>
        <v>1.6</v>
      </c>
      <c r="M65" s="302">
        <f>Points!H17</f>
        <v>3.5</v>
      </c>
      <c r="N65" s="302">
        <f>Points!I17</f>
        <v>5.2</v>
      </c>
      <c r="O65" s="311">
        <f t="shared" ref="O65:O70" si="66">IF(AND(I65&lt;&gt;"",J65&lt;&gt;""),1,0)</f>
        <v>0</v>
      </c>
      <c r="P65" s="311">
        <f>IF(AND(I65&lt;J65,O65=1),1,0)</f>
        <v>0</v>
      </c>
      <c r="Q65" s="311">
        <f>IF(AND(I65=J65,O65=1),1,0)</f>
        <v>0</v>
      </c>
      <c r="R65" s="311">
        <f>IF(AND(I65&gt;J65,O65=1),1,0)</f>
        <v>0</v>
      </c>
      <c r="S65" s="311"/>
      <c r="T65" s="316"/>
      <c r="U65" s="317"/>
      <c r="V65" s="400" t="s">
        <v>64</v>
      </c>
      <c r="W65" s="401" t="s">
        <v>65</v>
      </c>
      <c r="X65" s="401" t="s">
        <v>24</v>
      </c>
      <c r="Y65" s="401" t="s">
        <v>22</v>
      </c>
      <c r="Z65" s="401" t="s">
        <v>66</v>
      </c>
      <c r="AA65" s="401" t="s">
        <v>67</v>
      </c>
      <c r="AB65" s="401" t="s">
        <v>68</v>
      </c>
      <c r="AC65" s="413" t="s">
        <v>69</v>
      </c>
      <c r="AD65" s="307"/>
      <c r="AE65" s="73"/>
      <c r="AF65" s="74" t="s">
        <v>70</v>
      </c>
      <c r="AG65" s="74"/>
      <c r="AH65" s="74" t="s">
        <v>71</v>
      </c>
      <c r="AI65" s="74" t="s">
        <v>65</v>
      </c>
      <c r="AJ65" s="74" t="s">
        <v>64</v>
      </c>
      <c r="AK65" s="74" t="s">
        <v>24</v>
      </c>
      <c r="AL65" s="74" t="s">
        <v>22</v>
      </c>
      <c r="AM65" s="74" t="s">
        <v>66</v>
      </c>
      <c r="AN65" s="74" t="s">
        <v>67</v>
      </c>
      <c r="AO65" s="74" t="s">
        <v>68</v>
      </c>
      <c r="AP65" s="74" t="s">
        <v>69</v>
      </c>
      <c r="AQ65" s="97" t="s">
        <v>82</v>
      </c>
      <c r="AR65" s="96" t="s">
        <v>83</v>
      </c>
      <c r="AS65" s="96">
        <v>1</v>
      </c>
      <c r="AT65" s="96">
        <v>2</v>
      </c>
      <c r="AU65" s="96">
        <v>3</v>
      </c>
      <c r="AV65" s="98">
        <v>4</v>
      </c>
      <c r="AW65" s="99" t="s">
        <v>82</v>
      </c>
      <c r="AX65" s="100" t="s">
        <v>84</v>
      </c>
      <c r="AY65" s="100" t="s">
        <v>85</v>
      </c>
      <c r="AZ65" s="100">
        <v>1</v>
      </c>
      <c r="BA65" s="100">
        <v>2</v>
      </c>
      <c r="BB65" s="100">
        <v>3</v>
      </c>
      <c r="BC65" s="101">
        <v>4</v>
      </c>
      <c r="BD65" s="418" t="s">
        <v>132</v>
      </c>
      <c r="BE65" s="419"/>
      <c r="BF65" s="420"/>
      <c r="BG65" s="308"/>
      <c r="BH65" s="308"/>
      <c r="BI65" s="308"/>
      <c r="BJ65" s="308"/>
    </row>
    <row r="66" spans="1:62" s="121" customFormat="1" ht="15.75" thickBot="1">
      <c r="A66" s="411">
        <v>11</v>
      </c>
      <c r="B66" s="296">
        <v>42535</v>
      </c>
      <c r="C66" s="297">
        <v>0.75</v>
      </c>
      <c r="D66" s="294">
        <f t="shared" si="65"/>
        <v>0</v>
      </c>
      <c r="E66" s="294">
        <f t="shared" ref="E66:E70" si="67">IF(AND(I66&gt;J66,D66=1),1,0)</f>
        <v>0</v>
      </c>
      <c r="F66" s="294">
        <f t="shared" ref="F66:F70" si="68">IF(AND(I66=J66,D66=1),1,0)</f>
        <v>0</v>
      </c>
      <c r="G66" s="294">
        <f t="shared" ref="G66:G70" si="69">IF(AND(I66&lt;J66,D66=1),1,0)</f>
        <v>0</v>
      </c>
      <c r="H66" s="298" t="s">
        <v>288</v>
      </c>
      <c r="I66" s="166"/>
      <c r="J66" s="166"/>
      <c r="K66" s="298" t="s">
        <v>289</v>
      </c>
      <c r="L66" s="302">
        <f>Points!G16</f>
        <v>1.8</v>
      </c>
      <c r="M66" s="302">
        <f>Points!H16</f>
        <v>3.3</v>
      </c>
      <c r="N66" s="302">
        <f>Points!I16</f>
        <v>4.5</v>
      </c>
      <c r="O66" s="311">
        <f t="shared" si="66"/>
        <v>0</v>
      </c>
      <c r="P66" s="311">
        <f t="shared" ref="P66:P70" si="70">IF(AND(I66&lt;J66,O66=1),1,0)</f>
        <v>0</v>
      </c>
      <c r="Q66" s="311">
        <f t="shared" ref="Q66:Q70" si="71">IF(AND(I66=J66,O66=1),1,0)</f>
        <v>0</v>
      </c>
      <c r="R66" s="311">
        <f t="shared" ref="R66:R70" si="72">IF(AND(I66&gt;J66,O66=1),1,0)</f>
        <v>0</v>
      </c>
      <c r="S66" s="311"/>
      <c r="T66" s="131">
        <v>1</v>
      </c>
      <c r="U66" s="132" t="str">
        <f>VLOOKUP(T66,AF66:AP69,2,FALSE)</f>
        <v>Portugal</v>
      </c>
      <c r="V66" s="131">
        <f>(3*X66)+Y66</f>
        <v>0</v>
      </c>
      <c r="W66" s="133">
        <f>SUM(X66:Z66)</f>
        <v>0</v>
      </c>
      <c r="X66" s="133">
        <f>VLOOKUP(T66,AF66:AP69,6,FALSE)</f>
        <v>0</v>
      </c>
      <c r="Y66" s="133">
        <f>VLOOKUP(T66,AF66:AP69,7,FALSE)</f>
        <v>0</v>
      </c>
      <c r="Z66" s="133">
        <f>VLOOKUP(T66,AF66:AP69,8,FALSE)</f>
        <v>0</v>
      </c>
      <c r="AA66" s="133">
        <f>VLOOKUP(T66,AF66:AP69,9,FALSE)</f>
        <v>0</v>
      </c>
      <c r="AB66" s="133">
        <f>VLOOKUP(T66,AF66:AP69,10,FALSE)</f>
        <v>0</v>
      </c>
      <c r="AC66" s="134">
        <f>AA66-AB66</f>
        <v>0</v>
      </c>
      <c r="AD66" s="307"/>
      <c r="AE66" s="75">
        <v>1</v>
      </c>
      <c r="AF66" s="71">
        <f>RANK(AH66,AH66:AH69)</f>
        <v>1</v>
      </c>
      <c r="AG66" s="71" t="str">
        <f>H65</f>
        <v>Portugal</v>
      </c>
      <c r="AH66" s="71">
        <f>(AJ66*1000000000)+((AQ66+AW66)*100000)+(AP66*1000)+(AN66*10)-AE66</f>
        <v>-1</v>
      </c>
      <c r="AI66" s="71">
        <f>D65+D68+O69</f>
        <v>0</v>
      </c>
      <c r="AJ66" s="71">
        <f>(3*AK66)+AL66</f>
        <v>0</v>
      </c>
      <c r="AK66" s="71">
        <f>E65+E68+P69</f>
        <v>0</v>
      </c>
      <c r="AL66" s="71">
        <f>F65+F68+Q69</f>
        <v>0</v>
      </c>
      <c r="AM66" s="71">
        <f>G65+G68+R69</f>
        <v>0</v>
      </c>
      <c r="AN66" s="71">
        <f>I65+I68+J69</f>
        <v>0</v>
      </c>
      <c r="AO66" s="71">
        <f>J65+J68+I69</f>
        <v>0</v>
      </c>
      <c r="AP66" s="71">
        <f>AN66-AO66</f>
        <v>0</v>
      </c>
      <c r="AQ66" s="102">
        <f>IF(AND(AR66&lt;&gt;"",COUNTIF(AS66:AV66,AR66)=1),1000,0)</f>
        <v>0</v>
      </c>
      <c r="AR66" s="72" t="str">
        <f>IF(COUNTIF(AJ66:AJ69,AJ66)=2,IF(AJ66=AJ67,AE67,IF(AJ66=AJ68,AE68,IF(AJ66=AJ69,AE69,""))),"")</f>
        <v/>
      </c>
      <c r="AS66" s="103"/>
      <c r="AT66" s="72" t="str">
        <f>IF(I65&gt;J65,2,"")</f>
        <v/>
      </c>
      <c r="AU66" s="72" t="str">
        <f>IF(I68&gt;J68,3,"")</f>
        <v/>
      </c>
      <c r="AV66" s="104" t="str">
        <f>IF(J69&gt;I69,4,"")</f>
        <v/>
      </c>
      <c r="AW66" s="122">
        <f>SUM(AZ66:BC66)</f>
        <v>0</v>
      </c>
      <c r="AX66" s="123" t="str">
        <f>IF(COUNTIF(AJ66:AJ69,AJ66)=3,IF(AJ66=AJ67,AE67,AE68),"")</f>
        <v/>
      </c>
      <c r="AY66" s="123" t="str">
        <f>IF(COUNTIF(AJ66:AJ69,AJ66)=3,IF(AJ66=AJ69,AE69,AE68),"")</f>
        <v/>
      </c>
      <c r="AZ66" s="124"/>
      <c r="BA66" s="123" t="str">
        <f>IF(COUNTIF(AX66:AY66,BA65)=1,1000*(I65-J65)+10*I65,"")</f>
        <v/>
      </c>
      <c r="BB66" s="123" t="str">
        <f>IF(COUNTIF(AX66:AY66,BB65)=1,1000*(I67-J67)+10*I67,"")</f>
        <v/>
      </c>
      <c r="BC66" s="125" t="str">
        <f>IF(COUNTIF(AX66:AY66,BC65)=1,1000*(J69-I69)+10*J69,"")</f>
        <v/>
      </c>
      <c r="BD66" s="421" t="str">
        <f>H65</f>
        <v>Portugal</v>
      </c>
      <c r="BE66" s="422"/>
      <c r="BF66" s="324">
        <v>1</v>
      </c>
      <c r="BG66" s="308"/>
      <c r="BH66" s="308"/>
      <c r="BI66" s="308"/>
      <c r="BJ66" s="308"/>
    </row>
    <row r="67" spans="1:62" s="121" customFormat="1" ht="15.75" thickBot="1">
      <c r="A67" s="411">
        <v>23</v>
      </c>
      <c r="B67" s="296">
        <v>42539</v>
      </c>
      <c r="C67" s="297">
        <v>0.75</v>
      </c>
      <c r="D67" s="294">
        <f t="shared" si="65"/>
        <v>0</v>
      </c>
      <c r="E67" s="294">
        <f t="shared" si="67"/>
        <v>0</v>
      </c>
      <c r="F67" s="294">
        <f t="shared" si="68"/>
        <v>0</v>
      </c>
      <c r="G67" s="294">
        <f t="shared" si="69"/>
        <v>0</v>
      </c>
      <c r="H67" s="298" t="s">
        <v>287</v>
      </c>
      <c r="I67" s="166"/>
      <c r="J67" s="166"/>
      <c r="K67" s="298" t="s">
        <v>289</v>
      </c>
      <c r="L67" s="302">
        <f>Points!G28</f>
        <v>2.2000000000000002</v>
      </c>
      <c r="M67" s="302">
        <f>Points!H28</f>
        <v>3.2</v>
      </c>
      <c r="N67" s="302">
        <f>Points!I28</f>
        <v>2.9</v>
      </c>
      <c r="O67" s="311">
        <f t="shared" si="66"/>
        <v>0</v>
      </c>
      <c r="P67" s="311">
        <f t="shared" si="70"/>
        <v>0</v>
      </c>
      <c r="Q67" s="311">
        <f t="shared" si="71"/>
        <v>0</v>
      </c>
      <c r="R67" s="311">
        <f t="shared" si="72"/>
        <v>0</v>
      </c>
      <c r="S67" s="311"/>
      <c r="T67" s="135">
        <v>2</v>
      </c>
      <c r="U67" s="136" t="str">
        <f>VLOOKUP(T67,AF66:AP69,2,FALSE)</f>
        <v>Islande</v>
      </c>
      <c r="V67" s="135">
        <f t="shared" ref="V67:V69" si="73">(3*X67)+Y67</f>
        <v>0</v>
      </c>
      <c r="W67" s="137">
        <f t="shared" ref="W67:W69" si="74">SUM(X67:Z67)</f>
        <v>0</v>
      </c>
      <c r="X67" s="137">
        <f>VLOOKUP(T67,AF66:AP69,6,FALSE)</f>
        <v>0</v>
      </c>
      <c r="Y67" s="137">
        <f>VLOOKUP(T67,AF66:AP69,7,FALSE)</f>
        <v>0</v>
      </c>
      <c r="Z67" s="137">
        <f>VLOOKUP(T67,AF66:AP69,8,FALSE)</f>
        <v>0</v>
      </c>
      <c r="AA67" s="137">
        <f>VLOOKUP(T67,AF66:AP69,9,FALSE)</f>
        <v>0</v>
      </c>
      <c r="AB67" s="137">
        <f>VLOOKUP(T67,AF66:AP69,10,FALSE)</f>
        <v>0</v>
      </c>
      <c r="AC67" s="138">
        <f t="shared" ref="AC67:AC69" si="75">AA67-AB67</f>
        <v>0</v>
      </c>
      <c r="AD67" s="307"/>
      <c r="AE67" s="75">
        <v>2</v>
      </c>
      <c r="AF67" s="71">
        <f>RANK(AH67,AH66:AH69)</f>
        <v>2</v>
      </c>
      <c r="AG67" s="71" t="str">
        <f>K65</f>
        <v>Islande</v>
      </c>
      <c r="AH67" s="71">
        <f t="shared" ref="AH67:AH69" si="76">(AJ67*1000000000)+((AQ67+AW67)*100000)+(AP67*1000)+(AN67*10)-AE67</f>
        <v>-2</v>
      </c>
      <c r="AI67" s="71">
        <f>O65+D67+D70</f>
        <v>0</v>
      </c>
      <c r="AJ67" s="71">
        <f>(3*AK67)+AL67</f>
        <v>0</v>
      </c>
      <c r="AK67" s="71">
        <f>P65+E67+E70</f>
        <v>0</v>
      </c>
      <c r="AL67" s="71">
        <f>Q65+F67+F70</f>
        <v>0</v>
      </c>
      <c r="AM67" s="71">
        <f>R65+G67+G70</f>
        <v>0</v>
      </c>
      <c r="AN67" s="71">
        <f>J65+I67+I70</f>
        <v>0</v>
      </c>
      <c r="AO67" s="71">
        <f>I65+J67+J70</f>
        <v>0</v>
      </c>
      <c r="AP67" s="71">
        <f>AN67-AO67</f>
        <v>0</v>
      </c>
      <c r="AQ67" s="102">
        <f t="shared" ref="AQ67:AQ69" si="77">IF(AND(AR67&lt;&gt;"",COUNTIF(AS67:AV67,AR67)=1),1000,0)</f>
        <v>0</v>
      </c>
      <c r="AR67" s="72" t="str">
        <f>IF(COUNTIF(AJ66:AJ69,AJ67)=2,IF(AJ67=AJ66,AE66,IF(AJ67=AJ68,AE68,IF(AJ67=AJ69,AE69,""))),"")</f>
        <v/>
      </c>
      <c r="AS67" s="72" t="str">
        <f>IF(J65&gt;I65,1,"")</f>
        <v/>
      </c>
      <c r="AT67" s="103"/>
      <c r="AU67" s="72" t="str">
        <f>IF(I70&gt;J70,3,"")</f>
        <v/>
      </c>
      <c r="AV67" s="104" t="str">
        <f>IF(I67&gt;J67,4,"")</f>
        <v/>
      </c>
      <c r="AW67" s="122">
        <f>SUM(AZ67:BC67)</f>
        <v>0</v>
      </c>
      <c r="AX67" s="123" t="str">
        <f>IF(COUNTIF(AJ66:AJ69,AJ67)=3,IF(AJ67=AJ66,AE66,AE68),"")</f>
        <v/>
      </c>
      <c r="AY67" s="123" t="str">
        <f>IF(COUNTIF(AJ66:AJ69,AJ67)=3,IF(AJ67=AJ69,AE69,AE68),"")</f>
        <v/>
      </c>
      <c r="AZ67" s="123" t="str">
        <f>IF(COUNTIF(AX67:AY67,AZ65)=1,1000*(J65-I65)+10*J65,"")</f>
        <v/>
      </c>
      <c r="BA67" s="124"/>
      <c r="BB67" s="123" t="str">
        <f>IF(COUNTIF(AX67:AY67,BB65)=1,1000*(I70-J70)+10*I70,"")</f>
        <v/>
      </c>
      <c r="BC67" s="125" t="str">
        <f>IF(COUNTIF(AX67:AY67,BC65)=1,1000*(J68-I68)+10*J68,"")</f>
        <v/>
      </c>
      <c r="BD67" s="421" t="str">
        <f>K65</f>
        <v>Islande</v>
      </c>
      <c r="BE67" s="422"/>
      <c r="BF67" s="324">
        <v>1.6</v>
      </c>
      <c r="BG67" s="308"/>
      <c r="BH67" s="308"/>
      <c r="BI67" s="308"/>
      <c r="BJ67" s="308"/>
    </row>
    <row r="68" spans="1:62" s="121" customFormat="1" ht="15.75" thickBot="1">
      <c r="A68" s="411">
        <v>24</v>
      </c>
      <c r="B68" s="296">
        <v>42539</v>
      </c>
      <c r="C68" s="297">
        <v>0.875</v>
      </c>
      <c r="D68" s="294">
        <f>IF(AND(I68&lt;&gt;"",J68&lt;&gt;""),1,0)</f>
        <v>0</v>
      </c>
      <c r="E68" s="294">
        <f>IF(AND(I68&gt;J68,D68=1),1,0)</f>
        <v>0</v>
      </c>
      <c r="F68" s="294">
        <f>IF(AND(I68=J68,D68=1),1,0)</f>
        <v>0</v>
      </c>
      <c r="G68" s="294">
        <f>IF(AND(I68&lt;J68,D68=1),1,0)</f>
        <v>0</v>
      </c>
      <c r="H68" s="298" t="s">
        <v>4</v>
      </c>
      <c r="I68" s="166"/>
      <c r="J68" s="166"/>
      <c r="K68" s="298" t="s">
        <v>288</v>
      </c>
      <c r="L68" s="302">
        <f>Points!G29</f>
        <v>1.3</v>
      </c>
      <c r="M68" s="302">
        <f>Points!H29</f>
        <v>4.5999999999999996</v>
      </c>
      <c r="N68" s="302">
        <f>Points!I29</f>
        <v>9.6</v>
      </c>
      <c r="O68" s="311">
        <f>IF(AND(I68&lt;&gt;"",J68&lt;&gt;""),1,0)</f>
        <v>0</v>
      </c>
      <c r="P68" s="311">
        <f>IF(AND(I68&lt;J68,O68=1),1,0)</f>
        <v>0</v>
      </c>
      <c r="Q68" s="311">
        <f>IF(AND(I68=J68,O68=1),1,0)</f>
        <v>0</v>
      </c>
      <c r="R68" s="311">
        <f>IF(AND(I68&gt;J68,O68=1),1,0)</f>
        <v>0</v>
      </c>
      <c r="S68" s="311"/>
      <c r="T68" s="139">
        <v>3</v>
      </c>
      <c r="U68" s="140" t="str">
        <f>VLOOKUP(T68,AF66:AP69,2,FALSE)</f>
        <v>Autriche</v>
      </c>
      <c r="V68" s="139">
        <f t="shared" si="73"/>
        <v>0</v>
      </c>
      <c r="W68" s="141">
        <f t="shared" si="74"/>
        <v>0</v>
      </c>
      <c r="X68" s="141">
        <f>VLOOKUP(T68,AF66:AP69,6,FALSE)</f>
        <v>0</v>
      </c>
      <c r="Y68" s="141">
        <f>VLOOKUP(T68,AF66:AP69,7,FALSE)</f>
        <v>0</v>
      </c>
      <c r="Z68" s="141">
        <f>VLOOKUP(T68,AF66:AP69,8,FALSE)</f>
        <v>0</v>
      </c>
      <c r="AA68" s="141">
        <f>VLOOKUP(T68,AF66:AP69,9,FALSE)</f>
        <v>0</v>
      </c>
      <c r="AB68" s="141">
        <f>VLOOKUP(T68,AF66:AP69,10,FALSE)</f>
        <v>0</v>
      </c>
      <c r="AC68" s="142">
        <f t="shared" si="75"/>
        <v>0</v>
      </c>
      <c r="AD68" s="307"/>
      <c r="AE68" s="75">
        <v>3</v>
      </c>
      <c r="AF68" s="71">
        <f>RANK(AH68,AH66:AH69)</f>
        <v>3</v>
      </c>
      <c r="AG68" s="71" t="str">
        <f>H66</f>
        <v>Autriche</v>
      </c>
      <c r="AH68" s="71">
        <f t="shared" si="76"/>
        <v>-3</v>
      </c>
      <c r="AI68" s="71">
        <f>D66+O68+O70</f>
        <v>0</v>
      </c>
      <c r="AJ68" s="71">
        <f>(3*AK68)+AL68</f>
        <v>0</v>
      </c>
      <c r="AK68" s="71">
        <f>E66+P68+P70</f>
        <v>0</v>
      </c>
      <c r="AL68" s="71">
        <f>F66+Q68+Q70</f>
        <v>0</v>
      </c>
      <c r="AM68" s="71">
        <f>G66+R68+R70</f>
        <v>0</v>
      </c>
      <c r="AN68" s="71">
        <f>I66+J68+J70</f>
        <v>0</v>
      </c>
      <c r="AO68" s="71">
        <f>J66+I68+I70</f>
        <v>0</v>
      </c>
      <c r="AP68" s="71">
        <f>AN68-AO68</f>
        <v>0</v>
      </c>
      <c r="AQ68" s="102">
        <f t="shared" si="77"/>
        <v>0</v>
      </c>
      <c r="AR68" s="72" t="str">
        <f>IF(COUNTIF(AJ66:AJ69,AJ68)=2,IF(AJ68=AJ66,AE66,IF(AJ68=AJ67,AE67,IF(AJ68=AJ69,AE69,""))),"")</f>
        <v/>
      </c>
      <c r="AS68" s="72" t="str">
        <f>IF(J68&gt;I68,1,"")</f>
        <v/>
      </c>
      <c r="AT68" s="72" t="str">
        <f>IF(J70&gt;I70,2,"")</f>
        <v/>
      </c>
      <c r="AU68" s="103"/>
      <c r="AV68" s="104" t="str">
        <f>IF(I66&gt;J66,4,"")</f>
        <v/>
      </c>
      <c r="AW68" s="122">
        <f>SUM(AZ68:BC68)</f>
        <v>0</v>
      </c>
      <c r="AX68" s="123" t="str">
        <f>IF(COUNTIF(AJ66:AJ69,AJ68)=3,IF(AJ68=AJ66,AE66,AE67),"")</f>
        <v/>
      </c>
      <c r="AY68" s="123" t="str">
        <f>IF(COUNTIF(AJ66:AJ69,AJ68)=3,IF(AJ68=AJ69,AE69,AE67),"")</f>
        <v/>
      </c>
      <c r="AZ68" s="123" t="str">
        <f>IF(COUNTIF(AX68:AY68,AZ65)=1,1000*(J67-I67)+10*J67,"")</f>
        <v/>
      </c>
      <c r="BA68" s="123" t="str">
        <f>IF(COUNTIF(AX68:AY68,BA65)=1,1000*(J70-I70)+10*J70,"")</f>
        <v/>
      </c>
      <c r="BB68" s="124"/>
      <c r="BC68" s="125" t="str">
        <f>IF(COUNTIF(AX68:AY68,BC65)=1,1000*(I66-J66)+10*I66,"")</f>
        <v/>
      </c>
      <c r="BD68" s="421" t="str">
        <f>H66</f>
        <v>Autriche</v>
      </c>
      <c r="BE68" s="422"/>
      <c r="BF68" s="324">
        <v>1.9</v>
      </c>
      <c r="BG68" s="308"/>
      <c r="BH68" s="308"/>
      <c r="BI68" s="308"/>
      <c r="BJ68" s="308"/>
    </row>
    <row r="69" spans="1:62" s="121" customFormat="1" ht="15.75" thickBot="1">
      <c r="A69" s="411">
        <v>33</v>
      </c>
      <c r="B69" s="296">
        <v>42543</v>
      </c>
      <c r="C69" s="297">
        <v>0.75</v>
      </c>
      <c r="D69" s="294">
        <f t="shared" si="65"/>
        <v>0</v>
      </c>
      <c r="E69" s="294">
        <f t="shared" si="67"/>
        <v>0</v>
      </c>
      <c r="F69" s="294">
        <f t="shared" si="68"/>
        <v>0</v>
      </c>
      <c r="G69" s="294">
        <f t="shared" si="69"/>
        <v>0</v>
      </c>
      <c r="H69" s="298" t="s">
        <v>289</v>
      </c>
      <c r="I69" s="166"/>
      <c r="J69" s="166"/>
      <c r="K69" s="298" t="s">
        <v>4</v>
      </c>
      <c r="L69" s="302">
        <f>Points!G38</f>
        <v>13.2</v>
      </c>
      <c r="M69" s="302">
        <f>Points!H38</f>
        <v>6.5</v>
      </c>
      <c r="N69" s="302">
        <f>Points!I38</f>
        <v>1.1000000000000001</v>
      </c>
      <c r="O69" s="311">
        <f t="shared" si="66"/>
        <v>0</v>
      </c>
      <c r="P69" s="311">
        <f t="shared" si="70"/>
        <v>0</v>
      </c>
      <c r="Q69" s="311">
        <f t="shared" si="71"/>
        <v>0</v>
      </c>
      <c r="R69" s="311">
        <f t="shared" si="72"/>
        <v>0</v>
      </c>
      <c r="S69" s="311"/>
      <c r="T69" s="143">
        <v>4</v>
      </c>
      <c r="U69" s="144" t="str">
        <f>VLOOKUP(T69,AF66:AP69,2,FALSE)</f>
        <v>Hongrie</v>
      </c>
      <c r="V69" s="143">
        <f t="shared" si="73"/>
        <v>0</v>
      </c>
      <c r="W69" s="145">
        <f t="shared" si="74"/>
        <v>0</v>
      </c>
      <c r="X69" s="145">
        <f>VLOOKUP(T69,AF66:AP69,6,FALSE)</f>
        <v>0</v>
      </c>
      <c r="Y69" s="145">
        <f>VLOOKUP(T69,AF66:AP69,7,FALSE)</f>
        <v>0</v>
      </c>
      <c r="Z69" s="145">
        <f>VLOOKUP(T69,AF66:AP69,8,FALSE)</f>
        <v>0</v>
      </c>
      <c r="AA69" s="145">
        <f>VLOOKUP(T69,AF66:AP69,9,FALSE)</f>
        <v>0</v>
      </c>
      <c r="AB69" s="145">
        <f>VLOOKUP(T69,AF66:AP69,10,FALSE)</f>
        <v>0</v>
      </c>
      <c r="AC69" s="146">
        <f t="shared" si="75"/>
        <v>0</v>
      </c>
      <c r="AD69" s="307"/>
      <c r="AE69" s="76">
        <v>4</v>
      </c>
      <c r="AF69" s="77">
        <f>RANK(AH69,AH66:AH69)</f>
        <v>4</v>
      </c>
      <c r="AG69" s="77" t="str">
        <f>K66</f>
        <v>Hongrie</v>
      </c>
      <c r="AH69" s="71">
        <f t="shared" si="76"/>
        <v>-4</v>
      </c>
      <c r="AI69" s="77">
        <f>O66+O67+D69</f>
        <v>0</v>
      </c>
      <c r="AJ69" s="77">
        <f>(3*AK69)+AL69</f>
        <v>0</v>
      </c>
      <c r="AK69" s="77">
        <f>P66+P67+E69</f>
        <v>0</v>
      </c>
      <c r="AL69" s="77">
        <f>Q66+Q67+F69</f>
        <v>0</v>
      </c>
      <c r="AM69" s="77">
        <f>R66+R67+G69</f>
        <v>0</v>
      </c>
      <c r="AN69" s="77">
        <f>J66+J67+I69</f>
        <v>0</v>
      </c>
      <c r="AO69" s="77">
        <f>I66+I67+J69</f>
        <v>0</v>
      </c>
      <c r="AP69" s="77">
        <f>AN69-AO69</f>
        <v>0</v>
      </c>
      <c r="AQ69" s="102">
        <f t="shared" si="77"/>
        <v>0</v>
      </c>
      <c r="AR69" s="105" t="str">
        <f>IF(COUNTIF(AJ66:AJ69,AJ69)=2,IF(AJ69=AJ66,AE66,IF(AJ69=AJ67,AE67,IF(AJ69=AJ68,AE68,""))),"")</f>
        <v/>
      </c>
      <c r="AS69" s="105" t="str">
        <f>IF(I69&gt;J69,1,"")</f>
        <v/>
      </c>
      <c r="AT69" s="105" t="str">
        <f>IF(J67&gt;I67,2,"")</f>
        <v/>
      </c>
      <c r="AU69" s="105" t="str">
        <f>IF(J66&gt;I66,3,"")</f>
        <v/>
      </c>
      <c r="AV69" s="106"/>
      <c r="AW69" s="126">
        <f>SUM(AZ69:BC69)</f>
        <v>0</v>
      </c>
      <c r="AX69" s="127" t="str">
        <f>IF(COUNTIF(AJ66:AJ69,AJ69)=3,IF(AJ69=AJ66,AE66,AE67),"")</f>
        <v/>
      </c>
      <c r="AY69" s="127" t="str">
        <f>IF(COUNTIF(AJ66:AJ69,AJ69)=3,IF(AJ69=AJ68,AE68,AE67),"")</f>
        <v/>
      </c>
      <c r="AZ69" s="127" t="str">
        <f>IF(COUNTIF(AX69:AY69,AZ65)=1,1000*(I69-J69)+10*I69,"")</f>
        <v/>
      </c>
      <c r="BA69" s="127" t="str">
        <f>IF(COUNTIF(AX69:AY69,BA65)=1,1000*(I68-J68)+10*I68,"")</f>
        <v/>
      </c>
      <c r="BB69" s="127" t="str">
        <f>IF(COUNTIF(AX69:AY69,BB65)=1,1000*(J66-I66)+10*J66,"")</f>
        <v/>
      </c>
      <c r="BC69" s="128"/>
      <c r="BD69" s="421" t="str">
        <f>K66</f>
        <v>Hongrie</v>
      </c>
      <c r="BE69" s="422"/>
      <c r="BF69" s="324">
        <v>6</v>
      </c>
      <c r="BG69" s="308"/>
      <c r="BH69" s="308"/>
      <c r="BI69" s="308"/>
      <c r="BJ69" s="308"/>
    </row>
    <row r="70" spans="1:62" s="121" customFormat="1" ht="15.75" thickBot="1">
      <c r="A70" s="411">
        <v>34</v>
      </c>
      <c r="B70" s="299">
        <v>42543</v>
      </c>
      <c r="C70" s="300">
        <v>0.75</v>
      </c>
      <c r="D70" s="294">
        <f t="shared" si="65"/>
        <v>0</v>
      </c>
      <c r="E70" s="294">
        <f t="shared" si="67"/>
        <v>0</v>
      </c>
      <c r="F70" s="294">
        <f t="shared" si="68"/>
        <v>0</v>
      </c>
      <c r="G70" s="294">
        <f t="shared" si="69"/>
        <v>0</v>
      </c>
      <c r="H70" s="301" t="s">
        <v>287</v>
      </c>
      <c r="I70" s="166"/>
      <c r="J70" s="166"/>
      <c r="K70" s="301" t="s">
        <v>288</v>
      </c>
      <c r="L70" s="302">
        <f>Points!G39</f>
        <v>2.2000000000000002</v>
      </c>
      <c r="M70" s="302">
        <f>Points!H39</f>
        <v>3.2</v>
      </c>
      <c r="N70" s="302">
        <f>Points!I39</f>
        <v>3</v>
      </c>
      <c r="O70" s="311">
        <f t="shared" si="66"/>
        <v>0</v>
      </c>
      <c r="P70" s="311">
        <f t="shared" si="70"/>
        <v>0</v>
      </c>
      <c r="Q70" s="311">
        <f t="shared" si="71"/>
        <v>0</v>
      </c>
      <c r="R70" s="311">
        <f t="shared" si="72"/>
        <v>0</v>
      </c>
      <c r="S70" s="311"/>
      <c r="T70" s="311"/>
      <c r="U70" s="312"/>
      <c r="V70" s="311"/>
      <c r="W70" s="311"/>
      <c r="X70" s="311"/>
      <c r="Y70" s="311"/>
      <c r="Z70" s="311"/>
      <c r="AA70" s="311"/>
      <c r="AB70" s="311"/>
      <c r="AC70" s="311"/>
      <c r="AD70" s="307"/>
      <c r="AE70" s="307"/>
      <c r="AF70" s="307"/>
      <c r="AG70" s="307"/>
      <c r="AH70" s="307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07"/>
      <c r="AT70" s="307"/>
      <c r="AU70" s="307"/>
      <c r="AV70" s="307"/>
      <c r="AW70" s="308"/>
      <c r="AX70" s="308"/>
      <c r="AY70" s="308"/>
      <c r="AZ70" s="308"/>
      <c r="BA70" s="308"/>
      <c r="BB70" s="308"/>
      <c r="BC70" s="308"/>
      <c r="BD70" s="308"/>
      <c r="BE70" s="308"/>
      <c r="BF70" s="308"/>
      <c r="BG70" s="308"/>
      <c r="BH70" s="308"/>
      <c r="BI70" s="308"/>
      <c r="BJ70" s="308"/>
    </row>
    <row r="71" spans="1:62">
      <c r="A71" s="307"/>
      <c r="B71" s="309"/>
      <c r="C71" s="307"/>
      <c r="D71" s="307"/>
      <c r="E71" s="307"/>
      <c r="F71" s="307"/>
      <c r="G71" s="307"/>
      <c r="H71" s="310"/>
      <c r="I71" s="311"/>
      <c r="J71" s="311"/>
      <c r="K71" s="310"/>
      <c r="L71" s="311"/>
      <c r="M71" s="311"/>
      <c r="N71" s="315"/>
      <c r="O71" s="307"/>
      <c r="P71" s="307"/>
      <c r="Q71" s="307"/>
      <c r="R71" s="307"/>
      <c r="S71" s="307"/>
      <c r="T71" s="311"/>
      <c r="U71" s="312"/>
      <c r="V71" s="311"/>
      <c r="W71" s="311"/>
      <c r="X71" s="311"/>
      <c r="Y71" s="311"/>
      <c r="Z71" s="311"/>
      <c r="AA71" s="311"/>
      <c r="AB71" s="311"/>
      <c r="AC71" s="311"/>
      <c r="AD71" s="307"/>
      <c r="AE71" s="307"/>
      <c r="AF71" s="307"/>
      <c r="AG71" s="307"/>
      <c r="AH71" s="307"/>
      <c r="AI71" s="307"/>
      <c r="AJ71" s="307"/>
      <c r="AK71" s="307"/>
      <c r="AL71" s="307"/>
      <c r="AM71" s="307"/>
      <c r="AN71" s="307"/>
      <c r="AO71" s="307"/>
      <c r="AP71" s="307"/>
      <c r="AQ71" s="307"/>
      <c r="AR71" s="307"/>
      <c r="AS71" s="307"/>
      <c r="AT71" s="307"/>
      <c r="AU71" s="307"/>
      <c r="AV71" s="307"/>
      <c r="AW71" s="307"/>
      <c r="AX71" s="307"/>
      <c r="AY71" s="307"/>
      <c r="AZ71" s="307"/>
      <c r="BA71" s="307"/>
      <c r="BB71" s="307"/>
      <c r="BC71" s="307"/>
      <c r="BD71" s="307"/>
      <c r="BE71" s="307"/>
      <c r="BF71" s="307"/>
      <c r="BG71" s="307"/>
      <c r="BH71" s="307"/>
      <c r="BI71" s="307"/>
      <c r="BJ71" s="307"/>
    </row>
    <row r="72" spans="1:62">
      <c r="A72" s="307"/>
      <c r="B72" s="309"/>
      <c r="C72" s="307"/>
      <c r="D72" s="307"/>
      <c r="E72" s="307"/>
      <c r="F72" s="307"/>
      <c r="G72" s="307"/>
      <c r="H72" s="310"/>
      <c r="I72" s="311"/>
      <c r="J72" s="311"/>
      <c r="K72" s="310"/>
      <c r="L72" s="311"/>
      <c r="M72" s="311"/>
      <c r="N72" s="311"/>
      <c r="O72" s="307"/>
      <c r="P72" s="307"/>
      <c r="Q72" s="307"/>
      <c r="R72" s="307"/>
      <c r="S72" s="307"/>
      <c r="T72" s="311"/>
      <c r="U72" s="312"/>
      <c r="V72" s="311"/>
      <c r="W72" s="311"/>
      <c r="X72" s="311"/>
      <c r="Y72" s="311"/>
      <c r="Z72" s="311"/>
      <c r="AA72" s="311"/>
      <c r="AB72" s="311"/>
      <c r="AC72" s="311"/>
      <c r="AD72" s="307"/>
      <c r="AE72" s="307"/>
      <c r="AF72" s="307"/>
      <c r="AG72" s="307"/>
      <c r="AH72" s="307"/>
      <c r="AI72" s="307"/>
      <c r="AJ72" s="307"/>
      <c r="AK72" s="307"/>
      <c r="AL72" s="307"/>
      <c r="AM72" s="307"/>
      <c r="AN72" s="307"/>
      <c r="AO72" s="307"/>
      <c r="AP72" s="307"/>
      <c r="AQ72" s="307"/>
      <c r="AR72" s="307"/>
      <c r="AS72" s="307"/>
      <c r="AT72" s="307"/>
      <c r="AU72" s="307"/>
      <c r="AV72" s="307"/>
      <c r="AW72" s="307"/>
      <c r="AX72" s="307"/>
      <c r="AY72" s="307"/>
      <c r="AZ72" s="307"/>
      <c r="BA72" s="307"/>
      <c r="BB72" s="307"/>
      <c r="BC72" s="307"/>
      <c r="BD72" s="307"/>
      <c r="BE72" s="307"/>
      <c r="BF72" s="307"/>
      <c r="BG72" s="307"/>
      <c r="BH72" s="307"/>
      <c r="BI72" s="307"/>
      <c r="BJ72" s="307"/>
    </row>
    <row r="73" spans="1:62" ht="15.75" thickBot="1">
      <c r="A73" s="307"/>
      <c r="B73" s="309"/>
      <c r="C73" s="307"/>
      <c r="D73" s="307"/>
      <c r="E73" s="307"/>
      <c r="F73" s="307"/>
      <c r="G73" s="307"/>
      <c r="H73" s="310"/>
      <c r="I73" s="311"/>
      <c r="J73" s="311"/>
      <c r="K73" s="310"/>
      <c r="L73" s="311"/>
      <c r="M73" s="311"/>
      <c r="N73" s="311"/>
      <c r="O73" s="307"/>
      <c r="P73" s="307"/>
      <c r="Q73" s="307"/>
      <c r="R73" s="307"/>
      <c r="S73" s="307"/>
      <c r="T73" s="311"/>
      <c r="U73" s="312"/>
      <c r="V73" s="311"/>
      <c r="W73" s="311"/>
      <c r="X73" s="311"/>
      <c r="Y73" s="311"/>
      <c r="Z73" s="311"/>
      <c r="AA73" s="311"/>
      <c r="AB73" s="311"/>
      <c r="AC73" s="311"/>
      <c r="AD73" s="307"/>
      <c r="AE73" s="307"/>
      <c r="AF73" s="307"/>
      <c r="AG73" s="307"/>
      <c r="AH73" s="307"/>
      <c r="AI73" s="307"/>
      <c r="AJ73" s="307"/>
      <c r="AK73" s="307"/>
      <c r="AL73" s="307"/>
      <c r="AM73" s="307"/>
      <c r="AN73" s="307"/>
      <c r="AO73" s="307"/>
      <c r="AP73" s="307"/>
      <c r="AQ73" s="307"/>
      <c r="AR73" s="307"/>
      <c r="AS73" s="307"/>
      <c r="AT73" s="307"/>
      <c r="AU73" s="307"/>
      <c r="AV73" s="307"/>
      <c r="AW73" s="307"/>
      <c r="AX73" s="307"/>
      <c r="AY73" s="307"/>
      <c r="AZ73" s="307"/>
      <c r="BA73" s="307"/>
      <c r="BB73" s="307"/>
      <c r="BC73" s="307"/>
      <c r="BD73" s="307"/>
      <c r="BE73" s="307"/>
      <c r="BF73" s="307"/>
      <c r="BG73" s="307"/>
      <c r="BH73" s="307"/>
      <c r="BI73" s="307"/>
      <c r="BJ73" s="307"/>
    </row>
    <row r="74" spans="1:62" ht="15.75" thickBot="1">
      <c r="A74" s="307"/>
      <c r="B74" s="318"/>
      <c r="C74" s="318"/>
      <c r="D74" s="318"/>
      <c r="E74" s="318"/>
      <c r="F74" s="318"/>
      <c r="G74" s="318"/>
      <c r="H74" s="318"/>
      <c r="I74" s="318"/>
      <c r="J74" s="318"/>
      <c r="K74" s="318"/>
      <c r="L74" s="318"/>
      <c r="M74" s="318"/>
      <c r="N74" s="318"/>
      <c r="O74" s="318"/>
      <c r="P74" s="318"/>
      <c r="Q74" s="318"/>
      <c r="R74" s="318"/>
      <c r="S74" s="318"/>
      <c r="T74" s="418" t="s">
        <v>256</v>
      </c>
      <c r="U74" s="419"/>
      <c r="V74" s="419"/>
      <c r="W74" s="419"/>
      <c r="X74" s="419"/>
      <c r="Y74" s="419"/>
      <c r="Z74" s="419"/>
      <c r="AA74" s="419"/>
      <c r="AB74" s="419"/>
      <c r="AC74" s="420"/>
      <c r="AD74" s="318"/>
      <c r="AE74" s="318"/>
      <c r="AF74" s="318"/>
      <c r="AG74" s="318"/>
      <c r="AH74" s="318"/>
      <c r="AI74" s="318"/>
      <c r="AJ74" s="318"/>
      <c r="AK74" s="318"/>
      <c r="AL74" s="318"/>
      <c r="AM74" s="318"/>
      <c r="AN74" s="318"/>
      <c r="AO74" s="318"/>
      <c r="AP74" s="318"/>
      <c r="AQ74" s="318"/>
      <c r="AR74" s="318"/>
      <c r="AS74" s="318"/>
      <c r="AT74" s="318"/>
      <c r="AU74" s="318"/>
      <c r="AV74" s="318"/>
      <c r="AW74" s="318"/>
      <c r="AX74" s="318"/>
      <c r="AY74" s="318"/>
      <c r="AZ74" s="318"/>
      <c r="BA74" s="318"/>
      <c r="BB74" s="318"/>
      <c r="BC74" s="318"/>
      <c r="BD74" s="318"/>
      <c r="BE74" s="318"/>
      <c r="BF74" s="318"/>
      <c r="BG74" s="307"/>
      <c r="BH74" s="307"/>
      <c r="BI74" s="307"/>
      <c r="BJ74" s="307"/>
    </row>
    <row r="75" spans="1:62" ht="15.75" thickBot="1">
      <c r="A75" s="307"/>
      <c r="B75" s="318"/>
      <c r="C75" s="318"/>
      <c r="D75" s="318"/>
      <c r="E75" s="318"/>
      <c r="F75" s="318"/>
      <c r="G75" s="318"/>
      <c r="H75" s="318"/>
      <c r="I75" s="318"/>
      <c r="J75" s="318"/>
      <c r="K75" s="318"/>
      <c r="L75" s="318"/>
      <c r="M75" s="318"/>
      <c r="N75" s="318"/>
      <c r="O75" s="318"/>
      <c r="P75" s="318"/>
      <c r="Q75" s="318"/>
      <c r="R75" s="318"/>
      <c r="S75" s="318"/>
      <c r="T75" s="318"/>
      <c r="U75" s="318"/>
      <c r="V75" s="318"/>
      <c r="W75" s="318"/>
      <c r="X75" s="318"/>
      <c r="Y75" s="318"/>
      <c r="Z75" s="318"/>
      <c r="AA75" s="318"/>
      <c r="AB75" s="318"/>
      <c r="AC75" s="318"/>
      <c r="AD75" s="318"/>
      <c r="AE75" s="318"/>
      <c r="AF75" s="318"/>
      <c r="AG75" s="318"/>
      <c r="AH75" s="318"/>
      <c r="AI75" s="318"/>
      <c r="AJ75" s="318"/>
      <c r="AK75" s="318"/>
      <c r="AL75" s="318"/>
      <c r="AM75" s="318"/>
      <c r="AN75" s="318"/>
      <c r="AO75" s="318"/>
      <c r="AP75" s="318"/>
      <c r="AQ75" s="318"/>
      <c r="AR75" s="318"/>
      <c r="AS75" s="318"/>
      <c r="AT75" s="318"/>
      <c r="AU75" s="318"/>
      <c r="AV75" s="318"/>
      <c r="AW75" s="318"/>
      <c r="AX75" s="318"/>
      <c r="AY75" s="318"/>
      <c r="AZ75" s="318"/>
      <c r="BA75" s="318"/>
      <c r="BB75" s="318"/>
      <c r="BC75" s="318"/>
      <c r="BD75" s="318"/>
      <c r="BE75" s="318"/>
      <c r="BF75" s="318"/>
      <c r="BG75" s="307"/>
      <c r="BH75" s="307"/>
      <c r="BI75" s="307"/>
      <c r="BJ75" s="307"/>
    </row>
    <row r="76" spans="1:62" s="121" customFormat="1" ht="12.75" customHeight="1" thickBot="1">
      <c r="A76" s="308"/>
      <c r="B76" s="318"/>
      <c r="C76" s="318"/>
      <c r="D76" s="318"/>
      <c r="E76" s="318"/>
      <c r="F76" s="318"/>
      <c r="G76" s="318"/>
      <c r="H76" s="318"/>
      <c r="I76" s="318"/>
      <c r="J76" s="318"/>
      <c r="K76" s="318"/>
      <c r="L76" s="318"/>
      <c r="M76" s="318"/>
      <c r="N76" s="318"/>
      <c r="O76" s="318"/>
      <c r="P76" s="318"/>
      <c r="Q76" s="318"/>
      <c r="R76" s="318"/>
      <c r="S76" s="318"/>
      <c r="T76" s="316"/>
      <c r="U76" s="317"/>
      <c r="V76" s="400" t="s">
        <v>64</v>
      </c>
      <c r="W76" s="401" t="s">
        <v>65</v>
      </c>
      <c r="X76" s="401" t="s">
        <v>24</v>
      </c>
      <c r="Y76" s="401" t="s">
        <v>22</v>
      </c>
      <c r="Z76" s="401" t="s">
        <v>66</v>
      </c>
      <c r="AA76" s="401" t="s">
        <v>67</v>
      </c>
      <c r="AB76" s="401" t="s">
        <v>68</v>
      </c>
      <c r="AC76" s="413" t="s">
        <v>69</v>
      </c>
      <c r="AD76" s="318"/>
      <c r="AE76" s="318"/>
      <c r="AF76" s="318"/>
      <c r="AG76" s="318"/>
      <c r="AH76" s="318"/>
      <c r="AI76" s="318"/>
      <c r="AJ76" s="318"/>
      <c r="AK76" s="318"/>
      <c r="AL76" s="318"/>
      <c r="AM76" s="318"/>
      <c r="AN76" s="318"/>
      <c r="AO76" s="318"/>
      <c r="AP76" s="318"/>
      <c r="AQ76" s="318"/>
      <c r="AR76" s="318"/>
      <c r="AS76" s="318"/>
      <c r="AT76" s="318"/>
      <c r="AU76" s="318"/>
      <c r="AV76" s="318"/>
      <c r="AW76" s="318"/>
      <c r="AX76" s="318"/>
      <c r="AY76" s="318"/>
      <c r="AZ76" s="318"/>
      <c r="BA76" s="318"/>
      <c r="BB76" s="318"/>
      <c r="BC76" s="318"/>
      <c r="BD76" s="318"/>
      <c r="BE76" s="318"/>
      <c r="BF76" s="318"/>
      <c r="BG76" s="308"/>
      <c r="BH76" s="308"/>
      <c r="BI76" s="308"/>
      <c r="BJ76" s="308"/>
    </row>
    <row r="77" spans="1:62" s="121" customFormat="1" ht="15.75" customHeight="1">
      <c r="A77" s="308"/>
      <c r="B77" s="318"/>
      <c r="C77" s="318"/>
      <c r="D77" s="318"/>
      <c r="E77" s="318"/>
      <c r="F77" s="318"/>
      <c r="G77" s="318"/>
      <c r="H77" s="318"/>
      <c r="I77" s="318"/>
      <c r="J77" s="318"/>
      <c r="K77" s="318"/>
      <c r="L77" s="318"/>
      <c r="M77" s="318"/>
      <c r="N77" s="318"/>
      <c r="O77" s="318"/>
      <c r="P77" s="318"/>
      <c r="Q77" s="318"/>
      <c r="R77" s="318"/>
      <c r="S77" s="318"/>
      <c r="T77" s="131">
        <v>1</v>
      </c>
      <c r="U77" s="132" t="str">
        <f>VLOOKUP(T77,AF77:AP82,2,FALSE)</f>
        <v>Slovaquie</v>
      </c>
      <c r="V77" s="131">
        <f>(3*X77)+Y77</f>
        <v>1</v>
      </c>
      <c r="W77" s="133">
        <f>SUM(X77:Z77)</f>
        <v>1</v>
      </c>
      <c r="X77" s="133">
        <f>VLOOKUP(T77,AF77:AP82,6,FALSE)</f>
        <v>0</v>
      </c>
      <c r="Y77" s="133">
        <f>VLOOKUP(T77,AF77:AP82,7,FALSE)</f>
        <v>1</v>
      </c>
      <c r="Z77" s="133">
        <f>VLOOKUP(T77,AF77:AP82,8,FALSE)</f>
        <v>0</v>
      </c>
      <c r="AA77" s="133">
        <f>VLOOKUP(T77,AF77:AP82,9,FALSE)</f>
        <v>1</v>
      </c>
      <c r="AB77" s="133">
        <f>VLOOKUP(T77,AF77:AP82,10,FALSE)</f>
        <v>1</v>
      </c>
      <c r="AC77" s="134">
        <f>AA77-AB77</f>
        <v>0</v>
      </c>
      <c r="AD77" s="358">
        <f>VLOOKUP(T77,$AF$77:$AQ$82,12,FALSE)</f>
        <v>2</v>
      </c>
      <c r="AE77" s="356">
        <v>1</v>
      </c>
      <c r="AF77" s="356">
        <f>RANK(AH77,$AH$77:$AH$82)</f>
        <v>5</v>
      </c>
      <c r="AG77" s="356" t="str">
        <f>U13</f>
        <v>Albanie</v>
      </c>
      <c r="AH77" s="357">
        <f>(AJ77*100000000)+(AP77*100000)+(AN77*1000)-AE77</f>
        <v>-100001</v>
      </c>
      <c r="AI77" s="356">
        <f>W13</f>
        <v>1</v>
      </c>
      <c r="AJ77" s="356">
        <f>V13</f>
        <v>0</v>
      </c>
      <c r="AK77" s="356">
        <f t="shared" ref="AK77:AP77" si="78">X13</f>
        <v>0</v>
      </c>
      <c r="AL77" s="356">
        <f t="shared" si="78"/>
        <v>0</v>
      </c>
      <c r="AM77" s="356">
        <f t="shared" si="78"/>
        <v>1</v>
      </c>
      <c r="AN77" s="356">
        <f t="shared" si="78"/>
        <v>0</v>
      </c>
      <c r="AO77" s="356">
        <f t="shared" si="78"/>
        <v>1</v>
      </c>
      <c r="AP77" s="356">
        <f t="shared" si="78"/>
        <v>-1</v>
      </c>
      <c r="AQ77" s="356">
        <v>1</v>
      </c>
      <c r="AR77" s="318"/>
      <c r="AS77" s="318"/>
      <c r="AT77" s="318"/>
      <c r="AU77" s="318"/>
      <c r="AV77" s="318"/>
      <c r="AW77" s="318"/>
      <c r="AX77" s="318"/>
      <c r="AY77" s="318"/>
      <c r="AZ77" s="318"/>
      <c r="BA77" s="318"/>
      <c r="BB77" s="318"/>
      <c r="BC77" s="318"/>
      <c r="BD77" s="308"/>
      <c r="BE77" s="308"/>
      <c r="BF77" s="308"/>
      <c r="BG77" s="308"/>
      <c r="BH77" s="308"/>
      <c r="BI77" s="308"/>
      <c r="BJ77" s="308"/>
    </row>
    <row r="78" spans="1:62" s="121" customFormat="1" ht="15.75" customHeight="1">
      <c r="A78" s="308"/>
      <c r="B78" s="318"/>
      <c r="C78" s="318"/>
      <c r="D78" s="318"/>
      <c r="E78" s="318"/>
      <c r="F78" s="318"/>
      <c r="G78" s="318"/>
      <c r="H78" s="318"/>
      <c r="I78" s="318"/>
      <c r="J78" s="318"/>
      <c r="K78" s="318"/>
      <c r="L78" s="318"/>
      <c r="M78" s="318"/>
      <c r="N78" s="318"/>
      <c r="O78" s="318"/>
      <c r="P78" s="318"/>
      <c r="Q78" s="318"/>
      <c r="R78" s="318"/>
      <c r="S78" s="318"/>
      <c r="T78" s="343">
        <v>2</v>
      </c>
      <c r="U78" s="344" t="str">
        <f>VLOOKUP(T78,AF77:AP82,2,FALSE)</f>
        <v>Rép. Tchèque</v>
      </c>
      <c r="V78" s="343">
        <f t="shared" ref="V78:V80" si="79">(3*X78)+Y78</f>
        <v>0</v>
      </c>
      <c r="W78" s="345">
        <f t="shared" ref="W78:W80" si="80">SUM(X78:Z78)</f>
        <v>0</v>
      </c>
      <c r="X78" s="345">
        <f>VLOOKUP(T78,AF77:AP82,6,FALSE)</f>
        <v>0</v>
      </c>
      <c r="Y78" s="345">
        <f>VLOOKUP(T78,AF77:AP82,7,FALSE)</f>
        <v>0</v>
      </c>
      <c r="Z78" s="345">
        <f>VLOOKUP(T78,AF77:AP82,8,FALSE)</f>
        <v>0</v>
      </c>
      <c r="AA78" s="345">
        <f>VLOOKUP(T78,AF77:AP82,9,FALSE)</f>
        <v>0</v>
      </c>
      <c r="AB78" s="345">
        <f>VLOOKUP(T78,AF77:AP82,10,FALSE)</f>
        <v>0</v>
      </c>
      <c r="AC78" s="346">
        <f t="shared" ref="AC78:AC80" si="81">AA78-AB78</f>
        <v>0</v>
      </c>
      <c r="AD78" s="358">
        <f t="shared" ref="AD78:AD82" si="82">VLOOKUP(T78,$AF$77:$AQ$82,12,FALSE)</f>
        <v>4</v>
      </c>
      <c r="AE78" s="356">
        <v>2</v>
      </c>
      <c r="AF78" s="356">
        <f t="shared" ref="AF78:AF82" si="83">RANK(AH78,$AH$77:$AH$82)</f>
        <v>1</v>
      </c>
      <c r="AG78" s="356" t="str">
        <f>U24</f>
        <v>Slovaquie</v>
      </c>
      <c r="AH78" s="357">
        <f t="shared" ref="AH78:AH82" si="84">(AJ78*100000000)+(AP78*100000)+(AN78*1000)-AE78</f>
        <v>100000998</v>
      </c>
      <c r="AI78" s="356">
        <f>W24</f>
        <v>1</v>
      </c>
      <c r="AJ78" s="356">
        <f>V24</f>
        <v>1</v>
      </c>
      <c r="AK78" s="356">
        <f t="shared" ref="AK78:AP78" si="85">X24</f>
        <v>0</v>
      </c>
      <c r="AL78" s="356">
        <f t="shared" si="85"/>
        <v>1</v>
      </c>
      <c r="AM78" s="356">
        <f t="shared" si="85"/>
        <v>0</v>
      </c>
      <c r="AN78" s="356">
        <f t="shared" si="85"/>
        <v>1</v>
      </c>
      <c r="AO78" s="356">
        <f t="shared" si="85"/>
        <v>1</v>
      </c>
      <c r="AP78" s="356">
        <f t="shared" si="85"/>
        <v>0</v>
      </c>
      <c r="AQ78" s="356">
        <v>2</v>
      </c>
      <c r="AR78" s="318"/>
      <c r="AS78" s="318"/>
      <c r="AT78" s="318"/>
      <c r="AU78" s="318"/>
      <c r="AV78" s="318"/>
      <c r="AW78" s="318"/>
      <c r="AX78" s="318"/>
      <c r="AY78" s="318"/>
      <c r="AZ78" s="318"/>
      <c r="BA78" s="318"/>
      <c r="BB78" s="318"/>
      <c r="BC78" s="318"/>
      <c r="BD78" s="308"/>
      <c r="BE78" s="308"/>
      <c r="BF78" s="308"/>
      <c r="BG78" s="308"/>
      <c r="BH78" s="308"/>
      <c r="BI78" s="308"/>
      <c r="BJ78" s="308"/>
    </row>
    <row r="79" spans="1:62" s="121" customFormat="1" ht="15.75" customHeight="1">
      <c r="A79" s="308"/>
      <c r="B79" s="318"/>
      <c r="C79" s="318"/>
      <c r="D79" s="318"/>
      <c r="E79" s="318"/>
      <c r="F79" s="318"/>
      <c r="G79" s="318"/>
      <c r="H79" s="318"/>
      <c r="I79" s="318"/>
      <c r="J79" s="318"/>
      <c r="K79" s="318"/>
      <c r="L79" s="318"/>
      <c r="M79" s="318"/>
      <c r="N79" s="318"/>
      <c r="O79" s="318"/>
      <c r="P79" s="318"/>
      <c r="Q79" s="318"/>
      <c r="R79" s="318"/>
      <c r="S79" s="318"/>
      <c r="T79" s="347">
        <v>3</v>
      </c>
      <c r="U79" s="348" t="str">
        <f>VLOOKUP(T79,AF77:AP82,2,FALSE)</f>
        <v>Irlande</v>
      </c>
      <c r="V79" s="347">
        <f t="shared" si="79"/>
        <v>0</v>
      </c>
      <c r="W79" s="349">
        <f t="shared" si="80"/>
        <v>0</v>
      </c>
      <c r="X79" s="349">
        <f>VLOOKUP(T79,AF77:AP82,6,FALSE)</f>
        <v>0</v>
      </c>
      <c r="Y79" s="349">
        <f>VLOOKUP(T79,AF77:AP82,7,FALSE)</f>
        <v>0</v>
      </c>
      <c r="Z79" s="349">
        <f>VLOOKUP(T79,AF77:AP82,8,FALSE)</f>
        <v>0</v>
      </c>
      <c r="AA79" s="349">
        <f>VLOOKUP(T79,AF77:AP82,9,FALSE)</f>
        <v>0</v>
      </c>
      <c r="AB79" s="349">
        <f>VLOOKUP(T79,AF77:AP82,10,FALSE)</f>
        <v>0</v>
      </c>
      <c r="AC79" s="350">
        <f t="shared" si="81"/>
        <v>0</v>
      </c>
      <c r="AD79" s="358">
        <f t="shared" si="82"/>
        <v>5</v>
      </c>
      <c r="AE79" s="356">
        <v>3</v>
      </c>
      <c r="AF79" s="356">
        <f t="shared" si="83"/>
        <v>6</v>
      </c>
      <c r="AG79" s="356" t="str">
        <f>U35</f>
        <v>Irlande du Nord</v>
      </c>
      <c r="AH79" s="357">
        <f t="shared" si="84"/>
        <v>-200003</v>
      </c>
      <c r="AI79" s="356">
        <f>W35</f>
        <v>1</v>
      </c>
      <c r="AJ79" s="356">
        <f>V35</f>
        <v>0</v>
      </c>
      <c r="AK79" s="356">
        <f t="shared" ref="AK79:AP79" si="86">X35</f>
        <v>0</v>
      </c>
      <c r="AL79" s="356">
        <f t="shared" si="86"/>
        <v>0</v>
      </c>
      <c r="AM79" s="356">
        <f t="shared" si="86"/>
        <v>1</v>
      </c>
      <c r="AN79" s="356">
        <f t="shared" si="86"/>
        <v>0</v>
      </c>
      <c r="AO79" s="356">
        <f t="shared" si="86"/>
        <v>2</v>
      </c>
      <c r="AP79" s="356">
        <f t="shared" si="86"/>
        <v>-2</v>
      </c>
      <c r="AQ79" s="356">
        <v>3</v>
      </c>
      <c r="AR79" s="318"/>
      <c r="AS79" s="318"/>
      <c r="AT79" s="318"/>
      <c r="AU79" s="318"/>
      <c r="AV79" s="318"/>
      <c r="AW79" s="318"/>
      <c r="AX79" s="318"/>
      <c r="AY79" s="318"/>
      <c r="AZ79" s="318"/>
      <c r="BA79" s="318"/>
      <c r="BB79" s="318"/>
      <c r="BC79" s="318"/>
      <c r="BD79" s="308"/>
      <c r="BE79" s="308"/>
      <c r="BF79" s="308"/>
      <c r="BG79" s="308"/>
      <c r="BH79" s="308"/>
      <c r="BI79" s="308"/>
      <c r="BJ79" s="308"/>
    </row>
    <row r="80" spans="1:62" s="121" customFormat="1" ht="15.75" customHeight="1" thickBot="1">
      <c r="A80" s="308"/>
      <c r="B80" s="318"/>
      <c r="C80" s="318"/>
      <c r="D80" s="318"/>
      <c r="E80" s="318"/>
      <c r="F80" s="318"/>
      <c r="G80" s="318"/>
      <c r="H80" s="318"/>
      <c r="I80" s="318"/>
      <c r="J80" s="318"/>
      <c r="K80" s="318"/>
      <c r="L80" s="318"/>
      <c r="M80" s="318"/>
      <c r="N80" s="318"/>
      <c r="O80" s="318"/>
      <c r="P80" s="318"/>
      <c r="Q80" s="318"/>
      <c r="R80" s="318"/>
      <c r="S80" s="318"/>
      <c r="T80" s="135">
        <v>4</v>
      </c>
      <c r="U80" s="136" t="str">
        <f>VLOOKUP(T80,AF77:AP82,2,FALSE)</f>
        <v>Autriche</v>
      </c>
      <c r="V80" s="135">
        <f t="shared" si="79"/>
        <v>0</v>
      </c>
      <c r="W80" s="137">
        <f t="shared" si="80"/>
        <v>0</v>
      </c>
      <c r="X80" s="137">
        <f>VLOOKUP(T80,AF77:AP82,6,FALSE)</f>
        <v>0</v>
      </c>
      <c r="Y80" s="137">
        <f>VLOOKUP(T80,AF77:AP82,7,FALSE)</f>
        <v>0</v>
      </c>
      <c r="Z80" s="137">
        <f>VLOOKUP(T80,AF77:AP82,8,FALSE)</f>
        <v>0</v>
      </c>
      <c r="AA80" s="137">
        <f>VLOOKUP(T80,AF77:AP82,9,FALSE)</f>
        <v>0</v>
      </c>
      <c r="AB80" s="137">
        <f>VLOOKUP(T80,AF77:AP82,10,FALSE)</f>
        <v>0</v>
      </c>
      <c r="AC80" s="138">
        <f t="shared" si="81"/>
        <v>0</v>
      </c>
      <c r="AD80" s="358">
        <f t="shared" si="82"/>
        <v>6</v>
      </c>
      <c r="AE80" s="356">
        <v>4</v>
      </c>
      <c r="AF80" s="356">
        <f t="shared" si="83"/>
        <v>2</v>
      </c>
      <c r="AG80" s="356" t="str">
        <f>U46</f>
        <v>Rép. Tchèque</v>
      </c>
      <c r="AH80" s="357">
        <f t="shared" si="84"/>
        <v>-4</v>
      </c>
      <c r="AI80" s="356">
        <f>W46</f>
        <v>0</v>
      </c>
      <c r="AJ80" s="356">
        <f>V46</f>
        <v>0</v>
      </c>
      <c r="AK80" s="356">
        <f t="shared" ref="AK80:AP80" si="87">X46</f>
        <v>0</v>
      </c>
      <c r="AL80" s="356">
        <f t="shared" si="87"/>
        <v>0</v>
      </c>
      <c r="AM80" s="356">
        <f t="shared" si="87"/>
        <v>0</v>
      </c>
      <c r="AN80" s="356">
        <f t="shared" si="87"/>
        <v>0</v>
      </c>
      <c r="AO80" s="356">
        <f t="shared" si="87"/>
        <v>0</v>
      </c>
      <c r="AP80" s="356">
        <f t="shared" si="87"/>
        <v>0</v>
      </c>
      <c r="AQ80" s="356">
        <v>4</v>
      </c>
      <c r="AR80" s="318"/>
      <c r="AS80" s="318"/>
      <c r="AT80" s="318"/>
      <c r="AU80" s="318"/>
      <c r="AV80" s="318"/>
      <c r="AW80" s="318"/>
      <c r="AX80" s="318"/>
      <c r="AY80" s="318"/>
      <c r="AZ80" s="318"/>
      <c r="BA80" s="318"/>
      <c r="BB80" s="318"/>
      <c r="BC80" s="318"/>
      <c r="BD80" s="308"/>
      <c r="BE80" s="308"/>
      <c r="BF80" s="308"/>
      <c r="BG80" s="308"/>
      <c r="BH80" s="308"/>
      <c r="BI80" s="308"/>
      <c r="BJ80" s="308"/>
    </row>
    <row r="81" spans="1:62" s="121" customFormat="1" ht="15.75" customHeight="1">
      <c r="A81" s="308"/>
      <c r="B81" s="318"/>
      <c r="C81" s="318"/>
      <c r="D81" s="318"/>
      <c r="E81" s="318"/>
      <c r="F81" s="318"/>
      <c r="G81" s="318"/>
      <c r="H81" s="318"/>
      <c r="I81" s="318"/>
      <c r="J81" s="318"/>
      <c r="K81" s="318"/>
      <c r="L81" s="318"/>
      <c r="M81" s="318"/>
      <c r="N81" s="318"/>
      <c r="O81" s="318"/>
      <c r="P81" s="318"/>
      <c r="Q81" s="318"/>
      <c r="R81" s="318"/>
      <c r="S81" s="318"/>
      <c r="T81" s="139">
        <v>5</v>
      </c>
      <c r="U81" s="140" t="str">
        <f>VLOOKUP(T81,AF77:AP82,2,FALSE)</f>
        <v>Albanie</v>
      </c>
      <c r="V81" s="139">
        <f t="shared" ref="V81:V82" si="88">(3*X81)+Y81</f>
        <v>0</v>
      </c>
      <c r="W81" s="141">
        <f t="shared" ref="W81:W82" si="89">SUM(X81:Z81)</f>
        <v>1</v>
      </c>
      <c r="X81" s="141">
        <f>VLOOKUP(T81,AF77:AP82,6,FALSE)</f>
        <v>0</v>
      </c>
      <c r="Y81" s="141">
        <f>VLOOKUP(T81,AF77:AP82,7,FALSE)</f>
        <v>0</v>
      </c>
      <c r="Z81" s="141">
        <f>VLOOKUP(T81,AF77:AP82,8,FALSE)</f>
        <v>1</v>
      </c>
      <c r="AA81" s="141">
        <f>VLOOKUP(T81,AF77:AP82,9,FALSE)</f>
        <v>0</v>
      </c>
      <c r="AB81" s="141">
        <f>VLOOKUP(T81,AF77:AP82,10,FALSE)</f>
        <v>1</v>
      </c>
      <c r="AC81" s="142">
        <f t="shared" ref="AC81:AC82" si="90">AA81-AB81</f>
        <v>-1</v>
      </c>
      <c r="AD81" s="358">
        <f t="shared" si="82"/>
        <v>1</v>
      </c>
      <c r="AE81" s="356">
        <v>5</v>
      </c>
      <c r="AF81" s="356">
        <f t="shared" si="83"/>
        <v>3</v>
      </c>
      <c r="AG81" s="356" t="str">
        <f>U57</f>
        <v>Irlande</v>
      </c>
      <c r="AH81" s="357">
        <f t="shared" si="84"/>
        <v>-5</v>
      </c>
      <c r="AI81" s="356">
        <f>W57</f>
        <v>0</v>
      </c>
      <c r="AJ81" s="356">
        <f>V57</f>
        <v>0</v>
      </c>
      <c r="AK81" s="356">
        <f t="shared" ref="AK81:AP81" si="91">X57</f>
        <v>0</v>
      </c>
      <c r="AL81" s="356">
        <f t="shared" si="91"/>
        <v>0</v>
      </c>
      <c r="AM81" s="356">
        <f t="shared" si="91"/>
        <v>0</v>
      </c>
      <c r="AN81" s="356">
        <f t="shared" si="91"/>
        <v>0</v>
      </c>
      <c r="AO81" s="356">
        <f t="shared" si="91"/>
        <v>0</v>
      </c>
      <c r="AP81" s="356">
        <f t="shared" si="91"/>
        <v>0</v>
      </c>
      <c r="AQ81" s="356">
        <v>5</v>
      </c>
      <c r="AR81" s="318"/>
      <c r="AS81" s="318"/>
      <c r="AT81" s="318"/>
      <c r="AU81" s="318"/>
      <c r="AV81" s="318"/>
      <c r="AW81" s="318"/>
      <c r="AX81" s="318"/>
      <c r="AY81" s="318"/>
      <c r="AZ81" s="318"/>
      <c r="BA81" s="318"/>
      <c r="BB81" s="318"/>
      <c r="BC81" s="318"/>
      <c r="BD81" s="308"/>
      <c r="BE81" s="308"/>
      <c r="BF81" s="308"/>
      <c r="BG81" s="308"/>
      <c r="BH81" s="308"/>
      <c r="BI81" s="308"/>
      <c r="BJ81" s="308"/>
    </row>
    <row r="82" spans="1:62" ht="15.75" customHeight="1" thickBot="1">
      <c r="A82" s="307"/>
      <c r="B82" s="318"/>
      <c r="C82" s="318"/>
      <c r="D82" s="318"/>
      <c r="E82" s="318"/>
      <c r="F82" s="318"/>
      <c r="G82" s="318"/>
      <c r="H82" s="318"/>
      <c r="I82" s="318"/>
      <c r="J82" s="318"/>
      <c r="K82" s="318"/>
      <c r="L82" s="318"/>
      <c r="M82" s="318"/>
      <c r="N82" s="318"/>
      <c r="O82" s="318"/>
      <c r="P82" s="318"/>
      <c r="Q82" s="318"/>
      <c r="R82" s="318"/>
      <c r="S82" s="318"/>
      <c r="T82" s="143">
        <v>6</v>
      </c>
      <c r="U82" s="144" t="str">
        <f>VLOOKUP(T82,AF77:AP82,2,FALSE)</f>
        <v>Irlande du Nord</v>
      </c>
      <c r="V82" s="143">
        <f t="shared" si="88"/>
        <v>0</v>
      </c>
      <c r="W82" s="145">
        <f t="shared" si="89"/>
        <v>1</v>
      </c>
      <c r="X82" s="145">
        <f>VLOOKUP(T82,AF77:AP82,6,FALSE)</f>
        <v>0</v>
      </c>
      <c r="Y82" s="145">
        <f>VLOOKUP(T82,AF77:AP82,7,FALSE)</f>
        <v>0</v>
      </c>
      <c r="Z82" s="145">
        <f>VLOOKUP(T82,AF77:AP82,8,FALSE)</f>
        <v>1</v>
      </c>
      <c r="AA82" s="145">
        <f>VLOOKUP(T82,AF77:AP82,9,FALSE)</f>
        <v>0</v>
      </c>
      <c r="AB82" s="145">
        <f>VLOOKUP(T82,AF77:AP82,10,FALSE)</f>
        <v>2</v>
      </c>
      <c r="AC82" s="146">
        <f t="shared" si="90"/>
        <v>-2</v>
      </c>
      <c r="AD82" s="358">
        <f t="shared" si="82"/>
        <v>3</v>
      </c>
      <c r="AE82" s="356">
        <v>6</v>
      </c>
      <c r="AF82" s="356">
        <f t="shared" si="83"/>
        <v>4</v>
      </c>
      <c r="AG82" s="356" t="str">
        <f>U68</f>
        <v>Autriche</v>
      </c>
      <c r="AH82" s="357">
        <f t="shared" si="84"/>
        <v>-6</v>
      </c>
      <c r="AI82" s="356">
        <f>W68</f>
        <v>0</v>
      </c>
      <c r="AJ82" s="356">
        <f>V68</f>
        <v>0</v>
      </c>
      <c r="AK82" s="356">
        <f t="shared" ref="AK82:AP82" si="92">X68</f>
        <v>0</v>
      </c>
      <c r="AL82" s="356">
        <f t="shared" si="92"/>
        <v>0</v>
      </c>
      <c r="AM82" s="356">
        <f t="shared" si="92"/>
        <v>0</v>
      </c>
      <c r="AN82" s="356">
        <f t="shared" si="92"/>
        <v>0</v>
      </c>
      <c r="AO82" s="356">
        <f t="shared" si="92"/>
        <v>0</v>
      </c>
      <c r="AP82" s="356">
        <f t="shared" si="92"/>
        <v>0</v>
      </c>
      <c r="AQ82" s="356">
        <v>6</v>
      </c>
      <c r="AR82" s="318"/>
      <c r="AS82" s="318"/>
      <c r="AT82" s="318"/>
      <c r="AU82" s="318"/>
      <c r="AV82" s="318"/>
      <c r="AW82" s="318"/>
      <c r="AX82" s="318"/>
      <c r="AY82" s="318"/>
      <c r="AZ82" s="318"/>
      <c r="BA82" s="318"/>
      <c r="BB82" s="318"/>
      <c r="BC82" s="318"/>
      <c r="BD82" s="307"/>
      <c r="BE82" s="307"/>
      <c r="BF82" s="307"/>
      <c r="BG82" s="307"/>
      <c r="BH82" s="307"/>
      <c r="BI82" s="307"/>
      <c r="BJ82" s="307"/>
    </row>
    <row r="83" spans="1:62">
      <c r="A83" s="307"/>
      <c r="B83" s="318"/>
      <c r="C83" s="318"/>
      <c r="D83" s="318"/>
      <c r="E83" s="318"/>
      <c r="F83" s="318"/>
      <c r="G83" s="318"/>
      <c r="H83" s="318"/>
      <c r="I83" s="318"/>
      <c r="J83" s="318"/>
      <c r="K83" s="318"/>
      <c r="L83" s="318"/>
      <c r="M83" s="318"/>
      <c r="N83" s="318"/>
      <c r="O83" s="318"/>
      <c r="P83" s="318"/>
      <c r="Q83" s="318"/>
      <c r="R83" s="318"/>
      <c r="S83" s="318"/>
      <c r="T83" s="318"/>
      <c r="U83" s="318"/>
      <c r="V83" s="318"/>
      <c r="W83" s="318"/>
      <c r="X83" s="318"/>
      <c r="Y83" s="318"/>
      <c r="Z83" s="318"/>
      <c r="AA83" s="318"/>
      <c r="AB83" s="318"/>
      <c r="AC83" s="318"/>
      <c r="AD83" s="318"/>
      <c r="AE83" s="318"/>
      <c r="AF83" s="318"/>
      <c r="AG83" s="318"/>
      <c r="AH83" s="318"/>
      <c r="AI83" s="318"/>
      <c r="AJ83" s="318"/>
      <c r="AK83" s="318"/>
      <c r="AL83" s="318"/>
      <c r="AM83" s="318"/>
      <c r="AN83" s="318"/>
      <c r="AO83" s="318"/>
      <c r="AP83" s="318"/>
      <c r="AQ83" s="318"/>
      <c r="AR83" s="318"/>
      <c r="AS83" s="318"/>
      <c r="AT83" s="318"/>
      <c r="AU83" s="318"/>
      <c r="AV83" s="318"/>
      <c r="AW83" s="318"/>
      <c r="AX83" s="318"/>
      <c r="AY83" s="318"/>
      <c r="AZ83" s="318"/>
      <c r="BA83" s="318"/>
      <c r="BB83" s="318"/>
      <c r="BC83" s="318"/>
      <c r="BD83" s="318"/>
      <c r="BE83" s="318"/>
      <c r="BF83" s="318"/>
      <c r="BG83" s="307"/>
      <c r="BH83" s="307"/>
      <c r="BI83" s="307"/>
      <c r="BJ83" s="307"/>
    </row>
    <row r="84" spans="1:62">
      <c r="A84" s="307"/>
      <c r="B84" s="318"/>
      <c r="C84" s="318"/>
      <c r="D84" s="318"/>
      <c r="E84" s="318"/>
      <c r="F84" s="318"/>
      <c r="G84" s="318"/>
      <c r="H84" s="318"/>
      <c r="I84" s="318"/>
      <c r="J84" s="318"/>
      <c r="K84" s="318"/>
      <c r="L84" s="318"/>
      <c r="M84" s="318"/>
      <c r="N84" s="318"/>
      <c r="O84" s="318"/>
      <c r="P84" s="318"/>
      <c r="Q84" s="318"/>
      <c r="R84" s="318"/>
      <c r="S84" s="318"/>
      <c r="T84" s="318"/>
      <c r="U84" s="318"/>
      <c r="V84" s="318"/>
      <c r="W84" s="318"/>
      <c r="X84" s="318"/>
      <c r="Y84" s="318"/>
      <c r="Z84" s="318"/>
      <c r="AA84" s="318"/>
      <c r="AB84" s="318"/>
      <c r="AC84" s="318"/>
      <c r="AD84" s="318"/>
      <c r="AE84" s="318"/>
      <c r="AF84" s="318"/>
      <c r="AG84" s="318"/>
      <c r="AH84" s="318"/>
      <c r="AI84" s="318"/>
      <c r="AJ84" s="318"/>
      <c r="AK84" s="318"/>
      <c r="AL84" s="318"/>
      <c r="AM84" s="318"/>
      <c r="AN84" s="318"/>
      <c r="AO84" s="318"/>
      <c r="AP84" s="318"/>
      <c r="AQ84" s="318"/>
      <c r="AR84" s="318"/>
      <c r="AS84" s="318"/>
      <c r="AT84" s="318"/>
      <c r="AU84" s="318"/>
      <c r="AV84" s="318"/>
      <c r="AW84" s="318"/>
      <c r="AX84" s="318"/>
      <c r="AY84" s="318"/>
      <c r="AZ84" s="318"/>
      <c r="BA84" s="318"/>
      <c r="BB84" s="318"/>
      <c r="BC84" s="318"/>
      <c r="BD84" s="318"/>
      <c r="BE84" s="318"/>
      <c r="BF84" s="318"/>
      <c r="BG84" s="307"/>
      <c r="BH84" s="307"/>
      <c r="BI84" s="307"/>
      <c r="BJ84" s="307"/>
    </row>
    <row r="85" spans="1:62" s="121" customFormat="1" ht="15" hidden="1" customHeight="1">
      <c r="A85" s="308"/>
      <c r="B85" s="318"/>
      <c r="C85" s="318"/>
      <c r="D85" s="318"/>
      <c r="E85" s="318"/>
      <c r="F85" s="318"/>
      <c r="G85" s="318"/>
      <c r="H85" s="318"/>
      <c r="I85" s="318"/>
      <c r="J85" s="318"/>
      <c r="K85" s="318"/>
      <c r="L85" s="318"/>
      <c r="M85" s="318"/>
      <c r="N85" s="318"/>
      <c r="O85" s="318"/>
      <c r="P85" s="318"/>
      <c r="Q85" s="318"/>
      <c r="R85" s="318"/>
      <c r="S85" s="318"/>
      <c r="T85" s="318"/>
      <c r="U85" s="318" t="str">
        <f>CONCATENATE(SMALL($AD$77:$AD$80,1),SMALL($AD$77:$AD$80,2),SMALL($AD$77:$AD$80,3),SMALL($AD$77:$AD$80,4))</f>
        <v>2456</v>
      </c>
      <c r="V85" s="351" t="str">
        <f>VLOOKUP(U85,AG87:AI101,3,FALSE)</f>
        <v>Irlande</v>
      </c>
      <c r="W85" s="351" t="str">
        <f>VLOOKUP(U85,AG87:AJ101,4,FALSE)</f>
        <v>Rép. Tchèque</v>
      </c>
      <c r="X85" s="351" t="str">
        <f>VLOOKUP(U85,AG87:AK101,5,FALSE)</f>
        <v>Slovaquie</v>
      </c>
      <c r="Y85" s="351" t="str">
        <f>VLOOKUP(U85,AG87:AL101,6,FALSE)</f>
        <v>Autriche</v>
      </c>
      <c r="Z85" s="351"/>
      <c r="AA85" s="351"/>
      <c r="AB85" s="318"/>
      <c r="AC85" s="318"/>
      <c r="AD85" s="318"/>
      <c r="AE85" s="318"/>
      <c r="AF85" s="318"/>
      <c r="AG85" s="318"/>
      <c r="AH85" s="318"/>
      <c r="AI85" s="318"/>
      <c r="AJ85" s="318"/>
      <c r="AK85" s="318"/>
      <c r="AL85" s="318"/>
      <c r="AM85" s="318"/>
      <c r="AN85" s="318"/>
      <c r="AO85" s="318"/>
      <c r="AP85" s="318"/>
      <c r="AQ85" s="318"/>
      <c r="AR85" s="318"/>
      <c r="AS85" s="318"/>
      <c r="AT85" s="318"/>
      <c r="AU85" s="318"/>
      <c r="AV85" s="318"/>
      <c r="AW85" s="318"/>
      <c r="AX85" s="318"/>
      <c r="AY85" s="318"/>
      <c r="AZ85" s="318"/>
      <c r="BA85" s="318"/>
      <c r="BB85" s="318"/>
      <c r="BC85" s="318"/>
      <c r="BD85" s="318"/>
      <c r="BE85" s="318"/>
      <c r="BF85" s="318"/>
      <c r="BG85" s="308"/>
      <c r="BH85" s="308"/>
      <c r="BI85" s="308"/>
      <c r="BJ85" s="308"/>
    </row>
    <row r="86" spans="1:62" s="121" customFormat="1" ht="12.75" hidden="1" customHeight="1">
      <c r="A86" s="308"/>
      <c r="B86" s="318"/>
      <c r="C86" s="318"/>
      <c r="D86" s="318"/>
      <c r="E86" s="318"/>
      <c r="F86" s="318"/>
      <c r="G86" s="318"/>
      <c r="H86" s="318"/>
      <c r="I86" s="318"/>
      <c r="J86" s="318"/>
      <c r="K86" s="318"/>
      <c r="L86" s="318"/>
      <c r="M86" s="318"/>
      <c r="N86" s="318"/>
      <c r="O86" s="318"/>
      <c r="P86" s="318"/>
      <c r="Q86" s="318"/>
      <c r="R86" s="318"/>
      <c r="S86" s="318"/>
      <c r="T86" s="318"/>
      <c r="U86" s="308"/>
      <c r="V86" s="308"/>
      <c r="W86" s="308"/>
      <c r="X86" s="308"/>
      <c r="Y86" s="308"/>
      <c r="Z86" s="308"/>
      <c r="AA86" s="318"/>
      <c r="AB86" s="318"/>
      <c r="AC86" s="318"/>
      <c r="AD86" s="318"/>
      <c r="AE86" s="318"/>
      <c r="AF86" s="318"/>
      <c r="AG86" s="318"/>
      <c r="AH86" s="318"/>
      <c r="AI86" s="318" t="s">
        <v>257</v>
      </c>
      <c r="AJ86" s="318" t="s">
        <v>258</v>
      </c>
      <c r="AK86" s="318" t="s">
        <v>259</v>
      </c>
      <c r="AL86" s="318" t="s">
        <v>260</v>
      </c>
      <c r="AM86" s="318"/>
      <c r="AN86" s="318"/>
      <c r="AO86" s="318"/>
      <c r="AP86" s="318"/>
      <c r="AQ86" s="318"/>
      <c r="AR86" s="318"/>
      <c r="AS86" s="318"/>
      <c r="AT86" s="318"/>
      <c r="AU86" s="318"/>
      <c r="AV86" s="318"/>
      <c r="AW86" s="318"/>
      <c r="AX86" s="318"/>
      <c r="AY86" s="318"/>
      <c r="AZ86" s="318"/>
      <c r="BA86" s="318"/>
      <c r="BB86" s="318"/>
      <c r="BC86" s="318"/>
      <c r="BD86" s="318"/>
      <c r="BE86" s="318"/>
      <c r="BF86" s="318"/>
      <c r="BG86" s="308"/>
      <c r="BH86" s="308"/>
      <c r="BI86" s="308"/>
      <c r="BJ86" s="308"/>
    </row>
    <row r="87" spans="1:62" s="121" customFormat="1" ht="15" hidden="1" customHeight="1">
      <c r="A87" s="308"/>
      <c r="B87" s="318"/>
      <c r="C87" s="318"/>
      <c r="D87" s="318"/>
      <c r="E87" s="318"/>
      <c r="F87" s="318"/>
      <c r="G87" s="318"/>
      <c r="H87" s="318"/>
      <c r="I87" s="318"/>
      <c r="J87" s="318"/>
      <c r="K87" s="318"/>
      <c r="L87" s="318"/>
      <c r="M87" s="318"/>
      <c r="N87" s="318"/>
      <c r="O87" s="318"/>
      <c r="P87" s="318"/>
      <c r="Q87" s="318"/>
      <c r="R87" s="318"/>
      <c r="S87" s="318"/>
      <c r="T87" s="318"/>
      <c r="U87" s="308"/>
      <c r="V87" s="308"/>
      <c r="W87" s="308"/>
      <c r="X87" s="308"/>
      <c r="Y87" s="308"/>
      <c r="Z87" s="308"/>
      <c r="AA87" s="318"/>
      <c r="AB87" s="318"/>
      <c r="AC87" s="318"/>
      <c r="AD87" s="318"/>
      <c r="AE87" s="318"/>
      <c r="AF87" s="318"/>
      <c r="AG87" s="352" t="s">
        <v>262</v>
      </c>
      <c r="AH87" s="318"/>
      <c r="AI87" s="351" t="str">
        <f>U35</f>
        <v>Irlande du Nord</v>
      </c>
      <c r="AJ87" s="351" t="str">
        <f>U46</f>
        <v>Rép. Tchèque</v>
      </c>
      <c r="AK87" s="351" t="str">
        <f>U13</f>
        <v>Albanie</v>
      </c>
      <c r="AL87" s="351" t="str">
        <f>U24</f>
        <v>Slovaquie</v>
      </c>
      <c r="AM87" s="318"/>
      <c r="AN87" s="318"/>
      <c r="AO87" s="318"/>
      <c r="AP87" s="318"/>
      <c r="AQ87" s="318"/>
      <c r="AR87" s="318"/>
      <c r="AS87" s="318"/>
      <c r="AT87" s="318"/>
      <c r="AU87" s="318"/>
      <c r="AV87" s="318"/>
      <c r="AW87" s="318"/>
      <c r="AX87" s="318"/>
      <c r="AY87" s="318"/>
      <c r="AZ87" s="318"/>
      <c r="BA87" s="318"/>
      <c r="BB87" s="318"/>
      <c r="BC87" s="318"/>
      <c r="BD87" s="318"/>
      <c r="BE87" s="318"/>
      <c r="BF87" s="318"/>
      <c r="BG87" s="308"/>
      <c r="BH87" s="308"/>
      <c r="BI87" s="308"/>
      <c r="BJ87" s="308"/>
    </row>
    <row r="88" spans="1:62" s="121" customFormat="1" ht="15" hidden="1" customHeight="1">
      <c r="A88" s="308"/>
      <c r="B88" s="318"/>
      <c r="C88" s="318"/>
      <c r="D88" s="318"/>
      <c r="E88" s="318"/>
      <c r="F88" s="318"/>
      <c r="G88" s="318"/>
      <c r="H88" s="318"/>
      <c r="I88" s="318"/>
      <c r="J88" s="318"/>
      <c r="K88" s="318"/>
      <c r="L88" s="318"/>
      <c r="M88" s="318"/>
      <c r="N88" s="318"/>
      <c r="O88" s="318"/>
      <c r="P88" s="318"/>
      <c r="Q88" s="318"/>
      <c r="R88" s="318"/>
      <c r="S88" s="318"/>
      <c r="T88" s="318"/>
      <c r="U88" s="308"/>
      <c r="V88" s="308"/>
      <c r="W88" s="308"/>
      <c r="X88" s="308"/>
      <c r="Y88" s="308"/>
      <c r="Z88" s="308"/>
      <c r="AA88" s="318"/>
      <c r="AB88" s="318"/>
      <c r="AC88" s="318"/>
      <c r="AD88" s="318"/>
      <c r="AE88" s="318"/>
      <c r="AF88" s="318"/>
      <c r="AG88" s="352" t="s">
        <v>263</v>
      </c>
      <c r="AH88" s="318"/>
      <c r="AI88" s="351" t="str">
        <f>U35</f>
        <v>Irlande du Nord</v>
      </c>
      <c r="AJ88" s="351" t="str">
        <f>U13</f>
        <v>Albanie</v>
      </c>
      <c r="AK88" s="351" t="str">
        <f>U24</f>
        <v>Slovaquie</v>
      </c>
      <c r="AL88" s="351" t="str">
        <f>U57</f>
        <v>Irlande</v>
      </c>
      <c r="AM88" s="318"/>
      <c r="AN88" s="318"/>
      <c r="AO88" s="318"/>
      <c r="AP88" s="318"/>
      <c r="AQ88" s="318"/>
      <c r="AR88" s="318"/>
      <c r="AS88" s="318"/>
      <c r="AT88" s="318"/>
      <c r="AU88" s="318"/>
      <c r="AV88" s="318"/>
      <c r="AW88" s="318"/>
      <c r="AX88" s="318"/>
      <c r="AY88" s="318"/>
      <c r="AZ88" s="318"/>
      <c r="BA88" s="318"/>
      <c r="BB88" s="318"/>
      <c r="BC88" s="318"/>
      <c r="BD88" s="318"/>
      <c r="BE88" s="318"/>
      <c r="BF88" s="318"/>
      <c r="BG88" s="308"/>
      <c r="BH88" s="308"/>
      <c r="BI88" s="308"/>
      <c r="BJ88" s="308"/>
    </row>
    <row r="89" spans="1:62" ht="15" hidden="1" customHeight="1">
      <c r="A89" s="307"/>
      <c r="B89" s="318"/>
      <c r="C89" s="318"/>
      <c r="D89" s="318"/>
      <c r="E89" s="318"/>
      <c r="F89" s="318"/>
      <c r="G89" s="318"/>
      <c r="H89" s="318"/>
      <c r="I89" s="318"/>
      <c r="J89" s="318"/>
      <c r="K89" s="318"/>
      <c r="L89" s="318"/>
      <c r="M89" s="318"/>
      <c r="N89" s="318"/>
      <c r="O89" s="318"/>
      <c r="P89" s="318"/>
      <c r="Q89" s="318"/>
      <c r="R89" s="318"/>
      <c r="S89" s="318"/>
      <c r="T89" s="318"/>
      <c r="U89" s="307"/>
      <c r="V89" s="307"/>
      <c r="W89" s="307"/>
      <c r="X89" s="307"/>
      <c r="Y89" s="307"/>
      <c r="Z89" s="307"/>
      <c r="AA89" s="318"/>
      <c r="AB89" s="318"/>
      <c r="AC89" s="318"/>
      <c r="AD89" s="318"/>
      <c r="AE89" s="318"/>
      <c r="AF89" s="318"/>
      <c r="AG89" s="352" t="s">
        <v>264</v>
      </c>
      <c r="AH89" s="318"/>
      <c r="AI89" s="351" t="str">
        <f>U35</f>
        <v>Irlande du Nord</v>
      </c>
      <c r="AJ89" s="351" t="str">
        <f>U13</f>
        <v>Albanie</v>
      </c>
      <c r="AK89" s="351" t="str">
        <f>U24</f>
        <v>Slovaquie</v>
      </c>
      <c r="AL89" s="351" t="str">
        <f>U68</f>
        <v>Autriche</v>
      </c>
      <c r="AM89" s="318"/>
      <c r="AN89" s="318"/>
      <c r="AO89" s="318"/>
      <c r="AP89" s="318"/>
      <c r="AQ89" s="318"/>
      <c r="AR89" s="318"/>
      <c r="AS89" s="318"/>
      <c r="AT89" s="318"/>
      <c r="AU89" s="318"/>
      <c r="AV89" s="318"/>
      <c r="AW89" s="318"/>
      <c r="AX89" s="318"/>
      <c r="AY89" s="318"/>
      <c r="AZ89" s="318"/>
      <c r="BA89" s="318"/>
      <c r="BB89" s="318"/>
      <c r="BC89" s="318"/>
      <c r="BD89" s="318"/>
      <c r="BE89" s="318"/>
      <c r="BF89" s="318"/>
      <c r="BG89" s="307"/>
      <c r="BH89" s="307"/>
      <c r="BI89" s="307"/>
      <c r="BJ89" s="307"/>
    </row>
    <row r="90" spans="1:62" s="121" customFormat="1" ht="15" hidden="1" customHeight="1">
      <c r="A90" s="308"/>
      <c r="B90" s="318"/>
      <c r="C90" s="318"/>
      <c r="D90" s="318"/>
      <c r="E90" s="318"/>
      <c r="F90" s="318"/>
      <c r="G90" s="318"/>
      <c r="H90" s="318"/>
      <c r="I90" s="318"/>
      <c r="J90" s="318"/>
      <c r="K90" s="318"/>
      <c r="L90" s="318"/>
      <c r="M90" s="318"/>
      <c r="N90" s="318"/>
      <c r="O90" s="318"/>
      <c r="P90" s="318"/>
      <c r="Q90" s="318"/>
      <c r="R90" s="318"/>
      <c r="S90" s="318"/>
      <c r="T90" s="318"/>
      <c r="U90" s="308"/>
      <c r="V90" s="308"/>
      <c r="W90" s="308"/>
      <c r="X90" s="308"/>
      <c r="Y90" s="308"/>
      <c r="Z90" s="308"/>
      <c r="AA90" s="318"/>
      <c r="AB90" s="318"/>
      <c r="AC90" s="318"/>
      <c r="AD90" s="318"/>
      <c r="AE90" s="318"/>
      <c r="AF90" s="318"/>
      <c r="AG90" s="352" t="s">
        <v>265</v>
      </c>
      <c r="AH90" s="318"/>
      <c r="AI90" s="351" t="str">
        <f>U46</f>
        <v>Rép. Tchèque</v>
      </c>
      <c r="AJ90" s="351" t="str">
        <f>U13</f>
        <v>Albanie</v>
      </c>
      <c r="AK90" s="351" t="str">
        <f>U24</f>
        <v>Slovaquie</v>
      </c>
      <c r="AL90" s="351" t="str">
        <f>U57</f>
        <v>Irlande</v>
      </c>
      <c r="AM90" s="318"/>
      <c r="AN90" s="318"/>
      <c r="AO90" s="318"/>
      <c r="AP90" s="318"/>
      <c r="AQ90" s="318"/>
      <c r="AR90" s="318"/>
      <c r="AS90" s="318"/>
      <c r="AT90" s="318"/>
      <c r="AU90" s="318"/>
      <c r="AV90" s="318"/>
      <c r="AW90" s="318"/>
      <c r="AX90" s="318"/>
      <c r="AY90" s="318"/>
      <c r="AZ90" s="318"/>
      <c r="BA90" s="318"/>
      <c r="BB90" s="318"/>
      <c r="BC90" s="318"/>
      <c r="BD90" s="318"/>
      <c r="BE90" s="318"/>
      <c r="BF90" s="318"/>
      <c r="BG90" s="308"/>
      <c r="BH90" s="308"/>
      <c r="BI90" s="308"/>
      <c r="BJ90" s="308"/>
    </row>
    <row r="91" spans="1:62" s="121" customFormat="1" ht="15" hidden="1" customHeight="1">
      <c r="A91" s="308"/>
      <c r="B91" s="318"/>
      <c r="C91" s="318"/>
      <c r="D91" s="318"/>
      <c r="E91" s="318"/>
      <c r="F91" s="318"/>
      <c r="G91" s="318"/>
      <c r="H91" s="318"/>
      <c r="I91" s="318"/>
      <c r="J91" s="318"/>
      <c r="K91" s="318"/>
      <c r="L91" s="318"/>
      <c r="M91" s="318"/>
      <c r="N91" s="318"/>
      <c r="O91" s="318"/>
      <c r="P91" s="318"/>
      <c r="Q91" s="318"/>
      <c r="R91" s="318"/>
      <c r="S91" s="318"/>
      <c r="T91" s="318"/>
      <c r="U91" s="308"/>
      <c r="V91" s="308"/>
      <c r="W91" s="308"/>
      <c r="X91" s="308"/>
      <c r="Y91" s="308"/>
      <c r="Z91" s="308"/>
      <c r="AA91" s="318"/>
      <c r="AB91" s="318"/>
      <c r="AC91" s="318"/>
      <c r="AD91" s="318"/>
      <c r="AE91" s="318"/>
      <c r="AF91" s="318"/>
      <c r="AG91" s="352" t="s">
        <v>266</v>
      </c>
      <c r="AH91" s="318"/>
      <c r="AI91" s="351" t="str">
        <f>U46</f>
        <v>Rép. Tchèque</v>
      </c>
      <c r="AJ91" s="351" t="str">
        <f>U13</f>
        <v>Albanie</v>
      </c>
      <c r="AK91" s="351" t="str">
        <f>U24</f>
        <v>Slovaquie</v>
      </c>
      <c r="AL91" s="351" t="str">
        <f>U68</f>
        <v>Autriche</v>
      </c>
      <c r="AM91" s="318"/>
      <c r="AN91" s="318"/>
      <c r="AO91" s="318"/>
      <c r="AP91" s="318"/>
      <c r="AQ91" s="318"/>
      <c r="AR91" s="318"/>
      <c r="AS91" s="318"/>
      <c r="AT91" s="318"/>
      <c r="AU91" s="318"/>
      <c r="AV91" s="318"/>
      <c r="AW91" s="318"/>
      <c r="AX91" s="318"/>
      <c r="AY91" s="318"/>
      <c r="AZ91" s="318"/>
      <c r="BA91" s="318"/>
      <c r="BB91" s="318"/>
      <c r="BC91" s="318"/>
      <c r="BD91" s="318"/>
      <c r="BE91" s="318"/>
      <c r="BF91" s="318"/>
      <c r="BG91" s="308"/>
      <c r="BH91" s="308"/>
      <c r="BI91" s="308"/>
      <c r="BJ91" s="308"/>
    </row>
    <row r="92" spans="1:62" ht="15" hidden="1" customHeight="1">
      <c r="A92" s="307"/>
      <c r="B92" s="318"/>
      <c r="C92" s="318"/>
      <c r="D92" s="318"/>
      <c r="E92" s="318"/>
      <c r="F92" s="318"/>
      <c r="G92" s="318"/>
      <c r="H92" s="318"/>
      <c r="I92" s="318"/>
      <c r="J92" s="318"/>
      <c r="K92" s="318"/>
      <c r="L92" s="318"/>
      <c r="M92" s="318"/>
      <c r="N92" s="318"/>
      <c r="O92" s="318"/>
      <c r="P92" s="318"/>
      <c r="Q92" s="318"/>
      <c r="R92" s="318"/>
      <c r="S92" s="318"/>
      <c r="T92" s="318"/>
      <c r="U92" s="307"/>
      <c r="V92" s="307"/>
      <c r="W92" s="307"/>
      <c r="X92" s="307"/>
      <c r="Y92" s="307"/>
      <c r="Z92" s="307"/>
      <c r="AA92" s="318"/>
      <c r="AB92" s="318"/>
      <c r="AC92" s="318"/>
      <c r="AD92" s="318"/>
      <c r="AE92" s="318"/>
      <c r="AF92" s="318"/>
      <c r="AG92" s="352" t="s">
        <v>267</v>
      </c>
      <c r="AH92" s="318"/>
      <c r="AI92" s="351" t="str">
        <f>U57</f>
        <v>Irlande</v>
      </c>
      <c r="AJ92" s="351" t="str">
        <f>U13</f>
        <v>Albanie</v>
      </c>
      <c r="AK92" s="351" t="str">
        <f>U24</f>
        <v>Slovaquie</v>
      </c>
      <c r="AL92" s="351" t="str">
        <f>U68</f>
        <v>Autriche</v>
      </c>
      <c r="AM92" s="318"/>
      <c r="AN92" s="318"/>
      <c r="AO92" s="318"/>
      <c r="AP92" s="318"/>
      <c r="AQ92" s="318"/>
      <c r="AR92" s="318"/>
      <c r="AS92" s="318"/>
      <c r="AT92" s="318"/>
      <c r="AU92" s="318"/>
      <c r="AV92" s="318"/>
      <c r="AW92" s="318"/>
      <c r="AX92" s="318"/>
      <c r="AY92" s="318"/>
      <c r="AZ92" s="318"/>
      <c r="BA92" s="318"/>
      <c r="BB92" s="318"/>
      <c r="BC92" s="318"/>
      <c r="BD92" s="318"/>
      <c r="BE92" s="318"/>
      <c r="BF92" s="318"/>
      <c r="BG92" s="307"/>
      <c r="BH92" s="307"/>
      <c r="BI92" s="307"/>
      <c r="BJ92" s="307"/>
    </row>
    <row r="93" spans="1:62" s="121" customFormat="1" ht="15" hidden="1" customHeight="1">
      <c r="A93" s="308"/>
      <c r="B93" s="318"/>
      <c r="C93" s="318"/>
      <c r="D93" s="318"/>
      <c r="E93" s="318"/>
      <c r="F93" s="318"/>
      <c r="G93" s="318"/>
      <c r="H93" s="318"/>
      <c r="I93" s="318"/>
      <c r="J93" s="318"/>
      <c r="K93" s="318"/>
      <c r="L93" s="318"/>
      <c r="M93" s="318"/>
      <c r="N93" s="318"/>
      <c r="O93" s="318"/>
      <c r="P93" s="318"/>
      <c r="Q93" s="318"/>
      <c r="R93" s="318"/>
      <c r="S93" s="318"/>
      <c r="T93" s="318"/>
      <c r="U93" s="308"/>
      <c r="V93" s="308"/>
      <c r="W93" s="308"/>
      <c r="X93" s="308"/>
      <c r="Y93" s="308"/>
      <c r="Z93" s="308"/>
      <c r="AA93" s="318"/>
      <c r="AB93" s="318"/>
      <c r="AC93" s="318"/>
      <c r="AD93" s="318"/>
      <c r="AE93" s="318"/>
      <c r="AF93" s="318"/>
      <c r="AG93" s="352" t="s">
        <v>268</v>
      </c>
      <c r="AH93" s="318"/>
      <c r="AI93" s="351" t="str">
        <f>U35</f>
        <v>Irlande du Nord</v>
      </c>
      <c r="AJ93" s="351" t="str">
        <f>U46</f>
        <v>Rép. Tchèque</v>
      </c>
      <c r="AK93" s="351" t="str">
        <f>U13</f>
        <v>Albanie</v>
      </c>
      <c r="AL93" s="351" t="str">
        <f>U57</f>
        <v>Irlande</v>
      </c>
      <c r="AM93" s="318"/>
      <c r="AN93" s="318"/>
      <c r="AO93" s="318"/>
      <c r="AP93" s="318"/>
      <c r="AQ93" s="318"/>
      <c r="AR93" s="318"/>
      <c r="AS93" s="318"/>
      <c r="AT93" s="318"/>
      <c r="AU93" s="318"/>
      <c r="AV93" s="318"/>
      <c r="AW93" s="318"/>
      <c r="AX93" s="318"/>
      <c r="AY93" s="318"/>
      <c r="AZ93" s="318"/>
      <c r="BA93" s="318"/>
      <c r="BB93" s="318"/>
      <c r="BC93" s="318"/>
      <c r="BD93" s="318"/>
      <c r="BE93" s="318"/>
      <c r="BF93" s="318"/>
      <c r="BG93" s="308"/>
      <c r="BH93" s="308"/>
      <c r="BI93" s="308"/>
      <c r="BJ93" s="308"/>
    </row>
    <row r="94" spans="1:62" s="121" customFormat="1" ht="15" hidden="1" customHeight="1">
      <c r="A94" s="308"/>
      <c r="B94" s="318"/>
      <c r="C94" s="318"/>
      <c r="D94" s="318"/>
      <c r="E94" s="318"/>
      <c r="F94" s="318"/>
      <c r="G94" s="318"/>
      <c r="H94" s="318"/>
      <c r="I94" s="318"/>
      <c r="J94" s="318"/>
      <c r="K94" s="318"/>
      <c r="L94" s="318"/>
      <c r="M94" s="318"/>
      <c r="N94" s="318"/>
      <c r="O94" s="318"/>
      <c r="P94" s="318"/>
      <c r="Q94" s="318"/>
      <c r="R94" s="318"/>
      <c r="S94" s="318"/>
      <c r="T94" s="318"/>
      <c r="U94" s="308"/>
      <c r="V94" s="308"/>
      <c r="W94" s="308"/>
      <c r="X94" s="308"/>
      <c r="Y94" s="308"/>
      <c r="Z94" s="308"/>
      <c r="AA94" s="318"/>
      <c r="AB94" s="318"/>
      <c r="AC94" s="318"/>
      <c r="AD94" s="318"/>
      <c r="AE94" s="318"/>
      <c r="AF94" s="318"/>
      <c r="AG94" s="352" t="s">
        <v>269</v>
      </c>
      <c r="AH94" s="318"/>
      <c r="AI94" s="351" t="str">
        <f>U35</f>
        <v>Irlande du Nord</v>
      </c>
      <c r="AJ94" s="351" t="str">
        <f>U46</f>
        <v>Rép. Tchèque</v>
      </c>
      <c r="AK94" s="351" t="str">
        <f>U13</f>
        <v>Albanie</v>
      </c>
      <c r="AL94" s="351" t="str">
        <f>U68</f>
        <v>Autriche</v>
      </c>
      <c r="AM94" s="318"/>
      <c r="AN94" s="318"/>
      <c r="AO94" s="318"/>
      <c r="AP94" s="318"/>
      <c r="AQ94" s="318"/>
      <c r="AR94" s="318"/>
      <c r="AS94" s="318"/>
      <c r="AT94" s="318"/>
      <c r="AU94" s="318"/>
      <c r="AV94" s="318"/>
      <c r="AW94" s="318"/>
      <c r="AX94" s="318"/>
      <c r="AY94" s="318"/>
      <c r="AZ94" s="318"/>
      <c r="BA94" s="318"/>
      <c r="BB94" s="318"/>
      <c r="BC94" s="318"/>
      <c r="BD94" s="318"/>
      <c r="BE94" s="318"/>
      <c r="BF94" s="318"/>
      <c r="BG94" s="308"/>
      <c r="BH94" s="308"/>
      <c r="BI94" s="308"/>
      <c r="BJ94" s="308"/>
    </row>
    <row r="95" spans="1:62" ht="15" hidden="1" customHeight="1">
      <c r="A95" s="307"/>
      <c r="B95" s="318"/>
      <c r="C95" s="318"/>
      <c r="D95" s="318"/>
      <c r="E95" s="318"/>
      <c r="F95" s="318"/>
      <c r="G95" s="318"/>
      <c r="H95" s="318"/>
      <c r="I95" s="318"/>
      <c r="J95" s="318"/>
      <c r="K95" s="318"/>
      <c r="L95" s="318"/>
      <c r="M95" s="318"/>
      <c r="N95" s="318"/>
      <c r="O95" s="318"/>
      <c r="P95" s="318"/>
      <c r="Q95" s="318"/>
      <c r="R95" s="318"/>
      <c r="S95" s="318"/>
      <c r="T95" s="318"/>
      <c r="U95" s="307"/>
      <c r="V95" s="307"/>
      <c r="W95" s="307"/>
      <c r="X95" s="307"/>
      <c r="Y95" s="307"/>
      <c r="Z95" s="307"/>
      <c r="AA95" s="318"/>
      <c r="AB95" s="318"/>
      <c r="AC95" s="318"/>
      <c r="AD95" s="318"/>
      <c r="AE95" s="318"/>
      <c r="AF95" s="318"/>
      <c r="AG95" s="352" t="s">
        <v>261</v>
      </c>
      <c r="AH95" s="318"/>
      <c r="AI95" s="351" t="str">
        <f>U35</f>
        <v>Irlande du Nord</v>
      </c>
      <c r="AJ95" s="351" t="str">
        <f>U13</f>
        <v>Albanie</v>
      </c>
      <c r="AK95" s="351" t="str">
        <f>U68</f>
        <v>Autriche</v>
      </c>
      <c r="AL95" s="351" t="str">
        <f>U57</f>
        <v>Irlande</v>
      </c>
      <c r="AM95" s="318"/>
      <c r="AN95" s="318"/>
      <c r="AO95" s="318"/>
      <c r="AP95" s="318"/>
      <c r="AQ95" s="318"/>
      <c r="AR95" s="318"/>
      <c r="AS95" s="318"/>
      <c r="AT95" s="318"/>
      <c r="AU95" s="318"/>
      <c r="AV95" s="318"/>
      <c r="AW95" s="318"/>
      <c r="AX95" s="318"/>
      <c r="AY95" s="318"/>
      <c r="AZ95" s="318"/>
      <c r="BA95" s="318"/>
      <c r="BB95" s="318"/>
      <c r="BC95" s="318"/>
      <c r="BD95" s="318"/>
      <c r="BE95" s="318"/>
      <c r="BF95" s="318"/>
      <c r="BG95" s="307"/>
      <c r="BH95" s="307"/>
      <c r="BI95" s="307"/>
      <c r="BJ95" s="307"/>
    </row>
    <row r="96" spans="1:62" s="121" customFormat="1" ht="15" hidden="1" customHeight="1">
      <c r="A96" s="308"/>
      <c r="B96" s="318"/>
      <c r="C96" s="318"/>
      <c r="D96" s="318"/>
      <c r="E96" s="318"/>
      <c r="F96" s="318"/>
      <c r="G96" s="318"/>
      <c r="H96" s="318"/>
      <c r="I96" s="318"/>
      <c r="J96" s="318"/>
      <c r="K96" s="318"/>
      <c r="L96" s="318"/>
      <c r="M96" s="318"/>
      <c r="N96" s="318"/>
      <c r="O96" s="318"/>
      <c r="P96" s="318"/>
      <c r="Q96" s="318"/>
      <c r="R96" s="318"/>
      <c r="S96" s="318"/>
      <c r="T96" s="318"/>
      <c r="U96" s="308"/>
      <c r="V96" s="308"/>
      <c r="W96" s="308"/>
      <c r="X96" s="308"/>
      <c r="Y96" s="308"/>
      <c r="Z96" s="308"/>
      <c r="AA96" s="318"/>
      <c r="AB96" s="318"/>
      <c r="AC96" s="318"/>
      <c r="AD96" s="318"/>
      <c r="AE96" s="318"/>
      <c r="AF96" s="318"/>
      <c r="AG96" s="352" t="s">
        <v>270</v>
      </c>
      <c r="AH96" s="318"/>
      <c r="AI96" s="351" t="str">
        <f>U46</f>
        <v>Rép. Tchèque</v>
      </c>
      <c r="AJ96" s="351" t="str">
        <f>U13</f>
        <v>Albanie</v>
      </c>
      <c r="AK96" s="351" t="str">
        <f>U68</f>
        <v>Autriche</v>
      </c>
      <c r="AL96" s="351" t="str">
        <f>U57</f>
        <v>Irlande</v>
      </c>
      <c r="AM96" s="318"/>
      <c r="AN96" s="318"/>
      <c r="AO96" s="318"/>
      <c r="AP96" s="318"/>
      <c r="AQ96" s="318"/>
      <c r="AR96" s="318"/>
      <c r="AS96" s="318"/>
      <c r="AT96" s="318"/>
      <c r="AU96" s="318"/>
      <c r="AV96" s="318"/>
      <c r="AW96" s="318"/>
      <c r="AX96" s="318"/>
      <c r="AY96" s="318"/>
      <c r="AZ96" s="318"/>
      <c r="BA96" s="318"/>
      <c r="BB96" s="318"/>
      <c r="BC96" s="318"/>
      <c r="BD96" s="318"/>
      <c r="BE96" s="318"/>
      <c r="BF96" s="318"/>
      <c r="BG96" s="308"/>
      <c r="BH96" s="308"/>
      <c r="BI96" s="308"/>
      <c r="BJ96" s="308"/>
    </row>
    <row r="97" spans="1:62" s="121" customFormat="1" ht="15" hidden="1" customHeight="1">
      <c r="A97" s="308"/>
      <c r="B97" s="318"/>
      <c r="C97" s="318"/>
      <c r="D97" s="318"/>
      <c r="E97" s="318"/>
      <c r="F97" s="318"/>
      <c r="G97" s="318"/>
      <c r="H97" s="318"/>
      <c r="I97" s="318"/>
      <c r="J97" s="318"/>
      <c r="K97" s="318"/>
      <c r="L97" s="318"/>
      <c r="M97" s="318"/>
      <c r="N97" s="318"/>
      <c r="O97" s="318"/>
      <c r="P97" s="318"/>
      <c r="Q97" s="318"/>
      <c r="R97" s="318"/>
      <c r="S97" s="318"/>
      <c r="T97" s="318"/>
      <c r="U97" s="308"/>
      <c r="V97" s="308"/>
      <c r="W97" s="308"/>
      <c r="X97" s="308"/>
      <c r="Y97" s="308"/>
      <c r="Z97" s="308"/>
      <c r="AA97" s="318"/>
      <c r="AB97" s="318"/>
      <c r="AC97" s="318"/>
      <c r="AD97" s="318"/>
      <c r="AE97" s="318"/>
      <c r="AF97" s="318"/>
      <c r="AG97" s="352" t="s">
        <v>271</v>
      </c>
      <c r="AH97" s="318"/>
      <c r="AI97" s="351" t="str">
        <f>U35</f>
        <v>Irlande du Nord</v>
      </c>
      <c r="AJ97" s="351" t="str">
        <f>U46</f>
        <v>Rép. Tchèque</v>
      </c>
      <c r="AK97" s="351" t="str">
        <f>U24</f>
        <v>Slovaquie</v>
      </c>
      <c r="AL97" s="351" t="str">
        <f>U57</f>
        <v>Irlande</v>
      </c>
      <c r="AM97" s="318"/>
      <c r="AN97" s="318"/>
      <c r="AO97" s="318"/>
      <c r="AP97" s="318"/>
      <c r="AQ97" s="318"/>
      <c r="AR97" s="318"/>
      <c r="AS97" s="318"/>
      <c r="AT97" s="318"/>
      <c r="AU97" s="318"/>
      <c r="AV97" s="318"/>
      <c r="AW97" s="318"/>
      <c r="AX97" s="318"/>
      <c r="AY97" s="318"/>
      <c r="AZ97" s="318"/>
      <c r="BA97" s="318"/>
      <c r="BB97" s="318"/>
      <c r="BC97" s="318"/>
      <c r="BD97" s="318"/>
      <c r="BE97" s="318"/>
      <c r="BF97" s="318"/>
      <c r="BG97" s="308"/>
      <c r="BH97" s="308"/>
      <c r="BI97" s="308"/>
      <c r="BJ97" s="308"/>
    </row>
    <row r="98" spans="1:62" ht="15" hidden="1" customHeight="1">
      <c r="A98" s="307"/>
      <c r="B98" s="318"/>
      <c r="C98" s="318"/>
      <c r="D98" s="318"/>
      <c r="E98" s="318"/>
      <c r="F98" s="318"/>
      <c r="G98" s="318"/>
      <c r="H98" s="318"/>
      <c r="I98" s="318"/>
      <c r="J98" s="318"/>
      <c r="K98" s="318"/>
      <c r="L98" s="318"/>
      <c r="M98" s="318"/>
      <c r="N98" s="318"/>
      <c r="O98" s="318"/>
      <c r="P98" s="318"/>
      <c r="Q98" s="318"/>
      <c r="R98" s="318"/>
      <c r="S98" s="318"/>
      <c r="T98" s="318"/>
      <c r="U98" s="307"/>
      <c r="V98" s="307"/>
      <c r="W98" s="307"/>
      <c r="X98" s="307"/>
      <c r="Y98" s="307"/>
      <c r="Z98" s="307"/>
      <c r="AA98" s="318"/>
      <c r="AB98" s="318"/>
      <c r="AC98" s="318"/>
      <c r="AD98" s="318"/>
      <c r="AE98" s="318"/>
      <c r="AF98" s="318"/>
      <c r="AG98" s="352" t="s">
        <v>272</v>
      </c>
      <c r="AH98" s="318"/>
      <c r="AI98" s="351" t="str">
        <f>U35</f>
        <v>Irlande du Nord</v>
      </c>
      <c r="AJ98" s="351" t="str">
        <f>U46</f>
        <v>Rép. Tchèque</v>
      </c>
      <c r="AK98" s="351" t="str">
        <f>U24</f>
        <v>Slovaquie</v>
      </c>
      <c r="AL98" s="351" t="str">
        <f>U68</f>
        <v>Autriche</v>
      </c>
      <c r="AM98" s="318"/>
      <c r="AN98" s="318"/>
      <c r="AO98" s="318"/>
      <c r="AP98" s="318"/>
      <c r="AQ98" s="318"/>
      <c r="AR98" s="318"/>
      <c r="AS98" s="318"/>
      <c r="AT98" s="318"/>
      <c r="AU98" s="318"/>
      <c r="AV98" s="318"/>
      <c r="AW98" s="318"/>
      <c r="AX98" s="318"/>
      <c r="AY98" s="318"/>
      <c r="AZ98" s="318"/>
      <c r="BA98" s="318"/>
      <c r="BB98" s="318"/>
      <c r="BC98" s="318"/>
      <c r="BD98" s="318"/>
      <c r="BE98" s="318"/>
      <c r="BF98" s="318"/>
      <c r="BG98" s="307"/>
      <c r="BH98" s="307"/>
      <c r="BI98" s="307"/>
      <c r="BJ98" s="307"/>
    </row>
    <row r="99" spans="1:62" s="121" customFormat="1" ht="15" hidden="1" customHeight="1">
      <c r="A99" s="308"/>
      <c r="B99" s="318"/>
      <c r="C99" s="318"/>
      <c r="D99" s="318"/>
      <c r="E99" s="318"/>
      <c r="F99" s="318"/>
      <c r="G99" s="318"/>
      <c r="H99" s="318"/>
      <c r="I99" s="318"/>
      <c r="J99" s="318"/>
      <c r="K99" s="318"/>
      <c r="L99" s="318"/>
      <c r="M99" s="318"/>
      <c r="N99" s="318"/>
      <c r="O99" s="318"/>
      <c r="P99" s="318"/>
      <c r="Q99" s="318"/>
      <c r="R99" s="318"/>
      <c r="S99" s="318"/>
      <c r="T99" s="318"/>
      <c r="U99" s="308"/>
      <c r="V99" s="308"/>
      <c r="W99" s="308"/>
      <c r="X99" s="308"/>
      <c r="Y99" s="308"/>
      <c r="Z99" s="308"/>
      <c r="AA99" s="318"/>
      <c r="AB99" s="318"/>
      <c r="AC99" s="318"/>
      <c r="AD99" s="318"/>
      <c r="AE99" s="318"/>
      <c r="AF99" s="318"/>
      <c r="AG99" s="352" t="s">
        <v>273</v>
      </c>
      <c r="AH99" s="318"/>
      <c r="AI99" s="351" t="str">
        <f>U57</f>
        <v>Irlande</v>
      </c>
      <c r="AJ99" s="351" t="str">
        <f>U35</f>
        <v>Irlande du Nord</v>
      </c>
      <c r="AK99" s="351" t="str">
        <f>U24</f>
        <v>Slovaquie</v>
      </c>
      <c r="AL99" s="351" t="str">
        <f>U68</f>
        <v>Autriche</v>
      </c>
      <c r="AM99" s="318"/>
      <c r="AN99" s="318"/>
      <c r="AO99" s="318"/>
      <c r="AP99" s="318"/>
      <c r="AQ99" s="318"/>
      <c r="AR99" s="318"/>
      <c r="AS99" s="318"/>
      <c r="AT99" s="318"/>
      <c r="AU99" s="318"/>
      <c r="AV99" s="318"/>
      <c r="AW99" s="318"/>
      <c r="AX99" s="318"/>
      <c r="AY99" s="318"/>
      <c r="AZ99" s="318"/>
      <c r="BA99" s="318"/>
      <c r="BB99" s="318"/>
      <c r="BC99" s="318"/>
      <c r="BD99" s="318"/>
      <c r="BE99" s="318"/>
      <c r="BF99" s="318"/>
      <c r="BG99" s="308"/>
      <c r="BH99" s="308"/>
      <c r="BI99" s="308"/>
      <c r="BJ99" s="308"/>
    </row>
    <row r="100" spans="1:62" s="121" customFormat="1" ht="15" hidden="1" customHeight="1">
      <c r="A100" s="308"/>
      <c r="B100" s="318"/>
      <c r="C100" s="318"/>
      <c r="D100" s="318"/>
      <c r="E100" s="318"/>
      <c r="F100" s="318"/>
      <c r="G100" s="318"/>
      <c r="H100" s="318"/>
      <c r="I100" s="318"/>
      <c r="J100" s="318"/>
      <c r="K100" s="318"/>
      <c r="L100" s="318"/>
      <c r="M100" s="318"/>
      <c r="N100" s="318"/>
      <c r="O100" s="318"/>
      <c r="P100" s="318"/>
      <c r="Q100" s="318"/>
      <c r="R100" s="318"/>
      <c r="S100" s="318"/>
      <c r="T100" s="318"/>
      <c r="U100" s="308"/>
      <c r="V100" s="308"/>
      <c r="W100" s="308"/>
      <c r="X100" s="308"/>
      <c r="Y100" s="308"/>
      <c r="Z100" s="308"/>
      <c r="AA100" s="318"/>
      <c r="AB100" s="318"/>
      <c r="AC100" s="318"/>
      <c r="AD100" s="318"/>
      <c r="AE100" s="318"/>
      <c r="AF100" s="318"/>
      <c r="AG100" s="352" t="s">
        <v>274</v>
      </c>
      <c r="AH100" s="318"/>
      <c r="AI100" s="351" t="str">
        <f>U57</f>
        <v>Irlande</v>
      </c>
      <c r="AJ100" s="351" t="str">
        <f>U46</f>
        <v>Rép. Tchèque</v>
      </c>
      <c r="AK100" s="351" t="str">
        <f>U24</f>
        <v>Slovaquie</v>
      </c>
      <c r="AL100" s="351" t="str">
        <f>U68</f>
        <v>Autriche</v>
      </c>
      <c r="AM100" s="318"/>
      <c r="AN100" s="318"/>
      <c r="AO100" s="318"/>
      <c r="AP100" s="318"/>
      <c r="AQ100" s="318"/>
      <c r="AR100" s="318"/>
      <c r="AS100" s="318"/>
      <c r="AT100" s="318"/>
      <c r="AU100" s="318"/>
      <c r="AV100" s="318"/>
      <c r="AW100" s="318"/>
      <c r="AX100" s="318"/>
      <c r="AY100" s="318"/>
      <c r="AZ100" s="318"/>
      <c r="BA100" s="318"/>
      <c r="BB100" s="318"/>
      <c r="BC100" s="318"/>
      <c r="BD100" s="318"/>
      <c r="BE100" s="318"/>
      <c r="BF100" s="318"/>
      <c r="BG100" s="308"/>
      <c r="BH100" s="308"/>
      <c r="BI100" s="308"/>
      <c r="BJ100" s="308"/>
    </row>
    <row r="101" spans="1:62" ht="15" hidden="1" customHeight="1">
      <c r="A101" s="307"/>
      <c r="B101" s="318"/>
      <c r="C101" s="318"/>
      <c r="D101" s="318"/>
      <c r="E101" s="318"/>
      <c r="F101" s="318"/>
      <c r="G101" s="318"/>
      <c r="H101" s="318"/>
      <c r="I101" s="318"/>
      <c r="J101" s="318"/>
      <c r="K101" s="318"/>
      <c r="L101" s="318"/>
      <c r="M101" s="318"/>
      <c r="N101" s="318"/>
      <c r="O101" s="318"/>
      <c r="P101" s="318"/>
      <c r="Q101" s="318"/>
      <c r="R101" s="318"/>
      <c r="S101" s="318"/>
      <c r="T101" s="318"/>
      <c r="U101" s="307"/>
      <c r="V101" s="307"/>
      <c r="W101" s="307"/>
      <c r="X101" s="307"/>
      <c r="Y101" s="307"/>
      <c r="Z101" s="307"/>
      <c r="AA101" s="318"/>
      <c r="AB101" s="318"/>
      <c r="AC101" s="318"/>
      <c r="AD101" s="318"/>
      <c r="AE101" s="318"/>
      <c r="AF101" s="318"/>
      <c r="AG101" s="352" t="s">
        <v>275</v>
      </c>
      <c r="AH101" s="318"/>
      <c r="AI101" s="351" t="str">
        <f>U35</f>
        <v>Irlande du Nord</v>
      </c>
      <c r="AJ101" s="351" t="str">
        <f>U46</f>
        <v>Rép. Tchèque</v>
      </c>
      <c r="AK101" s="351" t="str">
        <f>U68</f>
        <v>Autriche</v>
      </c>
      <c r="AL101" s="351" t="str">
        <f>U57</f>
        <v>Irlande</v>
      </c>
      <c r="AM101" s="318"/>
      <c r="AN101" s="318"/>
      <c r="AO101" s="318"/>
      <c r="AP101" s="318"/>
      <c r="AQ101" s="318"/>
      <c r="AR101" s="318"/>
      <c r="AS101" s="318"/>
      <c r="AT101" s="318"/>
      <c r="AU101" s="318"/>
      <c r="AV101" s="318"/>
      <c r="AW101" s="318"/>
      <c r="AX101" s="318"/>
      <c r="AY101" s="318"/>
      <c r="AZ101" s="318"/>
      <c r="BA101" s="318"/>
      <c r="BB101" s="318"/>
      <c r="BC101" s="318"/>
      <c r="BD101" s="318"/>
      <c r="BE101" s="318"/>
      <c r="BF101" s="318"/>
      <c r="BG101" s="307"/>
      <c r="BH101" s="307"/>
      <c r="BI101" s="307"/>
      <c r="BJ101" s="307"/>
    </row>
  </sheetData>
  <sheetProtection password="DC0C" sheet="1" objects="1" scenarios="1"/>
  <mergeCells count="49">
    <mergeCell ref="T74:AC74"/>
    <mergeCell ref="L8:N8"/>
    <mergeCell ref="L19:N19"/>
    <mergeCell ref="L30:N30"/>
    <mergeCell ref="L52:N52"/>
    <mergeCell ref="L63:N63"/>
    <mergeCell ref="L41:N41"/>
    <mergeCell ref="B19:K19"/>
    <mergeCell ref="B20:K20"/>
    <mergeCell ref="B30:K30"/>
    <mergeCell ref="B31:K31"/>
    <mergeCell ref="B41:K41"/>
    <mergeCell ref="BD21:BF21"/>
    <mergeCell ref="BD22:BE22"/>
    <mergeCell ref="BD23:BE23"/>
    <mergeCell ref="BD12:BE12"/>
    <mergeCell ref="BD13:BE13"/>
    <mergeCell ref="BD14:BE14"/>
    <mergeCell ref="BD65:BF65"/>
    <mergeCell ref="BD66:BE66"/>
    <mergeCell ref="BD67:BE67"/>
    <mergeCell ref="BD68:BE68"/>
    <mergeCell ref="BD69:BE69"/>
    <mergeCell ref="BD54:BF54"/>
    <mergeCell ref="BD55:BE55"/>
    <mergeCell ref="BD56:BE56"/>
    <mergeCell ref="BD57:BE57"/>
    <mergeCell ref="BD58:BE58"/>
    <mergeCell ref="B8:K8"/>
    <mergeCell ref="B9:K9"/>
    <mergeCell ref="BD10:BF10"/>
    <mergeCell ref="BD11:BE11"/>
    <mergeCell ref="BD47:BE47"/>
    <mergeCell ref="BD24:BE24"/>
    <mergeCell ref="BD25:BE25"/>
    <mergeCell ref="BD32:BF32"/>
    <mergeCell ref="BD33:BE33"/>
    <mergeCell ref="BD34:BE34"/>
    <mergeCell ref="BD35:BE35"/>
    <mergeCell ref="BD36:BE36"/>
    <mergeCell ref="BD43:BF43"/>
    <mergeCell ref="BD44:BE44"/>
    <mergeCell ref="BD45:BE45"/>
    <mergeCell ref="BD46:BE46"/>
    <mergeCell ref="B42:K42"/>
    <mergeCell ref="B52:K52"/>
    <mergeCell ref="B53:K53"/>
    <mergeCell ref="B63:K63"/>
    <mergeCell ref="B64:K64"/>
  </mergeCells>
  <phoneticPr fontId="1" type="noConversion"/>
  <conditionalFormatting sqref="L10:N15">
    <cfRule type="expression" dxfId="154" priority="329">
      <formula>E10=1</formula>
    </cfRule>
  </conditionalFormatting>
  <conditionalFormatting sqref="B10:H10 K10 E11:G15">
    <cfRule type="expression" dxfId="153" priority="286">
      <formula>$B10=TODAY()</formula>
    </cfRule>
  </conditionalFormatting>
  <conditionalFormatting sqref="B11:D11 K11 H11">
    <cfRule type="expression" dxfId="152" priority="285">
      <formula>$B11=TODAY()</formula>
    </cfRule>
  </conditionalFormatting>
  <conditionalFormatting sqref="B12:D12 K12 H12">
    <cfRule type="expression" dxfId="151" priority="284">
      <formula>$B12=TODAY()</formula>
    </cfRule>
  </conditionalFormatting>
  <conditionalFormatting sqref="B13:D13 K13 H13">
    <cfRule type="expression" dxfId="150" priority="283">
      <formula>$B13=TODAY()</formula>
    </cfRule>
  </conditionalFormatting>
  <conditionalFormatting sqref="B14:D14 K14 H14">
    <cfRule type="expression" dxfId="149" priority="282">
      <formula>$B14=TODAY()</formula>
    </cfRule>
  </conditionalFormatting>
  <conditionalFormatting sqref="B15:D15 K15 H15">
    <cfRule type="expression" dxfId="148" priority="281">
      <formula>$B15=TODAY()</formula>
    </cfRule>
  </conditionalFormatting>
  <conditionalFormatting sqref="L21:N26">
    <cfRule type="expression" dxfId="147" priority="53">
      <formula>E21=1</formula>
    </cfRule>
  </conditionalFormatting>
  <conditionalFormatting sqref="B21:H21 K21 E22:G26">
    <cfRule type="expression" dxfId="146" priority="50">
      <formula>$B21=TODAY()</formula>
    </cfRule>
  </conditionalFormatting>
  <conditionalFormatting sqref="B22:D22 K22 H22">
    <cfRule type="expression" dxfId="145" priority="49">
      <formula>$B22=TODAY()</formula>
    </cfRule>
  </conditionalFormatting>
  <conditionalFormatting sqref="B23:D23 K23 H23">
    <cfRule type="expression" dxfId="144" priority="48">
      <formula>$B23=TODAY()</formula>
    </cfRule>
  </conditionalFormatting>
  <conditionalFormatting sqref="B24:D24 K24 H24">
    <cfRule type="expression" dxfId="143" priority="47">
      <formula>$B24=TODAY()</formula>
    </cfRule>
  </conditionalFormatting>
  <conditionalFormatting sqref="B25 K25 H25 D25">
    <cfRule type="expression" dxfId="142" priority="46">
      <formula>$B25=TODAY()</formula>
    </cfRule>
  </conditionalFormatting>
  <conditionalFormatting sqref="B26 K26 H26 D26">
    <cfRule type="expression" dxfId="141" priority="45">
      <formula>$B26=TODAY()</formula>
    </cfRule>
  </conditionalFormatting>
  <conditionalFormatting sqref="L32:N37">
    <cfRule type="expression" dxfId="140" priority="44">
      <formula>E32=1</formula>
    </cfRule>
  </conditionalFormatting>
  <conditionalFormatting sqref="B32:H32 K32 E33:G37">
    <cfRule type="expression" dxfId="139" priority="41">
      <formula>$B32=TODAY()</formula>
    </cfRule>
  </conditionalFormatting>
  <conditionalFormatting sqref="B33:D33 K33 H33">
    <cfRule type="expression" dxfId="138" priority="40">
      <formula>$B33=TODAY()</formula>
    </cfRule>
  </conditionalFormatting>
  <conditionalFormatting sqref="B34:D34 K34 H34">
    <cfRule type="expression" dxfId="137" priority="39">
      <formula>$B34=TODAY()</formula>
    </cfRule>
  </conditionalFormatting>
  <conditionalFormatting sqref="B35:D35 K35 H35">
    <cfRule type="expression" dxfId="136" priority="38">
      <formula>$B35=TODAY()</formula>
    </cfRule>
  </conditionalFormatting>
  <conditionalFormatting sqref="B36:D36 K36 H36">
    <cfRule type="expression" dxfId="135" priority="37">
      <formula>$B36=TODAY()</formula>
    </cfRule>
  </conditionalFormatting>
  <conditionalFormatting sqref="B37:D37 K37 H37">
    <cfRule type="expression" dxfId="134" priority="36">
      <formula>$B37=TODAY()</formula>
    </cfRule>
  </conditionalFormatting>
  <conditionalFormatting sqref="L43:N48">
    <cfRule type="expression" dxfId="133" priority="35">
      <formula>E43=1</formula>
    </cfRule>
  </conditionalFormatting>
  <conditionalFormatting sqref="B43:H43 K43 E44:G48">
    <cfRule type="expression" dxfId="132" priority="32">
      <formula>$B43=TODAY()</formula>
    </cfRule>
  </conditionalFormatting>
  <conditionalFormatting sqref="B44:D44 K44 H44">
    <cfRule type="expression" dxfId="131" priority="31">
      <formula>$B44=TODAY()</formula>
    </cfRule>
  </conditionalFormatting>
  <conditionalFormatting sqref="B45:D45 K45 H45">
    <cfRule type="expression" dxfId="130" priority="30">
      <formula>$B45=TODAY()</formula>
    </cfRule>
  </conditionalFormatting>
  <conditionalFormatting sqref="B46:D46 K46 H46">
    <cfRule type="expression" dxfId="129" priority="29">
      <formula>$B46=TODAY()</formula>
    </cfRule>
  </conditionalFormatting>
  <conditionalFormatting sqref="B47 K47 H47 D47">
    <cfRule type="expression" dxfId="128" priority="28">
      <formula>$B47=TODAY()</formula>
    </cfRule>
  </conditionalFormatting>
  <conditionalFormatting sqref="B48 K48 H48 D48">
    <cfRule type="expression" dxfId="127" priority="27">
      <formula>$B48=TODAY()</formula>
    </cfRule>
  </conditionalFormatting>
  <conditionalFormatting sqref="L54:N59">
    <cfRule type="expression" dxfId="126" priority="26">
      <formula>E54=1</formula>
    </cfRule>
  </conditionalFormatting>
  <conditionalFormatting sqref="B54:H54 K54 E55:G59">
    <cfRule type="expression" dxfId="125" priority="23">
      <formula>$B54=TODAY()</formula>
    </cfRule>
  </conditionalFormatting>
  <conditionalFormatting sqref="B55:D55 K55 H55">
    <cfRule type="expression" dxfId="124" priority="22">
      <formula>$B55=TODAY()</formula>
    </cfRule>
  </conditionalFormatting>
  <conditionalFormatting sqref="B56:D56 K56 H56">
    <cfRule type="expression" dxfId="123" priority="21">
      <formula>$B56=TODAY()</formula>
    </cfRule>
  </conditionalFormatting>
  <conditionalFormatting sqref="B57:D57 K57 H57">
    <cfRule type="expression" dxfId="122" priority="20">
      <formula>$B57=TODAY()</formula>
    </cfRule>
  </conditionalFormatting>
  <conditionalFormatting sqref="B58 K58 H58 D58">
    <cfRule type="expression" dxfId="121" priority="19">
      <formula>$B58=TODAY()</formula>
    </cfRule>
  </conditionalFormatting>
  <conditionalFormatting sqref="B59 K59 H59 D59">
    <cfRule type="expression" dxfId="120" priority="18">
      <formula>$B59=TODAY()</formula>
    </cfRule>
  </conditionalFormatting>
  <conditionalFormatting sqref="L65:N70">
    <cfRule type="expression" dxfId="119" priority="17">
      <formula>E65=1</formula>
    </cfRule>
  </conditionalFormatting>
  <conditionalFormatting sqref="B65:H65 K65 E66:G70">
    <cfRule type="expression" dxfId="118" priority="14">
      <formula>$B65=TODAY()</formula>
    </cfRule>
  </conditionalFormatting>
  <conditionalFormatting sqref="B66:D66 K66 H66">
    <cfRule type="expression" dxfId="117" priority="13">
      <formula>$B66=TODAY()</formula>
    </cfRule>
  </conditionalFormatting>
  <conditionalFormatting sqref="B67:D67 K67 H67">
    <cfRule type="expression" dxfId="116" priority="12">
      <formula>$B67=TODAY()</formula>
    </cfRule>
  </conditionalFormatting>
  <conditionalFormatting sqref="B68:D68 K68 H68">
    <cfRule type="expression" dxfId="115" priority="11">
      <formula>$B68=TODAY()</formula>
    </cfRule>
  </conditionalFormatting>
  <conditionalFormatting sqref="B69:D69 K69 H69">
    <cfRule type="expression" dxfId="114" priority="10">
      <formula>$B69=TODAY()</formula>
    </cfRule>
  </conditionalFormatting>
  <conditionalFormatting sqref="B70:D70 K70 H70">
    <cfRule type="expression" dxfId="113" priority="9">
      <formula>$B70=TODAY()</formula>
    </cfRule>
  </conditionalFormatting>
  <conditionalFormatting sqref="C25">
    <cfRule type="expression" dxfId="112" priority="8">
      <formula>$B25=TODAY()</formula>
    </cfRule>
  </conditionalFormatting>
  <conditionalFormatting sqref="C26">
    <cfRule type="expression" dxfId="111" priority="7">
      <formula>$B26=TODAY()</formula>
    </cfRule>
  </conditionalFormatting>
  <conditionalFormatting sqref="C47">
    <cfRule type="expression" dxfId="110" priority="6">
      <formula>$B47=TODAY()</formula>
    </cfRule>
  </conditionalFormatting>
  <conditionalFormatting sqref="C48">
    <cfRule type="expression" dxfId="109" priority="5">
      <formula>$B48=TODAY()</formula>
    </cfRule>
  </conditionalFormatting>
  <conditionalFormatting sqref="C58">
    <cfRule type="expression" dxfId="108" priority="2">
      <formula>$B58=TODAY()</formula>
    </cfRule>
  </conditionalFormatting>
  <conditionalFormatting sqref="C59">
    <cfRule type="expression" dxfId="107" priority="1">
      <formula>$B59=TODAY()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70C0"/>
  </sheetPr>
  <dimension ref="A1:AH89"/>
  <sheetViews>
    <sheetView zoomScale="70" zoomScaleNormal="70" workbookViewId="0">
      <selection activeCell="D6" sqref="D6:D7"/>
    </sheetView>
  </sheetViews>
  <sheetFormatPr baseColWidth="10" defaultRowHeight="17.25" customHeight="1"/>
  <cols>
    <col min="1" max="1" width="20" style="78" customWidth="1"/>
    <col min="2" max="2" width="0" style="78" hidden="1" customWidth="1"/>
    <col min="3" max="3" width="26" style="78" bestFit="1" customWidth="1"/>
    <col min="4" max="5" width="7" style="78" customWidth="1"/>
    <col min="6" max="6" width="7" style="79" customWidth="1"/>
    <col min="7" max="7" width="6.85546875" style="78" customWidth="1"/>
    <col min="8" max="8" width="3.85546875" style="78" customWidth="1"/>
    <col min="9" max="9" width="11.42578125" style="78"/>
    <col min="10" max="10" width="26.85546875" style="78" bestFit="1" customWidth="1"/>
    <col min="11" max="12" width="7" style="78" customWidth="1"/>
    <col min="13" max="13" width="7" style="79" customWidth="1"/>
    <col min="14" max="14" width="6.85546875" style="78" customWidth="1"/>
    <col min="15" max="15" width="3.85546875" style="78" customWidth="1"/>
    <col min="16" max="16" width="11.42578125" style="78"/>
    <col min="17" max="17" width="26" style="78" customWidth="1"/>
    <col min="18" max="19" width="7" style="78" customWidth="1"/>
    <col min="20" max="20" width="7" style="79" customWidth="1"/>
    <col min="21" max="21" width="6.85546875" style="78" customWidth="1"/>
    <col min="22" max="22" width="3.85546875" style="78" customWidth="1"/>
    <col min="23" max="23" width="11.42578125" style="78"/>
    <col min="24" max="24" width="27.85546875" style="78" customWidth="1"/>
    <col min="25" max="28" width="7" style="78" customWidth="1"/>
    <col min="29" max="29" width="3.85546875" style="78" customWidth="1"/>
    <col min="30" max="30" width="11.42578125" style="78" customWidth="1"/>
    <col min="31" max="31" width="25.7109375" style="78" customWidth="1"/>
    <col min="32" max="16384" width="11.42578125" style="78"/>
  </cols>
  <sheetData>
    <row r="1" spans="1:34" ht="17.25" customHeight="1">
      <c r="A1" s="325"/>
      <c r="B1" s="325"/>
      <c r="C1" s="325"/>
      <c r="D1" s="325"/>
      <c r="E1" s="325"/>
      <c r="F1" s="326"/>
      <c r="G1" s="325"/>
      <c r="H1" s="325"/>
      <c r="I1" s="325"/>
      <c r="J1" s="325"/>
      <c r="K1" s="325"/>
      <c r="L1" s="325"/>
      <c r="M1" s="326"/>
      <c r="N1" s="325"/>
      <c r="O1" s="325"/>
      <c r="P1" s="325"/>
      <c r="Q1" s="325"/>
      <c r="R1" s="325"/>
      <c r="S1" s="325"/>
      <c r="T1" s="326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5"/>
      <c r="AH1" s="325"/>
    </row>
    <row r="2" spans="1:34" ht="17.25" customHeight="1" thickBot="1">
      <c r="A2" s="325"/>
      <c r="B2" s="325"/>
      <c r="C2" s="325"/>
      <c r="D2" s="325"/>
      <c r="E2" s="325"/>
      <c r="F2" s="326"/>
      <c r="G2" s="325"/>
      <c r="H2" s="325"/>
      <c r="I2" s="325"/>
      <c r="J2" s="325"/>
      <c r="K2" s="325"/>
      <c r="L2" s="325"/>
      <c r="M2" s="326"/>
      <c r="N2" s="325"/>
      <c r="O2" s="325"/>
      <c r="P2" s="325"/>
      <c r="Q2" s="325"/>
      <c r="R2" s="325"/>
      <c r="S2" s="325"/>
      <c r="T2" s="326"/>
      <c r="U2" s="325"/>
      <c r="V2" s="325"/>
      <c r="W2" s="325"/>
      <c r="X2" s="325"/>
      <c r="Y2" s="325"/>
      <c r="Z2" s="325"/>
      <c r="AA2" s="325"/>
      <c r="AB2" s="325"/>
      <c r="AC2" s="325"/>
      <c r="AD2" s="325"/>
      <c r="AE2" s="325"/>
      <c r="AF2" s="325"/>
      <c r="AG2" s="325"/>
      <c r="AH2" s="325"/>
    </row>
    <row r="3" spans="1:34" ht="17.25" customHeight="1" thickBot="1">
      <c r="A3" s="325"/>
      <c r="B3" s="80"/>
      <c r="C3" s="418" t="s">
        <v>96</v>
      </c>
      <c r="D3" s="419"/>
      <c r="E3" s="419"/>
      <c r="F3" s="419"/>
      <c r="G3" s="420"/>
      <c r="H3" s="325"/>
      <c r="I3" s="337"/>
      <c r="J3" s="418" t="s">
        <v>75</v>
      </c>
      <c r="K3" s="419"/>
      <c r="L3" s="419"/>
      <c r="M3" s="419"/>
      <c r="N3" s="420"/>
      <c r="O3" s="325"/>
      <c r="P3" s="341"/>
      <c r="Q3" s="418" t="s">
        <v>76</v>
      </c>
      <c r="R3" s="419"/>
      <c r="S3" s="419"/>
      <c r="T3" s="419"/>
      <c r="U3" s="420"/>
      <c r="V3" s="325"/>
      <c r="W3" s="325"/>
      <c r="X3" s="418" t="s">
        <v>77</v>
      </c>
      <c r="Y3" s="419"/>
      <c r="Z3" s="419"/>
      <c r="AA3" s="419"/>
      <c r="AB3" s="420"/>
      <c r="AC3" s="325"/>
      <c r="AD3" s="325"/>
      <c r="AE3" s="325"/>
      <c r="AF3" s="325"/>
      <c r="AG3" s="325"/>
      <c r="AH3" s="325"/>
    </row>
    <row r="4" spans="1:34" ht="17.25" customHeight="1">
      <c r="A4" s="325"/>
      <c r="B4" s="325"/>
      <c r="C4" s="325"/>
      <c r="D4" s="325"/>
      <c r="E4" s="325"/>
      <c r="F4" s="326"/>
      <c r="G4" s="325"/>
      <c r="H4" s="325"/>
      <c r="I4" s="325"/>
      <c r="J4" s="325"/>
      <c r="K4" s="325"/>
      <c r="L4" s="325"/>
      <c r="M4" s="326"/>
      <c r="N4" s="325"/>
      <c r="O4" s="325"/>
      <c r="P4" s="325"/>
      <c r="Q4" s="325"/>
      <c r="R4" s="325"/>
      <c r="S4" s="325"/>
      <c r="T4" s="326"/>
      <c r="U4" s="325"/>
      <c r="V4" s="325"/>
      <c r="W4" s="325"/>
      <c r="X4" s="325"/>
      <c r="Y4" s="325"/>
      <c r="Z4" s="325"/>
      <c r="AA4" s="325"/>
      <c r="AB4" s="325"/>
      <c r="AC4" s="325"/>
      <c r="AD4" s="325"/>
      <c r="AE4" s="325"/>
      <c r="AF4" s="325"/>
      <c r="AG4" s="325"/>
      <c r="AH4" s="325"/>
    </row>
    <row r="5" spans="1:34" ht="17.25" customHeight="1" thickBot="1">
      <c r="A5" s="325"/>
      <c r="B5" s="325"/>
      <c r="C5" s="325"/>
      <c r="D5" s="326" t="s">
        <v>80</v>
      </c>
      <c r="E5" s="326" t="s">
        <v>81</v>
      </c>
      <c r="F5" s="326" t="s">
        <v>78</v>
      </c>
      <c r="G5" s="325"/>
      <c r="H5" s="325"/>
      <c r="I5" s="325"/>
      <c r="J5" s="325"/>
      <c r="K5" s="325"/>
      <c r="L5" s="325"/>
      <c r="M5" s="326"/>
      <c r="N5" s="325"/>
      <c r="O5" s="325"/>
      <c r="P5" s="325"/>
      <c r="Q5" s="325"/>
      <c r="R5" s="325"/>
      <c r="S5" s="325"/>
      <c r="T5" s="326"/>
      <c r="U5" s="325"/>
      <c r="V5" s="325"/>
      <c r="W5" s="325"/>
      <c r="X5" s="325"/>
      <c r="Y5" s="325"/>
      <c r="Z5" s="325"/>
      <c r="AA5" s="325"/>
      <c r="AB5" s="325"/>
      <c r="AC5" s="325"/>
      <c r="AD5" s="325"/>
      <c r="AE5" s="325"/>
      <c r="AF5" s="325"/>
      <c r="AG5" s="325"/>
      <c r="AH5" s="325"/>
    </row>
    <row r="6" spans="1:34" ht="17.25" customHeight="1">
      <c r="A6" s="325"/>
      <c r="C6" s="427" t="str">
        <f>IF(SUM(Poules!W11:W14)=12,Poules!U12,"")</f>
        <v/>
      </c>
      <c r="D6" s="423"/>
      <c r="E6" s="423"/>
      <c r="F6" s="423"/>
      <c r="G6" s="329"/>
      <c r="H6" s="325"/>
      <c r="I6" s="325"/>
      <c r="J6" s="325"/>
      <c r="K6" s="325"/>
      <c r="L6" s="325"/>
      <c r="M6" s="326"/>
      <c r="N6" s="325"/>
      <c r="O6" s="325"/>
      <c r="P6" s="325"/>
      <c r="Q6" s="325"/>
      <c r="R6" s="325"/>
      <c r="S6" s="325"/>
      <c r="T6" s="326"/>
      <c r="U6" s="325"/>
      <c r="V6" s="325"/>
      <c r="W6" s="325"/>
      <c r="X6" s="325"/>
      <c r="Y6" s="325"/>
      <c r="Z6" s="325"/>
      <c r="AA6" s="325"/>
      <c r="AB6" s="325"/>
      <c r="AC6" s="325"/>
      <c r="AD6" s="325"/>
      <c r="AE6" s="325"/>
      <c r="AF6" s="325"/>
      <c r="AG6" s="325"/>
      <c r="AH6" s="325"/>
    </row>
    <row r="7" spans="1:34" ht="17.25" customHeight="1" thickBot="1">
      <c r="A7" s="325"/>
      <c r="C7" s="428"/>
      <c r="D7" s="424"/>
      <c r="E7" s="424"/>
      <c r="F7" s="424"/>
      <c r="G7" s="327"/>
      <c r="H7" s="336"/>
      <c r="I7" s="335"/>
      <c r="J7" s="325"/>
      <c r="K7" s="325"/>
      <c r="L7" s="325"/>
      <c r="M7" s="326"/>
      <c r="N7" s="325"/>
      <c r="O7" s="325"/>
      <c r="P7" s="325"/>
      <c r="Q7" s="325"/>
      <c r="R7" s="325"/>
      <c r="S7" s="325"/>
      <c r="T7" s="326"/>
      <c r="U7" s="325"/>
      <c r="V7" s="325"/>
      <c r="W7" s="325"/>
      <c r="X7" s="325"/>
      <c r="Y7" s="325"/>
      <c r="Z7" s="325"/>
      <c r="AA7" s="325"/>
      <c r="AB7" s="325"/>
      <c r="AC7" s="325"/>
      <c r="AD7" s="325"/>
      <c r="AE7" s="325"/>
      <c r="AF7" s="325"/>
      <c r="AG7" s="325"/>
      <c r="AH7" s="325"/>
    </row>
    <row r="8" spans="1:34" ht="17.25" customHeight="1" thickBot="1">
      <c r="A8" s="325"/>
      <c r="B8" s="129"/>
      <c r="C8" s="325"/>
      <c r="D8" s="325"/>
      <c r="E8" s="325"/>
      <c r="F8" s="326"/>
      <c r="G8" s="325"/>
      <c r="H8" s="325"/>
      <c r="I8" s="335"/>
      <c r="J8" s="325"/>
      <c r="K8" s="326" t="s">
        <v>80</v>
      </c>
      <c r="L8" s="326" t="s">
        <v>81</v>
      </c>
      <c r="M8" s="326" t="s">
        <v>78</v>
      </c>
      <c r="N8" s="325"/>
      <c r="O8" s="325"/>
      <c r="P8" s="325"/>
      <c r="Q8" s="325"/>
      <c r="R8" s="325"/>
      <c r="S8" s="325"/>
      <c r="T8" s="326"/>
      <c r="U8" s="325"/>
      <c r="V8" s="325"/>
      <c r="W8" s="325"/>
      <c r="X8" s="325"/>
      <c r="Y8" s="325"/>
      <c r="Z8" s="325"/>
      <c r="AA8" s="325"/>
      <c r="AB8" s="325"/>
      <c r="AC8" s="325"/>
      <c r="AD8" s="325"/>
      <c r="AE8" s="325"/>
      <c r="AF8" s="325"/>
      <c r="AG8" s="325"/>
      <c r="AH8" s="325"/>
    </row>
    <row r="9" spans="1:34" ht="17.25" customHeight="1" thickBot="1">
      <c r="A9" s="325"/>
      <c r="B9" s="129"/>
      <c r="C9" s="333">
        <v>42546</v>
      </c>
      <c r="D9" s="339">
        <v>0.625</v>
      </c>
      <c r="E9" s="342">
        <f>IF(Points!G42&lt;&gt;"",Points!G42,"")</f>
        <v>1.5</v>
      </c>
      <c r="F9" s="342">
        <f>IF(Points!H42&lt;&gt;"",Points!H42,"")</f>
        <v>4.0999999999999996</v>
      </c>
      <c r="G9" s="342">
        <f>IF(Points!I42&lt;&gt;"",Points!I42,"")</f>
        <v>5.7</v>
      </c>
      <c r="H9" s="325"/>
      <c r="I9" s="338"/>
      <c r="J9" s="427" t="str">
        <f>IF(OR(D6="",D11=""),"",IF(OR(D6&gt;D11,AND(D6=D11,E6&gt;E11),AND(D6=D11,E6=E11,F6&gt;F11)),C6,IF(OR(D6&lt;D11,AND(D6=D11,E6&lt;E11),AND(D6=D11,E6=E11,F6&lt;F11)),C11,"")))</f>
        <v/>
      </c>
      <c r="K9" s="423"/>
      <c r="L9" s="423"/>
      <c r="M9" s="423"/>
      <c r="N9" s="329"/>
      <c r="O9" s="331"/>
      <c r="P9" s="325"/>
      <c r="Q9" s="325"/>
      <c r="R9" s="325"/>
      <c r="S9" s="325"/>
      <c r="T9" s="326"/>
      <c r="U9" s="325"/>
      <c r="V9" s="325"/>
      <c r="W9" s="325"/>
      <c r="X9" s="325"/>
      <c r="Y9" s="325"/>
      <c r="Z9" s="325"/>
      <c r="AA9" s="325"/>
      <c r="AB9" s="325"/>
      <c r="AC9" s="325"/>
      <c r="AD9" s="325"/>
      <c r="AE9" s="325"/>
      <c r="AF9" s="325"/>
      <c r="AG9" s="325"/>
      <c r="AH9" s="325"/>
    </row>
    <row r="10" spans="1:34" ht="17.25" customHeight="1" thickBot="1">
      <c r="A10" s="325"/>
      <c r="B10" s="129"/>
      <c r="C10" s="325"/>
      <c r="D10" s="325"/>
      <c r="E10" s="325"/>
      <c r="F10" s="326"/>
      <c r="G10" s="325"/>
      <c r="H10" s="325"/>
      <c r="I10" s="335"/>
      <c r="J10" s="428"/>
      <c r="K10" s="424"/>
      <c r="L10" s="424"/>
      <c r="M10" s="424"/>
      <c r="N10" s="325"/>
      <c r="O10" s="332"/>
      <c r="P10" s="325"/>
      <c r="Q10" s="325"/>
      <c r="R10" s="325"/>
      <c r="S10" s="325"/>
      <c r="T10" s="326"/>
      <c r="U10" s="325"/>
      <c r="V10" s="325"/>
      <c r="W10" s="325"/>
      <c r="X10" s="325"/>
      <c r="Y10" s="325"/>
      <c r="Z10" s="325"/>
      <c r="AA10" s="325"/>
      <c r="AB10" s="325"/>
      <c r="AC10" s="325"/>
      <c r="AD10" s="325"/>
      <c r="AE10" s="325"/>
      <c r="AF10" s="325"/>
      <c r="AG10" s="325"/>
      <c r="AH10" s="325"/>
    </row>
    <row r="11" spans="1:34" ht="17.25" customHeight="1">
      <c r="A11" s="325"/>
      <c r="C11" s="427" t="str">
        <f>IF(SUM(Poules!W33:W36)=12,Poules!U34,"")</f>
        <v/>
      </c>
      <c r="D11" s="423"/>
      <c r="E11" s="423"/>
      <c r="F11" s="423"/>
      <c r="G11" s="329"/>
      <c r="H11" s="325"/>
      <c r="I11" s="335"/>
      <c r="J11" s="325"/>
      <c r="K11" s="325"/>
      <c r="L11" s="325"/>
      <c r="M11" s="326"/>
      <c r="N11" s="325"/>
      <c r="O11" s="328"/>
      <c r="P11" s="325"/>
      <c r="Q11" s="325"/>
      <c r="R11" s="325"/>
      <c r="S11" s="325"/>
      <c r="T11" s="326"/>
      <c r="U11" s="325"/>
      <c r="V11" s="325"/>
      <c r="W11" s="325"/>
      <c r="X11" s="325"/>
      <c r="Y11" s="325"/>
      <c r="Z11" s="325"/>
      <c r="AA11" s="325"/>
      <c r="AB11" s="325"/>
      <c r="AC11" s="325"/>
      <c r="AD11" s="325"/>
      <c r="AE11" s="325"/>
      <c r="AF11" s="325"/>
      <c r="AG11" s="325"/>
      <c r="AH11" s="325"/>
    </row>
    <row r="12" spans="1:34" ht="17.25" customHeight="1" thickBot="1">
      <c r="A12" s="325"/>
      <c r="C12" s="428"/>
      <c r="D12" s="424"/>
      <c r="E12" s="424"/>
      <c r="F12" s="424"/>
      <c r="G12" s="327"/>
      <c r="H12" s="336"/>
      <c r="I12" s="325"/>
      <c r="J12" s="325"/>
      <c r="K12" s="325"/>
      <c r="L12" s="325"/>
      <c r="M12" s="326"/>
      <c r="N12" s="325"/>
      <c r="O12" s="328"/>
      <c r="P12" s="325"/>
      <c r="Q12" s="325"/>
      <c r="R12" s="325"/>
      <c r="S12" s="325"/>
      <c r="T12" s="326"/>
      <c r="U12" s="325"/>
      <c r="V12" s="325"/>
      <c r="W12" s="325"/>
      <c r="X12" s="325"/>
      <c r="Y12" s="325"/>
      <c r="Z12" s="325"/>
      <c r="AA12" s="325"/>
      <c r="AB12" s="325"/>
      <c r="AC12" s="325"/>
      <c r="AD12" s="325"/>
      <c r="AE12" s="325"/>
      <c r="AF12" s="325"/>
      <c r="AG12" s="325"/>
      <c r="AH12" s="325"/>
    </row>
    <row r="13" spans="1:34" ht="17.25" customHeight="1" thickBot="1">
      <c r="A13" s="325"/>
      <c r="C13" s="325"/>
      <c r="D13" s="325"/>
      <c r="E13" s="325"/>
      <c r="F13" s="326"/>
      <c r="G13" s="325"/>
      <c r="H13" s="325"/>
      <c r="I13" s="325"/>
      <c r="J13" s="325"/>
      <c r="K13" s="325"/>
      <c r="L13" s="325"/>
      <c r="M13" s="326"/>
      <c r="N13" s="325"/>
      <c r="O13" s="328"/>
      <c r="P13" s="325"/>
      <c r="Q13" s="325"/>
      <c r="R13" s="326" t="s">
        <v>80</v>
      </c>
      <c r="S13" s="326" t="s">
        <v>81</v>
      </c>
      <c r="T13" s="326" t="s">
        <v>78</v>
      </c>
      <c r="U13" s="325"/>
      <c r="V13" s="325"/>
      <c r="W13" s="325"/>
      <c r="X13" s="325"/>
      <c r="Y13" s="325"/>
      <c r="Z13" s="325"/>
      <c r="AA13" s="325"/>
      <c r="AB13" s="325"/>
      <c r="AC13" s="325"/>
      <c r="AD13" s="325"/>
      <c r="AE13" s="325"/>
      <c r="AF13" s="325"/>
      <c r="AG13" s="325"/>
      <c r="AH13" s="325"/>
    </row>
    <row r="14" spans="1:34" ht="17.25" customHeight="1" thickBot="1">
      <c r="A14" s="325"/>
      <c r="C14" s="325"/>
      <c r="D14" s="325"/>
      <c r="E14" s="325"/>
      <c r="F14" s="326"/>
      <c r="G14" s="325"/>
      <c r="H14" s="325"/>
      <c r="I14" s="325"/>
      <c r="J14" s="333">
        <v>42551</v>
      </c>
      <c r="K14" s="334">
        <v>0.875</v>
      </c>
      <c r="L14" s="342">
        <f>IF(Points!G50&lt;&gt;"",Points!G50,"")</f>
        <v>3.1</v>
      </c>
      <c r="M14" s="342">
        <f>IF(Points!H50&lt;&gt;"",Points!H50,"")</f>
        <v>3.3</v>
      </c>
      <c r="N14" s="342">
        <f>IF(Points!I50&lt;&gt;"",Points!I50,"")</f>
        <v>2.4</v>
      </c>
      <c r="O14" s="328"/>
      <c r="P14" s="340"/>
      <c r="Q14" s="427" t="str">
        <f>IF(OR(K9="",K19=""),"",IF(OR(K9&gt;K19,AND(K9=K19,L9&gt;L19),AND(K9=K19,L9=L19,M9&gt;M19)),J9,IF(OR(K9&lt;K19,AND(K9=K19,L9&lt;L19),AND(K9=K19,L9=L19,M9&lt;M19)),J19,"")))</f>
        <v/>
      </c>
      <c r="R14" s="423"/>
      <c r="S14" s="423"/>
      <c r="T14" s="423"/>
      <c r="U14" s="329"/>
      <c r="V14" s="331"/>
      <c r="W14" s="325"/>
      <c r="X14" s="325"/>
      <c r="Y14" s="325"/>
      <c r="Z14" s="325"/>
      <c r="AA14" s="325"/>
      <c r="AB14" s="325"/>
      <c r="AC14" s="325"/>
      <c r="AD14" s="325"/>
      <c r="AE14" s="325"/>
      <c r="AF14" s="325"/>
      <c r="AG14" s="325"/>
      <c r="AH14" s="325"/>
    </row>
    <row r="15" spans="1:34" ht="17.25" customHeight="1" thickBot="1">
      <c r="A15" s="325"/>
      <c r="C15" s="325"/>
      <c r="D15" s="326" t="s">
        <v>80</v>
      </c>
      <c r="E15" s="326" t="s">
        <v>81</v>
      </c>
      <c r="F15" s="326" t="s">
        <v>78</v>
      </c>
      <c r="G15" s="325"/>
      <c r="H15" s="325"/>
      <c r="I15" s="325"/>
      <c r="J15" s="325"/>
      <c r="K15" s="325"/>
      <c r="L15" s="325"/>
      <c r="M15" s="326"/>
      <c r="N15" s="325"/>
      <c r="O15" s="328"/>
      <c r="P15" s="325"/>
      <c r="Q15" s="428"/>
      <c r="R15" s="424"/>
      <c r="S15" s="424"/>
      <c r="T15" s="424"/>
      <c r="U15" s="325"/>
      <c r="V15" s="332"/>
      <c r="W15" s="325"/>
      <c r="X15" s="325"/>
      <c r="Y15" s="325"/>
      <c r="Z15" s="325"/>
      <c r="AA15" s="325"/>
      <c r="AB15" s="325"/>
      <c r="AC15" s="325"/>
      <c r="AD15" s="325"/>
      <c r="AE15" s="325"/>
      <c r="AF15" s="325"/>
      <c r="AG15" s="325"/>
      <c r="AH15" s="325"/>
    </row>
    <row r="16" spans="1:34" ht="17.25" customHeight="1">
      <c r="A16" s="325"/>
      <c r="C16" s="427" t="str">
        <f>IF(SUM(Poules!W44:W47)=12,Poules!U44,"")</f>
        <v/>
      </c>
      <c r="D16" s="423"/>
      <c r="E16" s="423"/>
      <c r="F16" s="423"/>
      <c r="G16" s="329"/>
      <c r="H16" s="325"/>
      <c r="I16" s="325"/>
      <c r="J16" s="325"/>
      <c r="K16" s="325"/>
      <c r="L16" s="325"/>
      <c r="M16" s="326"/>
      <c r="N16" s="325"/>
      <c r="O16" s="328"/>
      <c r="P16" s="325"/>
      <c r="Q16" s="325"/>
      <c r="R16" s="325"/>
      <c r="S16" s="325"/>
      <c r="T16" s="326"/>
      <c r="U16" s="325"/>
      <c r="V16" s="328"/>
      <c r="W16" s="325"/>
      <c r="X16" s="325"/>
      <c r="Y16" s="325"/>
      <c r="Z16" s="325"/>
      <c r="AA16" s="325"/>
      <c r="AB16" s="325"/>
      <c r="AC16" s="325"/>
      <c r="AD16" s="325"/>
      <c r="AE16" s="325"/>
      <c r="AF16" s="325"/>
      <c r="AG16" s="325"/>
      <c r="AH16" s="325"/>
    </row>
    <row r="17" spans="1:34" ht="17.25" customHeight="1" thickBot="1">
      <c r="A17" s="325"/>
      <c r="C17" s="428"/>
      <c r="D17" s="424"/>
      <c r="E17" s="424"/>
      <c r="F17" s="424"/>
      <c r="G17" s="327"/>
      <c r="H17" s="336"/>
      <c r="I17" s="335"/>
      <c r="J17" s="325"/>
      <c r="K17" s="325"/>
      <c r="L17" s="325"/>
      <c r="M17" s="326"/>
      <c r="N17" s="325"/>
      <c r="O17" s="328"/>
      <c r="P17" s="325"/>
      <c r="Q17" s="325"/>
      <c r="R17" s="325"/>
      <c r="S17" s="325"/>
      <c r="T17" s="326"/>
      <c r="U17" s="325"/>
      <c r="V17" s="328"/>
      <c r="W17" s="325"/>
      <c r="X17" s="325"/>
      <c r="Y17" s="325"/>
      <c r="Z17" s="325"/>
      <c r="AA17" s="325"/>
      <c r="AB17" s="325"/>
      <c r="AC17" s="325"/>
      <c r="AD17" s="325"/>
      <c r="AE17" s="325"/>
      <c r="AF17" s="325"/>
      <c r="AG17" s="325"/>
      <c r="AH17" s="325"/>
    </row>
    <row r="18" spans="1:34" ht="17.25" customHeight="1" thickBot="1">
      <c r="A18" s="325"/>
      <c r="B18" s="129"/>
      <c r="C18" s="325"/>
      <c r="D18" s="325"/>
      <c r="E18" s="325"/>
      <c r="F18" s="326"/>
      <c r="G18" s="325"/>
      <c r="H18" s="325"/>
      <c r="I18" s="335"/>
      <c r="J18" s="325"/>
      <c r="K18" s="325"/>
      <c r="L18" s="325"/>
      <c r="M18" s="326"/>
      <c r="N18" s="325"/>
      <c r="O18" s="328"/>
      <c r="P18" s="325"/>
      <c r="Q18" s="325"/>
      <c r="R18" s="325"/>
      <c r="S18" s="325"/>
      <c r="T18" s="326"/>
      <c r="U18" s="325"/>
      <c r="V18" s="328"/>
      <c r="W18" s="325"/>
      <c r="X18" s="325"/>
      <c r="Y18" s="325"/>
      <c r="Z18" s="325"/>
      <c r="AA18" s="325"/>
      <c r="AB18" s="325"/>
      <c r="AC18" s="325"/>
      <c r="AD18" s="325"/>
      <c r="AE18" s="325"/>
      <c r="AF18" s="325"/>
      <c r="AG18" s="325"/>
      <c r="AH18" s="325"/>
    </row>
    <row r="19" spans="1:34" ht="17.25" customHeight="1" thickBot="1">
      <c r="A19" s="325"/>
      <c r="B19" s="129"/>
      <c r="C19" s="333">
        <v>42546</v>
      </c>
      <c r="D19" s="339">
        <v>0.875</v>
      </c>
      <c r="E19" s="342">
        <f>IF(Points!G44&lt;&gt;"",Points!G44,"")</f>
        <v>2.1</v>
      </c>
      <c r="F19" s="342">
        <f>IF(Points!H44&lt;&gt;"",Points!H44,"")</f>
        <v>3.3</v>
      </c>
      <c r="G19" s="342">
        <f>IF(Points!I44&lt;&gt;"",Points!I44,"")</f>
        <v>3.5</v>
      </c>
      <c r="H19" s="325"/>
      <c r="I19" s="338"/>
      <c r="J19" s="427" t="str">
        <f>IF(OR(D16="",D21=""),"",IF(OR(D16&gt;D21,AND(D16=D21,E16&gt;E21),AND(D16=D21,E16=E21,F16&gt;F21)),C16,IF(OR(D16&lt;D21,AND(D16=D21,E16&lt;E21),AND(D16=D21,E16=E21,F16&lt;F21)),C21,"")))</f>
        <v/>
      </c>
      <c r="K19" s="423"/>
      <c r="L19" s="423"/>
      <c r="M19" s="423"/>
      <c r="N19" s="329"/>
      <c r="O19" s="330"/>
      <c r="P19" s="325"/>
      <c r="Q19" s="325"/>
      <c r="R19" s="325"/>
      <c r="S19" s="325"/>
      <c r="T19" s="326"/>
      <c r="U19" s="325"/>
      <c r="V19" s="328"/>
      <c r="W19" s="325"/>
      <c r="X19" s="325"/>
      <c r="Y19" s="325"/>
      <c r="Z19" s="325"/>
      <c r="AA19" s="325"/>
      <c r="AB19" s="325"/>
      <c r="AC19" s="325"/>
      <c r="AD19" s="325"/>
      <c r="AE19" s="325"/>
      <c r="AF19" s="325"/>
      <c r="AG19" s="325"/>
      <c r="AH19" s="325"/>
    </row>
    <row r="20" spans="1:34" ht="17.25" customHeight="1" thickBot="1">
      <c r="A20" s="325"/>
      <c r="B20" s="129"/>
      <c r="C20" s="325"/>
      <c r="D20" s="325"/>
      <c r="E20" s="325"/>
      <c r="F20" s="326"/>
      <c r="G20" s="325"/>
      <c r="H20" s="325"/>
      <c r="I20" s="335"/>
      <c r="J20" s="428"/>
      <c r="K20" s="424"/>
      <c r="L20" s="424"/>
      <c r="M20" s="424"/>
      <c r="N20" s="325"/>
      <c r="O20" s="325"/>
      <c r="P20" s="325"/>
      <c r="Q20" s="325"/>
      <c r="R20" s="325"/>
      <c r="S20" s="325"/>
      <c r="T20" s="326"/>
      <c r="U20" s="325"/>
      <c r="V20" s="328"/>
      <c r="W20" s="325"/>
      <c r="X20" s="325"/>
      <c r="Y20" s="325"/>
      <c r="Z20" s="325"/>
      <c r="AA20" s="325"/>
      <c r="AB20" s="325"/>
      <c r="AC20" s="325"/>
      <c r="AD20" s="325"/>
      <c r="AE20" s="325"/>
      <c r="AF20" s="325"/>
      <c r="AG20" s="325"/>
      <c r="AH20" s="325"/>
    </row>
    <row r="21" spans="1:34" ht="17.25" customHeight="1">
      <c r="A21" s="325"/>
      <c r="C21" s="427" t="str">
        <f>IF(SUM(Poules!W11:W14,Poules!W22:W25,Poules!W33:W36,Poules!W44:W47,Poules!W55:W58,Poules!W66:W69)=72,Poules!Y85,"")</f>
        <v/>
      </c>
      <c r="D21" s="423"/>
      <c r="E21" s="423"/>
      <c r="F21" s="423"/>
      <c r="G21" s="329"/>
      <c r="H21" s="325"/>
      <c r="I21" s="335"/>
      <c r="J21" s="325"/>
      <c r="K21" s="325"/>
      <c r="L21" s="325"/>
      <c r="M21" s="326"/>
      <c r="N21" s="325"/>
      <c r="O21" s="325"/>
      <c r="P21" s="325"/>
      <c r="Q21" s="325"/>
      <c r="R21" s="325"/>
      <c r="S21" s="325"/>
      <c r="T21" s="326"/>
      <c r="U21" s="325"/>
      <c r="V21" s="328"/>
      <c r="W21" s="325"/>
      <c r="X21" s="325"/>
      <c r="Y21" s="325"/>
      <c r="Z21" s="325"/>
      <c r="AA21" s="325"/>
      <c r="AB21" s="325"/>
      <c r="AC21" s="325"/>
      <c r="AD21" s="325"/>
      <c r="AE21" s="325"/>
      <c r="AF21" s="325"/>
      <c r="AG21" s="325"/>
      <c r="AH21" s="325"/>
    </row>
    <row r="22" spans="1:34" ht="17.25" customHeight="1" thickBot="1">
      <c r="A22" s="325"/>
      <c r="C22" s="428"/>
      <c r="D22" s="424"/>
      <c r="E22" s="424"/>
      <c r="F22" s="424"/>
      <c r="G22" s="327"/>
      <c r="H22" s="336"/>
      <c r="I22" s="325"/>
      <c r="J22" s="325"/>
      <c r="K22" s="325"/>
      <c r="L22" s="325"/>
      <c r="M22" s="326"/>
      <c r="N22" s="325"/>
      <c r="O22" s="325"/>
      <c r="P22" s="325"/>
      <c r="Q22" s="325"/>
      <c r="R22" s="325"/>
      <c r="S22" s="325"/>
      <c r="T22" s="326"/>
      <c r="U22" s="325"/>
      <c r="V22" s="328"/>
      <c r="W22" s="325"/>
      <c r="X22" s="325"/>
      <c r="Y22" s="325"/>
      <c r="Z22" s="325"/>
      <c r="AA22" s="325"/>
      <c r="AB22" s="325"/>
      <c r="AC22" s="325"/>
      <c r="AD22" s="325"/>
      <c r="AE22" s="325"/>
      <c r="AF22" s="325"/>
      <c r="AG22" s="325"/>
      <c r="AH22" s="325"/>
    </row>
    <row r="23" spans="1:34" ht="17.25" customHeight="1" thickBot="1">
      <c r="A23" s="325"/>
      <c r="C23" s="325"/>
      <c r="D23" s="325"/>
      <c r="E23" s="325"/>
      <c r="F23" s="326"/>
      <c r="G23" s="325"/>
      <c r="H23" s="325"/>
      <c r="I23" s="325"/>
      <c r="J23" s="325"/>
      <c r="K23" s="325"/>
      <c r="L23" s="325"/>
      <c r="M23" s="326"/>
      <c r="N23" s="325"/>
      <c r="O23" s="325"/>
      <c r="P23" s="325"/>
      <c r="Q23" s="325"/>
      <c r="R23" s="325"/>
      <c r="S23" s="325"/>
      <c r="T23" s="326"/>
      <c r="U23" s="325"/>
      <c r="V23" s="328"/>
      <c r="W23" s="325"/>
      <c r="X23" s="325"/>
      <c r="Y23" s="326" t="s">
        <v>80</v>
      </c>
      <c r="Z23" s="326" t="s">
        <v>81</v>
      </c>
      <c r="AA23" s="326" t="s">
        <v>78</v>
      </c>
      <c r="AB23" s="325"/>
      <c r="AC23" s="325"/>
      <c r="AD23" s="325"/>
      <c r="AE23" s="325"/>
      <c r="AF23" s="325"/>
      <c r="AG23" s="325"/>
      <c r="AH23" s="325"/>
    </row>
    <row r="24" spans="1:34" ht="17.25" customHeight="1" thickBot="1">
      <c r="A24" s="325"/>
      <c r="C24" s="325"/>
      <c r="D24" s="325"/>
      <c r="E24" s="325"/>
      <c r="F24" s="326"/>
      <c r="G24" s="325"/>
      <c r="H24" s="325"/>
      <c r="I24" s="325"/>
      <c r="J24" s="325"/>
      <c r="K24" s="325"/>
      <c r="L24" s="325"/>
      <c r="M24" s="326"/>
      <c r="N24" s="325"/>
      <c r="O24" s="325"/>
      <c r="P24" s="325"/>
      <c r="Q24" s="333">
        <v>42557</v>
      </c>
      <c r="R24" s="334">
        <v>0.875</v>
      </c>
      <c r="S24" s="342">
        <f>IF(Points!G54&lt;&gt;"",Points!G54,"")</f>
        <v>2.7</v>
      </c>
      <c r="T24" s="342">
        <f>IF(Points!H54&lt;&gt;"",Points!H54,"")</f>
        <v>3.2</v>
      </c>
      <c r="U24" s="342">
        <f>IF(Points!I54&lt;&gt;"",Points!I54,"")</f>
        <v>2.7</v>
      </c>
      <c r="V24" s="328"/>
      <c r="W24" s="338"/>
      <c r="X24" s="427" t="str">
        <f>IF(OR(R14="",R34=""),"",IF(OR(R14&gt;R34,AND(R14=R34,S14&gt;S34),AND(R14=R34,S14=S34,T14&gt;T34)),Q14,IF(OR(R14&lt;R34,AND(R14=R34,S14&lt;S34),AND(R14=R34,S14=S34,T14&lt;T34)),Q34,"")))</f>
        <v/>
      </c>
      <c r="Y24" s="423"/>
      <c r="Z24" s="423"/>
      <c r="AA24" s="423"/>
      <c r="AB24" s="329"/>
      <c r="AC24" s="331"/>
      <c r="AD24" s="325"/>
      <c r="AE24" s="325"/>
      <c r="AF24" s="325"/>
      <c r="AG24" s="325"/>
      <c r="AH24" s="325"/>
    </row>
    <row r="25" spans="1:34" ht="17.25" customHeight="1" thickBot="1">
      <c r="A25" s="325"/>
      <c r="C25" s="325"/>
      <c r="D25" s="326" t="s">
        <v>80</v>
      </c>
      <c r="E25" s="326" t="s">
        <v>81</v>
      </c>
      <c r="F25" s="326" t="s">
        <v>78</v>
      </c>
      <c r="G25" s="325"/>
      <c r="H25" s="325"/>
      <c r="I25" s="325"/>
      <c r="J25" s="325"/>
      <c r="K25" s="325"/>
      <c r="L25" s="325"/>
      <c r="M25" s="326"/>
      <c r="N25" s="325"/>
      <c r="O25" s="325"/>
      <c r="P25" s="325"/>
      <c r="Q25" s="325"/>
      <c r="R25" s="325"/>
      <c r="S25" s="325"/>
      <c r="T25" s="326"/>
      <c r="U25" s="325"/>
      <c r="V25" s="328"/>
      <c r="W25" s="325"/>
      <c r="X25" s="428"/>
      <c r="Y25" s="424"/>
      <c r="Z25" s="424"/>
      <c r="AA25" s="424"/>
      <c r="AB25" s="325"/>
      <c r="AC25" s="332"/>
      <c r="AD25" s="325"/>
      <c r="AE25" s="325"/>
      <c r="AF25" s="325"/>
      <c r="AG25" s="325"/>
      <c r="AH25" s="325"/>
    </row>
    <row r="26" spans="1:34" ht="17.25" customHeight="1">
      <c r="A26" s="325"/>
      <c r="C26" s="427" t="str">
        <f>IF(SUM(Poules!W22:W25)=12,Poules!U22,"")</f>
        <v/>
      </c>
      <c r="D26" s="423"/>
      <c r="E26" s="423"/>
      <c r="F26" s="423"/>
      <c r="G26" s="329"/>
      <c r="H26" s="325"/>
      <c r="I26" s="325"/>
      <c r="J26" s="325"/>
      <c r="K26" s="325"/>
      <c r="L26" s="325"/>
      <c r="M26" s="326"/>
      <c r="N26" s="325"/>
      <c r="O26" s="325"/>
      <c r="P26" s="325"/>
      <c r="Q26" s="325"/>
      <c r="R26" s="325"/>
      <c r="S26" s="325"/>
      <c r="T26" s="326"/>
      <c r="U26" s="325"/>
      <c r="V26" s="328"/>
      <c r="W26" s="325"/>
      <c r="X26" s="325"/>
      <c r="Y26" s="325"/>
      <c r="Z26" s="325"/>
      <c r="AA26" s="325"/>
      <c r="AB26" s="325"/>
      <c r="AC26" s="328"/>
      <c r="AD26" s="325"/>
      <c r="AE26" s="325"/>
      <c r="AF26" s="325"/>
      <c r="AG26" s="325"/>
      <c r="AH26" s="325"/>
    </row>
    <row r="27" spans="1:34" ht="17.25" customHeight="1" thickBot="1">
      <c r="A27" s="325"/>
      <c r="C27" s="428"/>
      <c r="D27" s="424"/>
      <c r="E27" s="424"/>
      <c r="F27" s="424"/>
      <c r="G27" s="327"/>
      <c r="H27" s="336"/>
      <c r="I27" s="335"/>
      <c r="J27" s="325"/>
      <c r="K27" s="325"/>
      <c r="L27" s="325"/>
      <c r="M27" s="326"/>
      <c r="N27" s="325"/>
      <c r="O27" s="325"/>
      <c r="P27" s="325"/>
      <c r="Q27" s="325"/>
      <c r="R27" s="325"/>
      <c r="S27" s="325"/>
      <c r="T27" s="326"/>
      <c r="U27" s="325"/>
      <c r="V27" s="328"/>
      <c r="W27" s="325"/>
      <c r="X27" s="325"/>
      <c r="Y27" s="325"/>
      <c r="Z27" s="325"/>
      <c r="AA27" s="325"/>
      <c r="AB27" s="325"/>
      <c r="AC27" s="328"/>
      <c r="AD27" s="325"/>
      <c r="AE27" s="325"/>
      <c r="AF27" s="325"/>
      <c r="AG27" s="325"/>
      <c r="AH27" s="325"/>
    </row>
    <row r="28" spans="1:34" ht="17.25" customHeight="1" thickBot="1">
      <c r="A28" s="325"/>
      <c r="B28" s="129"/>
      <c r="C28" s="325"/>
      <c r="D28" s="325"/>
      <c r="E28" s="325"/>
      <c r="F28" s="326"/>
      <c r="G28" s="325"/>
      <c r="H28" s="325"/>
      <c r="I28" s="335"/>
      <c r="J28" s="325"/>
      <c r="K28" s="326" t="s">
        <v>80</v>
      </c>
      <c r="L28" s="326" t="s">
        <v>81</v>
      </c>
      <c r="M28" s="326" t="s">
        <v>78</v>
      </c>
      <c r="N28" s="325"/>
      <c r="O28" s="325"/>
      <c r="P28" s="325"/>
      <c r="Q28" s="325"/>
      <c r="R28" s="325"/>
      <c r="S28" s="325"/>
      <c r="T28" s="326"/>
      <c r="U28" s="325"/>
      <c r="V28" s="328"/>
      <c r="W28" s="325"/>
      <c r="X28" s="325"/>
      <c r="Y28" s="325"/>
      <c r="Z28" s="325"/>
      <c r="AA28" s="325"/>
      <c r="AB28" s="325"/>
      <c r="AC28" s="328"/>
      <c r="AD28" s="325"/>
      <c r="AE28" s="325"/>
      <c r="AF28" s="325"/>
      <c r="AG28" s="325"/>
      <c r="AH28" s="325"/>
    </row>
    <row r="29" spans="1:34" ht="17.25" customHeight="1" thickBot="1">
      <c r="A29" s="325"/>
      <c r="B29" s="129"/>
      <c r="C29" s="333">
        <v>42546</v>
      </c>
      <c r="D29" s="339">
        <v>0.75</v>
      </c>
      <c r="E29" s="342">
        <f>IF(Points!G43&lt;&gt;"",Points!G43,"")</f>
        <v>2</v>
      </c>
      <c r="F29" s="342">
        <f>IF(Points!H43&lt;&gt;"",Points!H43,"")</f>
        <v>3.2</v>
      </c>
      <c r="G29" s="342">
        <f>IF(Points!I43&lt;&gt;"",Points!I43,"")</f>
        <v>3.6</v>
      </c>
      <c r="H29" s="325"/>
      <c r="I29" s="338"/>
      <c r="J29" s="427" t="str">
        <f>IF(OR(D26="",D31=""),"",IF(OR(D26&gt;D31,AND(D26=D31,E26&gt;E31),AND(D26=D31,E26=E31,F26&gt;F31)),C26,IF(OR(D26&lt;D31,AND(D26=D31,E26&lt;E31),AND(D26=D31,E26=E31,F26&lt;F31)),C31,"")))</f>
        <v/>
      </c>
      <c r="K29" s="423"/>
      <c r="L29" s="423"/>
      <c r="M29" s="423"/>
      <c r="N29" s="329"/>
      <c r="O29" s="331"/>
      <c r="P29" s="325"/>
      <c r="Q29" s="325"/>
      <c r="R29" s="325"/>
      <c r="S29" s="325"/>
      <c r="T29" s="326"/>
      <c r="U29" s="325"/>
      <c r="V29" s="328"/>
      <c r="W29" s="325"/>
      <c r="X29" s="325"/>
      <c r="Y29" s="325"/>
      <c r="Z29" s="325"/>
      <c r="AA29" s="325"/>
      <c r="AB29" s="325"/>
      <c r="AC29" s="328"/>
      <c r="AD29" s="325"/>
      <c r="AE29" s="325"/>
      <c r="AF29" s="325"/>
      <c r="AG29" s="325"/>
      <c r="AH29" s="325"/>
    </row>
    <row r="30" spans="1:34" ht="17.25" customHeight="1" thickBot="1">
      <c r="A30" s="325"/>
      <c r="B30" s="129"/>
      <c r="C30" s="325"/>
      <c r="D30" s="325"/>
      <c r="E30" s="325"/>
      <c r="F30" s="326"/>
      <c r="G30" s="325"/>
      <c r="H30" s="325"/>
      <c r="I30" s="335"/>
      <c r="J30" s="428"/>
      <c r="K30" s="424"/>
      <c r="L30" s="424"/>
      <c r="M30" s="424"/>
      <c r="N30" s="325"/>
      <c r="O30" s="332"/>
      <c r="P30" s="325"/>
      <c r="Q30" s="325"/>
      <c r="R30" s="325"/>
      <c r="S30" s="325"/>
      <c r="T30" s="326"/>
      <c r="U30" s="325"/>
      <c r="V30" s="328"/>
      <c r="W30" s="325"/>
      <c r="X30" s="325"/>
      <c r="Y30" s="325"/>
      <c r="Z30" s="325"/>
      <c r="AA30" s="325"/>
      <c r="AB30" s="325"/>
      <c r="AC30" s="328"/>
      <c r="AD30" s="325"/>
      <c r="AE30" s="325"/>
      <c r="AF30" s="325"/>
      <c r="AG30" s="325"/>
      <c r="AH30" s="325"/>
    </row>
    <row r="31" spans="1:34" ht="17.25" customHeight="1">
      <c r="A31" s="325"/>
      <c r="C31" s="427" t="str">
        <f>IF(SUM(Poules!W11:W14,Poules!W22:W25,Poules!W33:W36,Poules!W44:W47,Poules!W55:W58,Poules!W66:W69)=72,Poules!W85,"")</f>
        <v/>
      </c>
      <c r="D31" s="423"/>
      <c r="E31" s="423"/>
      <c r="F31" s="423"/>
      <c r="G31" s="329"/>
      <c r="H31" s="325"/>
      <c r="I31" s="335"/>
      <c r="J31" s="325"/>
      <c r="K31" s="325"/>
      <c r="L31" s="325"/>
      <c r="M31" s="326"/>
      <c r="N31" s="325"/>
      <c r="O31" s="328"/>
      <c r="P31" s="325"/>
      <c r="Q31" s="325"/>
      <c r="R31" s="325"/>
      <c r="S31" s="325"/>
      <c r="T31" s="326"/>
      <c r="U31" s="325"/>
      <c r="V31" s="328"/>
      <c r="W31" s="325"/>
      <c r="X31" s="325"/>
      <c r="Y31" s="325"/>
      <c r="Z31" s="325"/>
      <c r="AA31" s="325"/>
      <c r="AB31" s="325"/>
      <c r="AC31" s="328"/>
      <c r="AD31" s="325"/>
      <c r="AE31" s="325"/>
      <c r="AF31" s="325"/>
      <c r="AG31" s="325"/>
      <c r="AH31" s="325"/>
    </row>
    <row r="32" spans="1:34" ht="17.25" customHeight="1" thickBot="1">
      <c r="A32" s="325"/>
      <c r="C32" s="428"/>
      <c r="D32" s="424"/>
      <c r="E32" s="424"/>
      <c r="F32" s="424"/>
      <c r="G32" s="327"/>
      <c r="H32" s="336"/>
      <c r="I32" s="325"/>
      <c r="J32" s="325"/>
      <c r="K32" s="325"/>
      <c r="L32" s="325"/>
      <c r="M32" s="326"/>
      <c r="N32" s="325"/>
      <c r="O32" s="328"/>
      <c r="P32" s="325"/>
      <c r="Q32" s="325"/>
      <c r="R32" s="325"/>
      <c r="S32" s="325"/>
      <c r="T32" s="326"/>
      <c r="U32" s="325"/>
      <c r="V32" s="328"/>
      <c r="W32" s="325"/>
      <c r="X32" s="325"/>
      <c r="Y32" s="325"/>
      <c r="Z32" s="325"/>
      <c r="AA32" s="325"/>
      <c r="AB32" s="325"/>
      <c r="AC32" s="328"/>
      <c r="AD32" s="325"/>
      <c r="AE32" s="325"/>
      <c r="AF32" s="325"/>
      <c r="AG32" s="325"/>
      <c r="AH32" s="325"/>
    </row>
    <row r="33" spans="1:34" ht="17.25" customHeight="1" thickBot="1">
      <c r="A33" s="325"/>
      <c r="C33" s="325"/>
      <c r="D33" s="325"/>
      <c r="E33" s="325"/>
      <c r="F33" s="326"/>
      <c r="G33" s="325"/>
      <c r="H33" s="325"/>
      <c r="I33" s="325"/>
      <c r="J33" s="325"/>
      <c r="K33" s="325"/>
      <c r="L33" s="325"/>
      <c r="M33" s="326"/>
      <c r="N33" s="325"/>
      <c r="O33" s="328"/>
      <c r="P33" s="325"/>
      <c r="Q33" s="325"/>
      <c r="R33" s="325"/>
      <c r="S33" s="325"/>
      <c r="T33" s="326"/>
      <c r="U33" s="325"/>
      <c r="V33" s="328"/>
      <c r="W33" s="325"/>
      <c r="X33" s="325"/>
      <c r="Y33" s="325"/>
      <c r="Z33" s="325"/>
      <c r="AA33" s="325"/>
      <c r="AB33" s="325"/>
      <c r="AC33" s="328"/>
      <c r="AD33" s="325"/>
      <c r="AE33" s="325"/>
      <c r="AF33" s="325"/>
      <c r="AG33" s="325"/>
      <c r="AH33" s="325"/>
    </row>
    <row r="34" spans="1:34" ht="17.25" customHeight="1" thickBot="1">
      <c r="A34" s="325"/>
      <c r="C34" s="325"/>
      <c r="D34" s="325"/>
      <c r="E34" s="325"/>
      <c r="F34" s="326"/>
      <c r="G34" s="325"/>
      <c r="H34" s="325"/>
      <c r="I34" s="325"/>
      <c r="J34" s="333">
        <v>42552</v>
      </c>
      <c r="K34" s="334">
        <v>0.875</v>
      </c>
      <c r="L34" s="342">
        <f>IF(Points!G51&lt;&gt;"",Points!G51,"")</f>
        <v>1.9</v>
      </c>
      <c r="M34" s="342">
        <f>IF(Points!H51&lt;&gt;"",Points!H51,"")</f>
        <v>3.7</v>
      </c>
      <c r="N34" s="342">
        <f>IF(Points!I51&lt;&gt;"",Points!I51,"")</f>
        <v>4.4000000000000004</v>
      </c>
      <c r="O34" s="328"/>
      <c r="P34" s="340"/>
      <c r="Q34" s="427" t="str">
        <f>IF(OR(K29="",K39=""),"",IF(OR(K29&gt;K39,AND(K29=K39,L29&gt;L39),AND(K29=K39,L29=L39,M29&gt;M39)),J29,IF(OR(K29&lt;K39,AND(K29=K39,L29&lt;L39),AND(K29=K39,L29=L39,M29&lt;M39)),J39,"")))</f>
        <v/>
      </c>
      <c r="R34" s="423"/>
      <c r="S34" s="423"/>
      <c r="T34" s="423"/>
      <c r="U34" s="329"/>
      <c r="V34" s="330"/>
      <c r="W34" s="325"/>
      <c r="X34" s="325"/>
      <c r="Y34" s="325"/>
      <c r="Z34" s="325"/>
      <c r="AA34" s="325"/>
      <c r="AB34" s="325"/>
      <c r="AC34" s="328"/>
      <c r="AD34" s="325"/>
      <c r="AE34" s="325"/>
      <c r="AF34" s="325"/>
      <c r="AG34" s="325"/>
      <c r="AH34" s="325"/>
    </row>
    <row r="35" spans="1:34" ht="17.25" customHeight="1" thickBot="1">
      <c r="A35" s="325"/>
      <c r="C35" s="325"/>
      <c r="D35" s="326" t="s">
        <v>80</v>
      </c>
      <c r="E35" s="326" t="s">
        <v>81</v>
      </c>
      <c r="F35" s="326" t="s">
        <v>78</v>
      </c>
      <c r="G35" s="325"/>
      <c r="H35" s="325"/>
      <c r="I35" s="325"/>
      <c r="J35" s="325"/>
      <c r="K35" s="325"/>
      <c r="L35" s="325"/>
      <c r="M35" s="326"/>
      <c r="N35" s="325"/>
      <c r="O35" s="328"/>
      <c r="P35" s="325"/>
      <c r="Q35" s="428"/>
      <c r="R35" s="424"/>
      <c r="S35" s="424"/>
      <c r="T35" s="424"/>
      <c r="U35" s="325"/>
      <c r="V35" s="325"/>
      <c r="W35" s="325"/>
      <c r="X35" s="325"/>
      <c r="Y35" s="325"/>
      <c r="Z35" s="325"/>
      <c r="AA35" s="325"/>
      <c r="AB35" s="325"/>
      <c r="AC35" s="328"/>
      <c r="AD35" s="325"/>
      <c r="AE35" s="325"/>
      <c r="AF35" s="325"/>
      <c r="AG35" s="325"/>
      <c r="AH35" s="325"/>
    </row>
    <row r="36" spans="1:34" ht="17.25" customHeight="1">
      <c r="A36" s="325"/>
      <c r="C36" s="427" t="str">
        <f>IF(SUM(Poules!W66:W69)=12,Poules!U66,"")</f>
        <v/>
      </c>
      <c r="D36" s="423"/>
      <c r="E36" s="423"/>
      <c r="F36" s="423"/>
      <c r="G36" s="329"/>
      <c r="H36" s="325"/>
      <c r="I36" s="325"/>
      <c r="J36" s="325"/>
      <c r="K36" s="325"/>
      <c r="L36" s="325"/>
      <c r="M36" s="326"/>
      <c r="N36" s="325"/>
      <c r="O36" s="328"/>
      <c r="P36" s="325"/>
      <c r="Q36" s="325"/>
      <c r="R36" s="325"/>
      <c r="S36" s="325"/>
      <c r="T36" s="326"/>
      <c r="U36" s="325"/>
      <c r="V36" s="325"/>
      <c r="W36" s="325"/>
      <c r="X36" s="325"/>
      <c r="Y36" s="325"/>
      <c r="Z36" s="325"/>
      <c r="AA36" s="325"/>
      <c r="AB36" s="325"/>
      <c r="AC36" s="328"/>
      <c r="AD36" s="325"/>
      <c r="AE36" s="325"/>
      <c r="AF36" s="325"/>
      <c r="AG36" s="325"/>
      <c r="AH36" s="325"/>
    </row>
    <row r="37" spans="1:34" ht="17.25" customHeight="1" thickBot="1">
      <c r="A37" s="325"/>
      <c r="C37" s="428"/>
      <c r="D37" s="424"/>
      <c r="E37" s="424"/>
      <c r="F37" s="424"/>
      <c r="G37" s="327"/>
      <c r="H37" s="336"/>
      <c r="I37" s="335"/>
      <c r="J37" s="325"/>
      <c r="K37" s="325"/>
      <c r="L37" s="325"/>
      <c r="M37" s="326"/>
      <c r="N37" s="325"/>
      <c r="O37" s="328"/>
      <c r="P37" s="325"/>
      <c r="Q37" s="325"/>
      <c r="R37" s="325"/>
      <c r="S37" s="325"/>
      <c r="T37" s="326"/>
      <c r="U37" s="325"/>
      <c r="V37" s="325"/>
      <c r="W37" s="325"/>
      <c r="X37" s="325"/>
      <c r="Y37" s="325"/>
      <c r="Z37" s="325"/>
      <c r="AA37" s="325"/>
      <c r="AB37" s="325"/>
      <c r="AC37" s="328"/>
      <c r="AD37" s="325"/>
      <c r="AE37" s="325"/>
      <c r="AF37" s="325"/>
      <c r="AG37" s="325"/>
      <c r="AH37" s="325"/>
    </row>
    <row r="38" spans="1:34" ht="17.25" customHeight="1" thickBot="1">
      <c r="A38" s="325"/>
      <c r="B38" s="129"/>
      <c r="C38" s="325"/>
      <c r="D38" s="325"/>
      <c r="E38" s="325"/>
      <c r="F38" s="326"/>
      <c r="G38" s="325"/>
      <c r="H38" s="325"/>
      <c r="I38" s="335"/>
      <c r="J38" s="325"/>
      <c r="K38" s="325"/>
      <c r="L38" s="325"/>
      <c r="M38" s="326"/>
      <c r="N38" s="325"/>
      <c r="O38" s="328"/>
      <c r="P38" s="325"/>
      <c r="Q38" s="325"/>
      <c r="R38" s="325"/>
      <c r="S38" s="325"/>
      <c r="T38" s="326"/>
      <c r="U38" s="325"/>
      <c r="V38" s="325"/>
      <c r="W38" s="325"/>
      <c r="X38" s="325"/>
      <c r="Y38" s="325"/>
      <c r="Z38" s="325"/>
      <c r="AA38" s="325"/>
      <c r="AB38" s="325"/>
      <c r="AC38" s="328"/>
      <c r="AD38" s="325"/>
      <c r="AE38" s="325"/>
      <c r="AF38" s="325"/>
      <c r="AG38" s="325"/>
      <c r="AH38" s="325"/>
    </row>
    <row r="39" spans="1:34" ht="17.25" customHeight="1" thickBot="1">
      <c r="A39" s="325"/>
      <c r="B39" s="129"/>
      <c r="C39" s="333">
        <v>42547</v>
      </c>
      <c r="D39" s="339">
        <v>0.875</v>
      </c>
      <c r="E39" s="342">
        <f>IF(Points!G47&lt;&gt;"",Points!G47,"")</f>
        <v>1.2</v>
      </c>
      <c r="F39" s="342">
        <f>IF(Points!H47&lt;&gt;"",Points!H47,"")</f>
        <v>4.7</v>
      </c>
      <c r="G39" s="342">
        <f>IF(Points!I47&lt;&gt;"",Points!I47,"")</f>
        <v>7.7</v>
      </c>
      <c r="H39" s="325"/>
      <c r="I39" s="338"/>
      <c r="J39" s="427" t="str">
        <f>IF(OR(D36="",D41=""),"",IF(OR(D36&gt;D41,AND(D36=D41,E36&gt;E41),AND(D36=D41,E36=E41,F36&gt;F41)),C36,IF(OR(D36&lt;D41,AND(D36=D41,E36&lt;E41),AND(D36=D41,E36=E41,F36&lt;F41)),C41,"")))</f>
        <v/>
      </c>
      <c r="K39" s="423"/>
      <c r="L39" s="423"/>
      <c r="M39" s="423"/>
      <c r="N39" s="329"/>
      <c r="O39" s="330"/>
      <c r="P39" s="325"/>
      <c r="Q39" s="325"/>
      <c r="R39" s="325"/>
      <c r="S39" s="325"/>
      <c r="T39" s="326"/>
      <c r="U39" s="325"/>
      <c r="V39" s="325"/>
      <c r="W39" s="325"/>
      <c r="X39" s="325"/>
      <c r="Y39" s="325"/>
      <c r="Z39" s="325"/>
      <c r="AA39" s="325"/>
      <c r="AB39" s="325"/>
      <c r="AC39" s="328"/>
      <c r="AD39" s="325"/>
      <c r="AE39" s="325"/>
      <c r="AF39" s="325"/>
      <c r="AG39" s="325"/>
      <c r="AH39" s="325"/>
    </row>
    <row r="40" spans="1:34" ht="17.25" customHeight="1" thickBot="1">
      <c r="A40" s="325"/>
      <c r="B40" s="129"/>
      <c r="C40" s="325"/>
      <c r="D40" s="325"/>
      <c r="E40" s="325"/>
      <c r="F40" s="326"/>
      <c r="G40" s="325"/>
      <c r="H40" s="325"/>
      <c r="I40" s="335"/>
      <c r="J40" s="428"/>
      <c r="K40" s="424"/>
      <c r="L40" s="424"/>
      <c r="M40" s="424"/>
      <c r="N40" s="325"/>
      <c r="O40" s="325"/>
      <c r="P40" s="325"/>
      <c r="Q40" s="325"/>
      <c r="R40" s="325"/>
      <c r="S40" s="325"/>
      <c r="T40" s="326"/>
      <c r="U40" s="325"/>
      <c r="V40" s="325"/>
      <c r="W40" s="325"/>
      <c r="X40" s="325"/>
      <c r="Y40" s="325"/>
      <c r="Z40" s="325"/>
      <c r="AA40" s="325"/>
      <c r="AB40" s="325"/>
      <c r="AC40" s="328"/>
      <c r="AD40" s="325"/>
      <c r="AE40" s="325"/>
      <c r="AF40" s="325"/>
      <c r="AG40" s="325"/>
      <c r="AH40" s="325"/>
    </row>
    <row r="41" spans="1:34" ht="17.25" customHeight="1">
      <c r="A41" s="325"/>
      <c r="C41" s="427" t="str">
        <f>IF(SUM(Poules!W55:W58)=12,Poules!U56,"")</f>
        <v/>
      </c>
      <c r="D41" s="423"/>
      <c r="E41" s="423"/>
      <c r="F41" s="423"/>
      <c r="G41" s="329"/>
      <c r="H41" s="325"/>
      <c r="I41" s="335"/>
      <c r="J41" s="325"/>
      <c r="K41" s="325"/>
      <c r="L41" s="325"/>
      <c r="M41" s="326"/>
      <c r="N41" s="325"/>
      <c r="O41" s="325"/>
      <c r="P41" s="325"/>
      <c r="Q41" s="325"/>
      <c r="R41" s="325"/>
      <c r="S41" s="325"/>
      <c r="T41" s="326"/>
      <c r="U41" s="325"/>
      <c r="V41" s="325"/>
      <c r="W41" s="325"/>
      <c r="X41" s="325"/>
      <c r="Y41" s="325"/>
      <c r="Z41" s="325"/>
      <c r="AA41" s="325"/>
      <c r="AB41" s="325"/>
      <c r="AC41" s="328"/>
      <c r="AD41" s="325"/>
      <c r="AE41" s="325"/>
      <c r="AF41" s="325"/>
      <c r="AG41" s="325"/>
      <c r="AH41" s="325"/>
    </row>
    <row r="42" spans="1:34" ht="17.25" customHeight="1" thickBot="1">
      <c r="A42" s="325"/>
      <c r="C42" s="428"/>
      <c r="D42" s="424"/>
      <c r="E42" s="424"/>
      <c r="F42" s="424"/>
      <c r="G42" s="327"/>
      <c r="H42" s="336"/>
      <c r="I42" s="325"/>
      <c r="J42" s="325"/>
      <c r="K42" s="325"/>
      <c r="L42" s="325"/>
      <c r="M42" s="326"/>
      <c r="N42" s="325"/>
      <c r="O42" s="325"/>
      <c r="P42" s="325"/>
      <c r="Q42" s="325"/>
      <c r="R42" s="325"/>
      <c r="S42" s="325"/>
      <c r="T42" s="326"/>
      <c r="U42" s="325"/>
      <c r="V42" s="325"/>
      <c r="W42" s="325"/>
      <c r="X42" s="325"/>
      <c r="Y42" s="325"/>
      <c r="Z42" s="325"/>
      <c r="AA42" s="325"/>
      <c r="AB42" s="325"/>
      <c r="AC42" s="328"/>
      <c r="AD42" s="325"/>
      <c r="AE42" s="325"/>
      <c r="AF42" s="325"/>
      <c r="AG42" s="325"/>
      <c r="AH42" s="325"/>
    </row>
    <row r="43" spans="1:34" ht="17.25" customHeight="1" thickBot="1">
      <c r="A43" s="325"/>
      <c r="C43" s="325"/>
      <c r="D43" s="325"/>
      <c r="E43" s="325"/>
      <c r="F43" s="326"/>
      <c r="G43" s="325"/>
      <c r="H43" s="325"/>
      <c r="I43" s="325"/>
      <c r="J43" s="325"/>
      <c r="K43" s="325"/>
      <c r="L43" s="325"/>
      <c r="M43" s="326"/>
      <c r="N43" s="325"/>
      <c r="O43" s="325"/>
      <c r="P43" s="325"/>
      <c r="Q43" s="325"/>
      <c r="R43" s="325"/>
      <c r="S43" s="325"/>
      <c r="T43" s="326"/>
      <c r="U43" s="325"/>
      <c r="V43" s="325"/>
      <c r="W43" s="325"/>
      <c r="X43" s="325"/>
      <c r="Y43" s="325"/>
      <c r="Z43" s="325"/>
      <c r="AA43" s="325"/>
      <c r="AB43" s="325"/>
      <c r="AC43" s="328"/>
      <c r="AD43" s="325"/>
      <c r="AE43" s="325"/>
      <c r="AF43" s="325"/>
      <c r="AG43" s="325"/>
      <c r="AH43" s="325"/>
    </row>
    <row r="44" spans="1:34" ht="17.25" customHeight="1" thickBot="1">
      <c r="A44" s="325"/>
      <c r="C44" s="325"/>
      <c r="D44" s="325"/>
      <c r="E44" s="325"/>
      <c r="F44" s="326"/>
      <c r="G44" s="325"/>
      <c r="H44" s="325"/>
      <c r="I44" s="325"/>
      <c r="J44" s="325"/>
      <c r="K44" s="325"/>
      <c r="L44" s="325"/>
      <c r="M44" s="326"/>
      <c r="N44" s="325"/>
      <c r="O44" s="325"/>
      <c r="P44" s="325"/>
      <c r="Q44" s="325"/>
      <c r="R44" s="325"/>
      <c r="S44" s="325"/>
      <c r="T44" s="326"/>
      <c r="U44" s="325"/>
      <c r="V44" s="325"/>
      <c r="W44" s="325"/>
      <c r="X44" s="333">
        <v>42561</v>
      </c>
      <c r="Y44" s="334">
        <v>0.875</v>
      </c>
      <c r="Z44" s="342">
        <f>IF(Points!G56&lt;&gt;"",Points!G56,"")</f>
        <v>2.4</v>
      </c>
      <c r="AA44" s="342">
        <f>IF(Points!H56&lt;&gt;"",Points!H56,"")</f>
        <v>3.3</v>
      </c>
      <c r="AB44" s="342">
        <f>IF(Points!I56&lt;&gt;"",Points!I56,"")</f>
        <v>3.4</v>
      </c>
      <c r="AC44" s="328"/>
      <c r="AD44" s="338"/>
      <c r="AE44" s="427" t="str">
        <f>IF(OR(Y24="",Y64=""),"",IF(OR(Y24&gt;Y64,AND(Y24=Y64,Z24&gt;Z64),AND(Y24=Y64,Z24=Z64,AA24&gt;AA64)),X24,IF(OR(Y24&lt;Y64,AND(Y24=Y64,Z24&lt;Z64),AND(Y24=Y64,Z24=Z64,AA24&lt;AA64)),X64,"")))</f>
        <v/>
      </c>
      <c r="AF44" s="325"/>
      <c r="AG44" s="325"/>
      <c r="AH44" s="325"/>
    </row>
    <row r="45" spans="1:34" ht="17.25" customHeight="1" thickBot="1">
      <c r="A45" s="325"/>
      <c r="C45" s="325"/>
      <c r="D45" s="326" t="s">
        <v>80</v>
      </c>
      <c r="E45" s="326" t="s">
        <v>81</v>
      </c>
      <c r="F45" s="326" t="s">
        <v>78</v>
      </c>
      <c r="G45" s="325"/>
      <c r="H45" s="325"/>
      <c r="I45" s="325"/>
      <c r="J45" s="325"/>
      <c r="K45" s="325"/>
      <c r="L45" s="325"/>
      <c r="M45" s="326"/>
      <c r="N45" s="325"/>
      <c r="O45" s="325"/>
      <c r="P45" s="325"/>
      <c r="Q45" s="325"/>
      <c r="R45" s="325"/>
      <c r="S45" s="325"/>
      <c r="T45" s="326"/>
      <c r="U45" s="325"/>
      <c r="V45" s="325"/>
      <c r="W45" s="325"/>
      <c r="X45" s="325"/>
      <c r="Y45" s="325"/>
      <c r="Z45" s="325"/>
      <c r="AA45" s="325"/>
      <c r="AB45" s="325"/>
      <c r="AC45" s="328"/>
      <c r="AD45" s="325"/>
      <c r="AE45" s="428"/>
      <c r="AF45" s="325"/>
      <c r="AG45" s="325"/>
      <c r="AH45" s="325"/>
    </row>
    <row r="46" spans="1:34" ht="17.25" customHeight="1">
      <c r="A46" s="325"/>
      <c r="C46" s="427" t="str">
        <f>IF(SUM(Poules!W33:W36)=12,Poules!U33,"")</f>
        <v/>
      </c>
      <c r="D46" s="423"/>
      <c r="E46" s="423"/>
      <c r="F46" s="423"/>
      <c r="G46" s="329"/>
      <c r="H46" s="325"/>
      <c r="I46" s="325"/>
      <c r="J46" s="325"/>
      <c r="K46" s="325"/>
      <c r="L46" s="325"/>
      <c r="M46" s="326"/>
      <c r="N46" s="325"/>
      <c r="O46" s="325"/>
      <c r="P46" s="325"/>
      <c r="Q46" s="325"/>
      <c r="R46" s="325"/>
      <c r="S46" s="325"/>
      <c r="T46" s="326"/>
      <c r="U46" s="325"/>
      <c r="V46" s="325"/>
      <c r="W46" s="325"/>
      <c r="X46" s="325"/>
      <c r="Y46" s="325"/>
      <c r="Z46" s="325"/>
      <c r="AA46" s="325"/>
      <c r="AB46" s="325"/>
      <c r="AC46" s="328"/>
      <c r="AD46" s="325"/>
      <c r="AE46" s="325"/>
      <c r="AF46" s="325"/>
      <c r="AG46" s="325"/>
      <c r="AH46" s="325"/>
    </row>
    <row r="47" spans="1:34" ht="17.25" customHeight="1" thickBot="1">
      <c r="A47" s="325"/>
      <c r="C47" s="428"/>
      <c r="D47" s="424"/>
      <c r="E47" s="424"/>
      <c r="F47" s="424"/>
      <c r="G47" s="327"/>
      <c r="H47" s="336"/>
      <c r="I47" s="335"/>
      <c r="J47" s="325"/>
      <c r="K47" s="325"/>
      <c r="L47" s="325"/>
      <c r="M47" s="326"/>
      <c r="N47" s="325"/>
      <c r="O47" s="325"/>
      <c r="P47" s="325"/>
      <c r="Q47" s="325"/>
      <c r="R47" s="325"/>
      <c r="S47" s="325"/>
      <c r="T47" s="326"/>
      <c r="U47" s="325"/>
      <c r="V47" s="325"/>
      <c r="W47" s="325"/>
      <c r="X47" s="325"/>
      <c r="Y47" s="325"/>
      <c r="Z47" s="325"/>
      <c r="AA47" s="325"/>
      <c r="AB47" s="325"/>
      <c r="AC47" s="328"/>
      <c r="AD47" s="325"/>
      <c r="AE47" s="325"/>
      <c r="AF47" s="325"/>
      <c r="AG47" s="325"/>
      <c r="AH47" s="325"/>
    </row>
    <row r="48" spans="1:34" ht="17.25" customHeight="1" thickBot="1">
      <c r="A48" s="325"/>
      <c r="B48" s="129"/>
      <c r="C48" s="325"/>
      <c r="D48" s="325"/>
      <c r="E48" s="325"/>
      <c r="F48" s="326"/>
      <c r="G48" s="325"/>
      <c r="H48" s="325"/>
      <c r="I48" s="335"/>
      <c r="J48" s="325"/>
      <c r="K48" s="326" t="s">
        <v>80</v>
      </c>
      <c r="L48" s="326" t="s">
        <v>81</v>
      </c>
      <c r="M48" s="326" t="s">
        <v>78</v>
      </c>
      <c r="N48" s="325"/>
      <c r="O48" s="325"/>
      <c r="P48" s="325"/>
      <c r="Q48" s="325"/>
      <c r="R48" s="325"/>
      <c r="S48" s="325"/>
      <c r="T48" s="326"/>
      <c r="U48" s="325"/>
      <c r="V48" s="325"/>
      <c r="W48" s="325"/>
      <c r="X48" s="325"/>
      <c r="Y48" s="325"/>
      <c r="Z48" s="325"/>
      <c r="AA48" s="325"/>
      <c r="AB48" s="325"/>
      <c r="AC48" s="328"/>
      <c r="AD48" s="325"/>
      <c r="AE48" s="325"/>
      <c r="AF48" s="325"/>
      <c r="AG48" s="325"/>
      <c r="AH48" s="325"/>
    </row>
    <row r="49" spans="1:34" ht="17.25" customHeight="1" thickBot="1">
      <c r="A49" s="325"/>
      <c r="B49" s="129"/>
      <c r="C49" s="333">
        <v>42547</v>
      </c>
      <c r="D49" s="339">
        <v>0.75</v>
      </c>
      <c r="E49" s="342">
        <f>IF(Points!G46&lt;&gt;"",Points!G46,"")</f>
        <v>1.5</v>
      </c>
      <c r="F49" s="342">
        <f>IF(Points!H46&lt;&gt;"",Points!H46,"")</f>
        <v>4.3</v>
      </c>
      <c r="G49" s="342">
        <f>IF(Points!I46&lt;&gt;"",Points!I46,"")</f>
        <v>6.6</v>
      </c>
      <c r="H49" s="325"/>
      <c r="I49" s="338"/>
      <c r="J49" s="427" t="str">
        <f>IF(OR(D46="",D51=""),"",IF(OR(D46&gt;D51,AND(D46=D51,E46&gt;E51),AND(D46=D51,E46=E51,F46&gt;F51)),C46,IF(OR(D46&lt;D51,AND(D46=D51,E46&lt;E51),AND(D46=D51,E46=E51,F46&lt;F51)),C51,"")))</f>
        <v/>
      </c>
      <c r="K49" s="423"/>
      <c r="L49" s="423"/>
      <c r="M49" s="423"/>
      <c r="N49" s="329"/>
      <c r="O49" s="331"/>
      <c r="P49" s="325"/>
      <c r="Q49" s="325"/>
      <c r="R49" s="325"/>
      <c r="S49" s="325"/>
      <c r="T49" s="326"/>
      <c r="U49" s="325"/>
      <c r="V49" s="325"/>
      <c r="W49" s="325"/>
      <c r="X49" s="325"/>
      <c r="Y49" s="325"/>
      <c r="Z49" s="325"/>
      <c r="AA49" s="325"/>
      <c r="AB49" s="325"/>
      <c r="AC49" s="328"/>
      <c r="AD49" s="325"/>
      <c r="AE49" s="325"/>
      <c r="AF49" s="325"/>
      <c r="AG49" s="325"/>
      <c r="AH49" s="325"/>
    </row>
    <row r="50" spans="1:34" ht="17.25" customHeight="1" thickBot="1">
      <c r="A50" s="325"/>
      <c r="B50" s="129"/>
      <c r="C50" s="325"/>
      <c r="D50" s="325"/>
      <c r="E50" s="325"/>
      <c r="F50" s="326"/>
      <c r="G50" s="325"/>
      <c r="H50" s="325"/>
      <c r="I50" s="335"/>
      <c r="J50" s="428"/>
      <c r="K50" s="424"/>
      <c r="L50" s="424"/>
      <c r="M50" s="424"/>
      <c r="N50" s="325"/>
      <c r="O50" s="332"/>
      <c r="P50" s="325"/>
      <c r="Q50" s="325"/>
      <c r="R50" s="325"/>
      <c r="S50" s="325"/>
      <c r="T50" s="326"/>
      <c r="U50" s="325"/>
      <c r="V50" s="325"/>
      <c r="W50" s="325"/>
      <c r="X50" s="325"/>
      <c r="Y50" s="325"/>
      <c r="Z50" s="325"/>
      <c r="AA50" s="325"/>
      <c r="AB50" s="325"/>
      <c r="AC50" s="328"/>
      <c r="AD50" s="325"/>
      <c r="AE50" s="325"/>
      <c r="AF50" s="325"/>
      <c r="AG50" s="325"/>
      <c r="AH50" s="325"/>
    </row>
    <row r="51" spans="1:34" ht="17.25" customHeight="1">
      <c r="A51" s="325"/>
      <c r="C51" s="427" t="str">
        <f>IF(SUM(Poules!W11:W14,Poules!W22:W25,Poules!W33:W36,Poules!W44:W47,Poules!W55:W58,Poules!W66:W69)=72,Poules!X85,"")</f>
        <v/>
      </c>
      <c r="D51" s="423"/>
      <c r="E51" s="423"/>
      <c r="F51" s="423"/>
      <c r="G51" s="329"/>
      <c r="H51" s="325"/>
      <c r="I51" s="335"/>
      <c r="J51" s="325"/>
      <c r="K51" s="325"/>
      <c r="L51" s="325"/>
      <c r="M51" s="326"/>
      <c r="N51" s="325"/>
      <c r="O51" s="328"/>
      <c r="P51" s="325"/>
      <c r="Q51" s="325"/>
      <c r="R51" s="325"/>
      <c r="S51" s="325"/>
      <c r="T51" s="326"/>
      <c r="U51" s="325"/>
      <c r="V51" s="325"/>
      <c r="W51" s="325"/>
      <c r="X51" s="325"/>
      <c r="Y51" s="325"/>
      <c r="Z51" s="325"/>
      <c r="AA51" s="325"/>
      <c r="AB51" s="325"/>
      <c r="AC51" s="328"/>
      <c r="AD51" s="325"/>
      <c r="AE51" s="325"/>
      <c r="AF51" s="325"/>
      <c r="AG51" s="325"/>
      <c r="AH51" s="325"/>
    </row>
    <row r="52" spans="1:34" ht="17.25" customHeight="1" thickBot="1">
      <c r="A52" s="325"/>
      <c r="C52" s="428"/>
      <c r="D52" s="424"/>
      <c r="E52" s="424"/>
      <c r="F52" s="424"/>
      <c r="G52" s="327"/>
      <c r="H52" s="336"/>
      <c r="I52" s="325"/>
      <c r="J52" s="325"/>
      <c r="K52" s="325"/>
      <c r="L52" s="325"/>
      <c r="M52" s="326"/>
      <c r="N52" s="325"/>
      <c r="O52" s="328"/>
      <c r="P52" s="325"/>
      <c r="Q52" s="325"/>
      <c r="R52" s="325"/>
      <c r="S52" s="325"/>
      <c r="T52" s="326"/>
      <c r="U52" s="325"/>
      <c r="V52" s="325"/>
      <c r="W52" s="325"/>
      <c r="X52" s="325"/>
      <c r="Y52" s="325"/>
      <c r="Z52" s="325"/>
      <c r="AA52" s="325"/>
      <c r="AB52" s="325"/>
      <c r="AC52" s="328"/>
      <c r="AD52" s="325"/>
      <c r="AE52" s="325"/>
      <c r="AF52" s="325"/>
      <c r="AG52" s="325"/>
      <c r="AH52" s="325"/>
    </row>
    <row r="53" spans="1:34" ht="17.25" customHeight="1" thickBot="1">
      <c r="A53" s="325"/>
      <c r="C53" s="325"/>
      <c r="D53" s="325"/>
      <c r="E53" s="325"/>
      <c r="F53" s="326"/>
      <c r="G53" s="325"/>
      <c r="H53" s="325"/>
      <c r="I53" s="325"/>
      <c r="J53" s="325"/>
      <c r="K53" s="325"/>
      <c r="L53" s="325"/>
      <c r="M53" s="326"/>
      <c r="N53" s="325"/>
      <c r="O53" s="328"/>
      <c r="P53" s="325"/>
      <c r="Q53" s="325"/>
      <c r="R53" s="326" t="s">
        <v>80</v>
      </c>
      <c r="S53" s="326" t="s">
        <v>81</v>
      </c>
      <c r="T53" s="326" t="s">
        <v>78</v>
      </c>
      <c r="U53" s="325"/>
      <c r="V53" s="325"/>
      <c r="W53" s="325"/>
      <c r="X53" s="325"/>
      <c r="Y53" s="325"/>
      <c r="Z53" s="325"/>
      <c r="AA53" s="325"/>
      <c r="AB53" s="325"/>
      <c r="AC53" s="328"/>
      <c r="AD53" s="325"/>
      <c r="AE53" s="325"/>
      <c r="AF53" s="325"/>
      <c r="AG53" s="325"/>
      <c r="AH53" s="325"/>
    </row>
    <row r="54" spans="1:34" ht="17.25" customHeight="1" thickBot="1">
      <c r="A54" s="325"/>
      <c r="C54" s="325"/>
      <c r="D54" s="325"/>
      <c r="E54" s="325"/>
      <c r="F54" s="326"/>
      <c r="G54" s="325"/>
      <c r="H54" s="325"/>
      <c r="I54" s="325"/>
      <c r="J54" s="333">
        <v>42553</v>
      </c>
      <c r="K54" s="334">
        <v>0.875</v>
      </c>
      <c r="L54" s="342">
        <f>IF(Points!G52&lt;&gt;"",Points!G52,"")</f>
        <v>2.1</v>
      </c>
      <c r="M54" s="342">
        <f>IF(Points!H52&lt;&gt;"",Points!H52,"")</f>
        <v>3.4</v>
      </c>
      <c r="N54" s="342">
        <f>IF(Points!I52&lt;&gt;"",Points!I52,"")</f>
        <v>3.7</v>
      </c>
      <c r="O54" s="328"/>
      <c r="P54" s="340"/>
      <c r="Q54" s="427" t="str">
        <f>IF(OR(K49="",K59=""),"",IF(OR(K49&gt;K59,AND(K49=K59,L49&gt;L59),AND(K49=K59,L49=L59,M49&gt;M59)),J49,IF(OR(K49&lt;K59,AND(K49=K59,L49&lt;L59),AND(K49=K59,L49=L59,M49&lt;M59)),J59,"")))</f>
        <v/>
      </c>
      <c r="R54" s="423"/>
      <c r="S54" s="423"/>
      <c r="T54" s="423"/>
      <c r="U54" s="329"/>
      <c r="V54" s="331"/>
      <c r="W54" s="325"/>
      <c r="X54" s="325"/>
      <c r="Y54" s="325"/>
      <c r="Z54" s="325"/>
      <c r="AA54" s="325"/>
      <c r="AB54" s="325"/>
      <c r="AC54" s="328"/>
      <c r="AD54" s="325"/>
      <c r="AE54" s="325"/>
      <c r="AF54" s="325"/>
      <c r="AG54" s="325"/>
      <c r="AH54" s="325"/>
    </row>
    <row r="55" spans="1:34" ht="17.25" customHeight="1" thickBot="1">
      <c r="A55" s="325"/>
      <c r="C55" s="325"/>
      <c r="D55" s="326" t="s">
        <v>80</v>
      </c>
      <c r="E55" s="326" t="s">
        <v>81</v>
      </c>
      <c r="F55" s="326" t="s">
        <v>78</v>
      </c>
      <c r="G55" s="325"/>
      <c r="H55" s="325"/>
      <c r="I55" s="325"/>
      <c r="J55" s="325"/>
      <c r="K55" s="325"/>
      <c r="L55" s="325"/>
      <c r="M55" s="326"/>
      <c r="N55" s="325"/>
      <c r="O55" s="328"/>
      <c r="P55" s="325"/>
      <c r="Q55" s="428"/>
      <c r="R55" s="424"/>
      <c r="S55" s="424"/>
      <c r="T55" s="424"/>
      <c r="U55" s="325"/>
      <c r="V55" s="332"/>
      <c r="W55" s="325"/>
      <c r="X55" s="325"/>
      <c r="Y55" s="325"/>
      <c r="Z55" s="325"/>
      <c r="AA55" s="325"/>
      <c r="AB55" s="325"/>
      <c r="AC55" s="328"/>
      <c r="AD55" s="325"/>
      <c r="AE55" s="325"/>
      <c r="AF55" s="325"/>
      <c r="AG55" s="325"/>
      <c r="AH55" s="325"/>
    </row>
    <row r="56" spans="1:34" ht="17.25" customHeight="1">
      <c r="A56" s="325"/>
      <c r="C56" s="427" t="str">
        <f>IF(SUM(Poules!W55:W58)=12,Poules!U55,"")</f>
        <v/>
      </c>
      <c r="D56" s="423"/>
      <c r="E56" s="423"/>
      <c r="F56" s="423"/>
      <c r="G56" s="329"/>
      <c r="H56" s="325"/>
      <c r="I56" s="325"/>
      <c r="J56" s="325"/>
      <c r="K56" s="325"/>
      <c r="L56" s="325"/>
      <c r="M56" s="326"/>
      <c r="N56" s="325"/>
      <c r="O56" s="328"/>
      <c r="P56" s="325"/>
      <c r="Q56" s="325"/>
      <c r="R56" s="325"/>
      <c r="S56" s="325"/>
      <c r="T56" s="326"/>
      <c r="U56" s="325"/>
      <c r="V56" s="328"/>
      <c r="W56" s="325"/>
      <c r="X56" s="325"/>
      <c r="Y56" s="325"/>
      <c r="Z56" s="325"/>
      <c r="AA56" s="325"/>
      <c r="AB56" s="325"/>
      <c r="AC56" s="328"/>
      <c r="AD56" s="325"/>
      <c r="AE56" s="325"/>
      <c r="AF56" s="325"/>
      <c r="AG56" s="325"/>
      <c r="AH56" s="325"/>
    </row>
    <row r="57" spans="1:34" ht="17.25" customHeight="1" thickBot="1">
      <c r="A57" s="325"/>
      <c r="C57" s="428"/>
      <c r="D57" s="424"/>
      <c r="E57" s="424"/>
      <c r="F57" s="424"/>
      <c r="G57" s="327"/>
      <c r="H57" s="336"/>
      <c r="I57" s="335"/>
      <c r="J57" s="325"/>
      <c r="K57" s="325"/>
      <c r="L57" s="325"/>
      <c r="M57" s="326"/>
      <c r="N57" s="325"/>
      <c r="O57" s="328"/>
      <c r="P57" s="325"/>
      <c r="Q57" s="325"/>
      <c r="R57" s="325"/>
      <c r="S57" s="325"/>
      <c r="T57" s="326"/>
      <c r="U57" s="325"/>
      <c r="V57" s="328"/>
      <c r="W57" s="325"/>
      <c r="X57" s="325"/>
      <c r="Y57" s="325"/>
      <c r="Z57" s="325"/>
      <c r="AA57" s="325"/>
      <c r="AB57" s="325"/>
      <c r="AC57" s="328"/>
      <c r="AD57" s="325"/>
      <c r="AE57" s="325"/>
      <c r="AF57" s="325"/>
      <c r="AG57" s="325"/>
      <c r="AH57" s="325"/>
    </row>
    <row r="58" spans="1:34" ht="17.25" customHeight="1" thickBot="1">
      <c r="A58" s="325"/>
      <c r="B58" s="129"/>
      <c r="C58" s="325"/>
      <c r="D58" s="325"/>
      <c r="E58" s="325"/>
      <c r="F58" s="326"/>
      <c r="G58" s="325"/>
      <c r="H58" s="325"/>
      <c r="I58" s="335"/>
      <c r="J58" s="325"/>
      <c r="K58" s="325"/>
      <c r="L58" s="325"/>
      <c r="M58" s="326"/>
      <c r="N58" s="325"/>
      <c r="O58" s="328"/>
      <c r="P58" s="325"/>
      <c r="Q58" s="325"/>
      <c r="R58" s="325"/>
      <c r="S58" s="325"/>
      <c r="T58" s="326"/>
      <c r="U58" s="325"/>
      <c r="V58" s="328"/>
      <c r="W58" s="325"/>
      <c r="X58" s="325"/>
      <c r="Y58" s="325"/>
      <c r="Z58" s="325"/>
      <c r="AA58" s="325"/>
      <c r="AB58" s="325"/>
      <c r="AC58" s="328"/>
      <c r="AD58" s="325"/>
      <c r="AE58" s="325"/>
      <c r="AF58" s="325"/>
      <c r="AG58" s="325"/>
      <c r="AH58" s="325"/>
    </row>
    <row r="59" spans="1:34" ht="17.25" customHeight="1" thickBot="1">
      <c r="A59" s="325"/>
      <c r="B59" s="129"/>
      <c r="C59" s="333">
        <v>42548</v>
      </c>
      <c r="D59" s="339">
        <v>0.75</v>
      </c>
      <c r="E59" s="342">
        <f>IF(Points!G48&lt;&gt;"",Points!G48,"")</f>
        <v>1.4</v>
      </c>
      <c r="F59" s="342">
        <f>IF(Points!H48&lt;&gt;"",Points!H48,"")</f>
        <v>4.3</v>
      </c>
      <c r="G59" s="342">
        <f>IF(Points!I48&lt;&gt;"",Points!I48,"")</f>
        <v>7.5</v>
      </c>
      <c r="H59" s="325"/>
      <c r="I59" s="338"/>
      <c r="J59" s="427" t="str">
        <f>IF(OR(D56="",D61=""),"",IF(OR(D56&gt;D61,AND(D56=D61,E56&gt;E61),AND(D56=D61,E56=E61,F56&gt;F61)),C56,IF(OR(D56&lt;D61,AND(D56=D61,E56&lt;E61),AND(D56=D61,E56=E61,F56&lt;F61)),C61,"")))</f>
        <v/>
      </c>
      <c r="K59" s="423"/>
      <c r="L59" s="423"/>
      <c r="M59" s="423"/>
      <c r="N59" s="329"/>
      <c r="O59" s="330"/>
      <c r="P59" s="325"/>
      <c r="Q59" s="325"/>
      <c r="R59" s="325"/>
      <c r="S59" s="325"/>
      <c r="T59" s="326"/>
      <c r="U59" s="325"/>
      <c r="V59" s="328"/>
      <c r="W59" s="325"/>
      <c r="X59" s="325"/>
      <c r="Y59" s="325"/>
      <c r="Z59" s="325"/>
      <c r="AA59" s="325"/>
      <c r="AB59" s="325"/>
      <c r="AC59" s="328"/>
      <c r="AD59" s="325"/>
      <c r="AE59" s="325"/>
      <c r="AF59" s="325"/>
      <c r="AG59" s="325"/>
      <c r="AH59" s="325"/>
    </row>
    <row r="60" spans="1:34" ht="17.25" customHeight="1" thickBot="1">
      <c r="A60" s="325"/>
      <c r="B60" s="129"/>
      <c r="C60" s="325"/>
      <c r="D60" s="325"/>
      <c r="E60" s="325"/>
      <c r="F60" s="326"/>
      <c r="G60" s="325"/>
      <c r="H60" s="325"/>
      <c r="I60" s="335"/>
      <c r="J60" s="428"/>
      <c r="K60" s="424"/>
      <c r="L60" s="424"/>
      <c r="M60" s="424"/>
      <c r="N60" s="325"/>
      <c r="O60" s="325"/>
      <c r="P60" s="325"/>
      <c r="Q60" s="325"/>
      <c r="R60" s="325"/>
      <c r="S60" s="325"/>
      <c r="T60" s="326"/>
      <c r="U60" s="325"/>
      <c r="V60" s="328"/>
      <c r="W60" s="325"/>
      <c r="X60" s="325"/>
      <c r="Y60" s="325"/>
      <c r="Z60" s="325"/>
      <c r="AA60" s="325"/>
      <c r="AB60" s="325"/>
      <c r="AC60" s="328"/>
      <c r="AD60" s="325"/>
      <c r="AE60" s="325"/>
      <c r="AF60" s="325"/>
      <c r="AG60" s="325"/>
      <c r="AH60" s="325"/>
    </row>
    <row r="61" spans="1:34" ht="17.25" customHeight="1">
      <c r="A61" s="325"/>
      <c r="C61" s="427" t="str">
        <f>IF(SUM(Poules!W44:W47)=12,Poules!U45,"")</f>
        <v/>
      </c>
      <c r="D61" s="423"/>
      <c r="E61" s="423"/>
      <c r="F61" s="423"/>
      <c r="G61" s="329"/>
      <c r="H61" s="325"/>
      <c r="I61" s="335"/>
      <c r="J61" s="325"/>
      <c r="K61" s="325"/>
      <c r="L61" s="325"/>
      <c r="M61" s="326"/>
      <c r="N61" s="325"/>
      <c r="O61" s="325"/>
      <c r="P61" s="325"/>
      <c r="Q61" s="325"/>
      <c r="R61" s="325"/>
      <c r="S61" s="325"/>
      <c r="T61" s="326"/>
      <c r="U61" s="325"/>
      <c r="V61" s="328"/>
      <c r="W61" s="325"/>
      <c r="X61" s="325"/>
      <c r="Y61" s="325"/>
      <c r="Z61" s="325"/>
      <c r="AA61" s="325"/>
      <c r="AB61" s="325"/>
      <c r="AC61" s="328"/>
      <c r="AD61" s="325"/>
      <c r="AE61" s="325"/>
      <c r="AF61" s="325"/>
      <c r="AG61" s="325"/>
      <c r="AH61" s="325"/>
    </row>
    <row r="62" spans="1:34" ht="17.25" customHeight="1" thickBot="1">
      <c r="A62" s="325"/>
      <c r="C62" s="428"/>
      <c r="D62" s="424"/>
      <c r="E62" s="424"/>
      <c r="F62" s="424"/>
      <c r="G62" s="327"/>
      <c r="H62" s="336"/>
      <c r="I62" s="325"/>
      <c r="J62" s="325"/>
      <c r="K62" s="325"/>
      <c r="L62" s="325"/>
      <c r="M62" s="326"/>
      <c r="N62" s="325"/>
      <c r="O62" s="325"/>
      <c r="P62" s="325"/>
      <c r="Q62" s="325"/>
      <c r="R62" s="325"/>
      <c r="S62" s="325"/>
      <c r="T62" s="326"/>
      <c r="U62" s="325"/>
      <c r="V62" s="328"/>
      <c r="W62" s="325"/>
      <c r="X62" s="325"/>
      <c r="Y62" s="325"/>
      <c r="Z62" s="325"/>
      <c r="AA62" s="325"/>
      <c r="AB62" s="325"/>
      <c r="AC62" s="328"/>
      <c r="AD62" s="325"/>
      <c r="AE62" s="325"/>
      <c r="AF62" s="325"/>
      <c r="AG62" s="325"/>
      <c r="AH62" s="325"/>
    </row>
    <row r="63" spans="1:34" ht="17.25" customHeight="1" thickBot="1">
      <c r="A63" s="325"/>
      <c r="B63" s="325"/>
      <c r="C63" s="325"/>
      <c r="D63" s="325"/>
      <c r="E63" s="325"/>
      <c r="F63" s="326"/>
      <c r="G63" s="325"/>
      <c r="H63" s="325"/>
      <c r="I63" s="325"/>
      <c r="J63" s="325"/>
      <c r="K63" s="325"/>
      <c r="L63" s="325"/>
      <c r="M63" s="326"/>
      <c r="N63" s="325"/>
      <c r="O63" s="325"/>
      <c r="P63" s="325"/>
      <c r="Q63" s="325"/>
      <c r="R63" s="325"/>
      <c r="S63" s="325"/>
      <c r="T63" s="326"/>
      <c r="U63" s="325"/>
      <c r="V63" s="328"/>
      <c r="W63" s="325"/>
      <c r="X63" s="325"/>
      <c r="Y63" s="326"/>
      <c r="Z63" s="326"/>
      <c r="AA63" s="326"/>
      <c r="AB63" s="325"/>
      <c r="AC63" s="328"/>
      <c r="AD63" s="325"/>
      <c r="AE63" s="325"/>
      <c r="AF63" s="325"/>
      <c r="AG63" s="325"/>
      <c r="AH63" s="325"/>
    </row>
    <row r="64" spans="1:34" ht="17.25" customHeight="1" thickBot="1">
      <c r="A64" s="325"/>
      <c r="B64" s="325"/>
      <c r="C64" s="325"/>
      <c r="D64" s="325"/>
      <c r="E64" s="325"/>
      <c r="F64" s="326"/>
      <c r="G64" s="325"/>
      <c r="H64" s="325"/>
      <c r="I64" s="325"/>
      <c r="J64" s="325"/>
      <c r="K64" s="325"/>
      <c r="L64" s="325"/>
      <c r="M64" s="326"/>
      <c r="N64" s="325"/>
      <c r="O64" s="325"/>
      <c r="P64" s="325"/>
      <c r="Q64" s="333">
        <v>42558</v>
      </c>
      <c r="R64" s="334">
        <v>0.875</v>
      </c>
      <c r="S64" s="342">
        <f>IF(Points!G55&lt;&gt;"",Points!G55,"")</f>
        <v>3.1</v>
      </c>
      <c r="T64" s="342">
        <f>IF(Points!H55&lt;&gt;"",Points!H55,"")</f>
        <v>3.2</v>
      </c>
      <c r="U64" s="342">
        <f>IF(Points!I55&lt;&gt;"",Points!I55,"")</f>
        <v>2.4</v>
      </c>
      <c r="V64" s="328"/>
      <c r="W64" s="338"/>
      <c r="X64" s="425" t="str">
        <f>IF(OR(R54="",R74=""),"",IF(OR(R54&gt;R74,AND(R54=R74,S54&gt;S74),AND(R54=R74,S54=S74,T54&gt;T74)),Q54,IF(OR(R54&lt;R74,AND(R54=R74,S54&lt;S74),AND(R54=R74,S54=S74,T54&lt;T74)),Q74,"")))</f>
        <v/>
      </c>
      <c r="Y64" s="423"/>
      <c r="Z64" s="423"/>
      <c r="AA64" s="423"/>
      <c r="AB64" s="329"/>
      <c r="AC64" s="330"/>
      <c r="AD64" s="325"/>
      <c r="AE64" s="325"/>
      <c r="AF64" s="325"/>
      <c r="AG64" s="325"/>
      <c r="AH64" s="325"/>
    </row>
    <row r="65" spans="1:34" ht="17.25" customHeight="1" thickBot="1">
      <c r="A65" s="325"/>
      <c r="B65" s="325"/>
      <c r="C65" s="325"/>
      <c r="D65" s="326" t="s">
        <v>80</v>
      </c>
      <c r="E65" s="326" t="s">
        <v>81</v>
      </c>
      <c r="F65" s="326" t="s">
        <v>78</v>
      </c>
      <c r="G65" s="325"/>
      <c r="H65" s="325"/>
      <c r="I65" s="325"/>
      <c r="J65" s="325"/>
      <c r="K65" s="325"/>
      <c r="L65" s="325"/>
      <c r="M65" s="326"/>
      <c r="N65" s="325"/>
      <c r="O65" s="325"/>
      <c r="P65" s="325"/>
      <c r="Q65" s="325"/>
      <c r="R65" s="325"/>
      <c r="S65" s="325"/>
      <c r="T65" s="326"/>
      <c r="U65" s="325"/>
      <c r="V65" s="328"/>
      <c r="W65" s="325"/>
      <c r="X65" s="426"/>
      <c r="Y65" s="424"/>
      <c r="Z65" s="424"/>
      <c r="AA65" s="424"/>
      <c r="AB65" s="325"/>
      <c r="AC65" s="325"/>
      <c r="AD65" s="325"/>
      <c r="AE65" s="325"/>
      <c r="AF65" s="325"/>
      <c r="AG65" s="325"/>
      <c r="AH65" s="325"/>
    </row>
    <row r="66" spans="1:34" ht="17.25" customHeight="1">
      <c r="A66" s="325"/>
      <c r="C66" s="427" t="str">
        <f>IF(SUM(Poules!W11:W14)=12,Poules!U11,"")</f>
        <v/>
      </c>
      <c r="D66" s="423"/>
      <c r="E66" s="423"/>
      <c r="F66" s="423"/>
      <c r="G66" s="329"/>
      <c r="H66" s="325"/>
      <c r="I66" s="325"/>
      <c r="J66" s="325"/>
      <c r="K66" s="325"/>
      <c r="L66" s="325"/>
      <c r="M66" s="326"/>
      <c r="N66" s="325"/>
      <c r="O66" s="325"/>
      <c r="P66" s="325"/>
      <c r="Q66" s="325"/>
      <c r="R66" s="325"/>
      <c r="S66" s="325"/>
      <c r="T66" s="326"/>
      <c r="U66" s="325"/>
      <c r="V66" s="328"/>
      <c r="W66" s="325"/>
      <c r="X66" s="325"/>
      <c r="Y66" s="325"/>
      <c r="Z66" s="325"/>
      <c r="AA66" s="325"/>
      <c r="AB66" s="325"/>
      <c r="AC66" s="325"/>
      <c r="AD66" s="325"/>
      <c r="AE66" s="325"/>
      <c r="AF66" s="325"/>
      <c r="AG66" s="325"/>
      <c r="AH66" s="325"/>
    </row>
    <row r="67" spans="1:34" ht="17.25" customHeight="1" thickBot="1">
      <c r="A67" s="325"/>
      <c r="C67" s="428"/>
      <c r="D67" s="424"/>
      <c r="E67" s="424"/>
      <c r="F67" s="424"/>
      <c r="G67" s="327"/>
      <c r="H67" s="336"/>
      <c r="I67" s="335"/>
      <c r="J67" s="325"/>
      <c r="K67" s="325"/>
      <c r="L67" s="325"/>
      <c r="M67" s="326"/>
      <c r="N67" s="325"/>
      <c r="O67" s="325"/>
      <c r="P67" s="412"/>
      <c r="Q67" s="325"/>
      <c r="R67" s="325"/>
      <c r="S67" s="325"/>
      <c r="T67" s="326"/>
      <c r="U67" s="325"/>
      <c r="V67" s="328"/>
      <c r="W67" s="325"/>
      <c r="X67" s="325"/>
      <c r="Y67" s="325"/>
      <c r="Z67" s="325"/>
      <c r="AA67" s="325"/>
      <c r="AB67" s="325"/>
      <c r="AC67" s="325"/>
      <c r="AD67" s="325"/>
      <c r="AE67" s="325"/>
      <c r="AF67" s="325"/>
      <c r="AG67" s="325"/>
      <c r="AH67" s="325"/>
    </row>
    <row r="68" spans="1:34" ht="17.25" customHeight="1" thickBot="1">
      <c r="A68" s="325"/>
      <c r="B68" s="129"/>
      <c r="C68" s="325"/>
      <c r="D68" s="325"/>
      <c r="E68" s="325"/>
      <c r="F68" s="326"/>
      <c r="G68" s="325"/>
      <c r="H68" s="325"/>
      <c r="I68" s="335"/>
      <c r="J68" s="325"/>
      <c r="K68" s="326" t="s">
        <v>80</v>
      </c>
      <c r="L68" s="326" t="s">
        <v>81</v>
      </c>
      <c r="M68" s="326" t="s">
        <v>78</v>
      </c>
      <c r="N68" s="325"/>
      <c r="O68" s="325"/>
      <c r="P68" s="325"/>
      <c r="Q68" s="325"/>
      <c r="R68" s="325"/>
      <c r="S68" s="325"/>
      <c r="T68" s="326"/>
      <c r="U68" s="325"/>
      <c r="V68" s="328"/>
      <c r="W68" s="325"/>
      <c r="X68" s="353"/>
      <c r="Y68" s="353"/>
      <c r="Z68" s="353"/>
      <c r="AA68" s="353"/>
      <c r="AB68" s="353"/>
      <c r="AC68" s="327"/>
      <c r="AD68" s="327"/>
      <c r="AE68" s="327"/>
      <c r="AF68" s="325"/>
      <c r="AG68" s="325"/>
      <c r="AH68" s="325"/>
    </row>
    <row r="69" spans="1:34" ht="17.25" customHeight="1" thickBot="1">
      <c r="A69" s="325"/>
      <c r="B69" s="129"/>
      <c r="C69" s="333">
        <v>42547</v>
      </c>
      <c r="D69" s="339">
        <v>0.625</v>
      </c>
      <c r="E69" s="342">
        <f>IF(Points!G45&lt;&gt;"",Points!G45,"")</f>
        <v>2.5</v>
      </c>
      <c r="F69" s="342">
        <f>IF(Points!H45&lt;&gt;"",Points!H45,"")</f>
        <v>3</v>
      </c>
      <c r="G69" s="342">
        <f>IF(Points!I45&lt;&gt;"",Points!I45,"")</f>
        <v>2.9</v>
      </c>
      <c r="H69" s="325"/>
      <c r="I69" s="338"/>
      <c r="J69" s="427" t="str">
        <f>IF(OR(D66="",D71=""),"",IF(OR(D66&gt;D71,AND(D66=D71,E66&gt;E71),AND(D66=D71,E66=E71,F66&gt;F71)),C66,IF(OR(D66&lt;D71,AND(D66=D71,E66&lt;E71),AND(D66=D71,E66=E71,F66&lt;F71)),C71,"")))</f>
        <v/>
      </c>
      <c r="K69" s="423"/>
      <c r="L69" s="423"/>
      <c r="M69" s="423"/>
      <c r="N69" s="329"/>
      <c r="O69" s="331"/>
      <c r="P69" s="325"/>
      <c r="Q69" s="325"/>
      <c r="R69" s="325"/>
      <c r="S69" s="325"/>
      <c r="T69" s="326"/>
      <c r="U69" s="325"/>
      <c r="V69" s="328"/>
      <c r="W69" s="325"/>
      <c r="X69" s="327"/>
      <c r="Y69" s="327"/>
      <c r="Z69" s="327"/>
      <c r="AA69" s="327"/>
      <c r="AB69" s="327"/>
      <c r="AC69" s="327"/>
      <c r="AD69" s="327"/>
      <c r="AE69" s="327"/>
      <c r="AF69" s="325"/>
      <c r="AG69" s="325"/>
      <c r="AH69" s="325"/>
    </row>
    <row r="70" spans="1:34" ht="17.25" customHeight="1" thickBot="1">
      <c r="A70" s="325"/>
      <c r="B70" s="129"/>
      <c r="C70" s="325"/>
      <c r="D70" s="325"/>
      <c r="E70" s="325"/>
      <c r="F70" s="326"/>
      <c r="G70" s="325"/>
      <c r="H70" s="325"/>
      <c r="I70" s="335"/>
      <c r="J70" s="428"/>
      <c r="K70" s="424"/>
      <c r="L70" s="424"/>
      <c r="M70" s="424"/>
      <c r="N70" s="325"/>
      <c r="O70" s="332"/>
      <c r="P70" s="325"/>
      <c r="Q70" s="325"/>
      <c r="R70" s="325"/>
      <c r="S70" s="325"/>
      <c r="T70" s="326"/>
      <c r="U70" s="325"/>
      <c r="V70" s="328"/>
      <c r="W70" s="325"/>
      <c r="X70" s="327"/>
      <c r="Y70" s="327"/>
      <c r="Z70" s="327"/>
      <c r="AA70" s="327"/>
      <c r="AB70" s="327"/>
      <c r="AC70" s="327"/>
      <c r="AD70" s="327"/>
      <c r="AE70" s="327"/>
      <c r="AF70" s="325"/>
      <c r="AG70" s="325"/>
      <c r="AH70" s="325"/>
    </row>
    <row r="71" spans="1:34" ht="17.25" customHeight="1">
      <c r="A71" s="325"/>
      <c r="C71" s="427" t="str">
        <f>IF(SUM(Poules!W11:W14,Poules!W22:W25,Poules!W33:W36,Poules!W44:W47,Poules!W55:W58,Poules!W66:W69)=72,Poules!V85,"")</f>
        <v/>
      </c>
      <c r="D71" s="423"/>
      <c r="E71" s="423"/>
      <c r="F71" s="423"/>
      <c r="G71" s="329"/>
      <c r="H71" s="325"/>
      <c r="I71" s="335"/>
      <c r="J71" s="325"/>
      <c r="K71" s="325"/>
      <c r="L71" s="325"/>
      <c r="M71" s="326"/>
      <c r="N71" s="325"/>
      <c r="O71" s="328"/>
      <c r="P71" s="325"/>
      <c r="Q71" s="325"/>
      <c r="R71" s="325"/>
      <c r="S71" s="325"/>
      <c r="T71" s="326"/>
      <c r="U71" s="325"/>
      <c r="V71" s="328"/>
      <c r="W71" s="325"/>
      <c r="X71" s="327"/>
      <c r="Y71" s="327"/>
      <c r="Z71" s="327"/>
      <c r="AA71" s="327"/>
      <c r="AB71" s="327"/>
      <c r="AC71" s="327"/>
      <c r="AD71" s="327"/>
      <c r="AE71" s="327"/>
      <c r="AF71" s="325"/>
      <c r="AG71" s="325"/>
      <c r="AH71" s="325"/>
    </row>
    <row r="72" spans="1:34" ht="17.25" customHeight="1" thickBot="1">
      <c r="A72" s="325"/>
      <c r="C72" s="428"/>
      <c r="D72" s="424"/>
      <c r="E72" s="424"/>
      <c r="F72" s="424"/>
      <c r="G72" s="327"/>
      <c r="H72" s="336"/>
      <c r="I72" s="325"/>
      <c r="J72" s="325"/>
      <c r="K72" s="325"/>
      <c r="L72" s="325"/>
      <c r="M72" s="326"/>
      <c r="N72" s="325"/>
      <c r="O72" s="328"/>
      <c r="P72" s="325"/>
      <c r="Q72" s="325"/>
      <c r="R72" s="325"/>
      <c r="S72" s="325"/>
      <c r="T72" s="326"/>
      <c r="U72" s="325"/>
      <c r="V72" s="328"/>
      <c r="W72" s="325"/>
      <c r="X72" s="327"/>
      <c r="Y72" s="327"/>
      <c r="Z72" s="327"/>
      <c r="AA72" s="327"/>
      <c r="AB72" s="327"/>
      <c r="AC72" s="327"/>
      <c r="AD72" s="327"/>
      <c r="AE72" s="327"/>
      <c r="AF72" s="325"/>
      <c r="AG72" s="325"/>
      <c r="AH72" s="325"/>
    </row>
    <row r="73" spans="1:34" ht="17.25" customHeight="1" thickBot="1">
      <c r="A73" s="325"/>
      <c r="C73" s="325"/>
      <c r="D73" s="325"/>
      <c r="E73" s="325"/>
      <c r="F73" s="326"/>
      <c r="G73" s="325"/>
      <c r="H73" s="325"/>
      <c r="I73" s="325"/>
      <c r="J73" s="325"/>
      <c r="K73" s="325"/>
      <c r="L73" s="325"/>
      <c r="M73" s="326"/>
      <c r="N73" s="325"/>
      <c r="O73" s="328"/>
      <c r="P73" s="325"/>
      <c r="Q73" s="325"/>
      <c r="R73" s="325"/>
      <c r="S73" s="325"/>
      <c r="T73" s="326"/>
      <c r="U73" s="325"/>
      <c r="V73" s="328"/>
      <c r="W73" s="325"/>
      <c r="X73" s="327"/>
      <c r="Y73" s="327"/>
      <c r="Z73" s="327"/>
      <c r="AA73" s="327"/>
      <c r="AB73" s="327"/>
      <c r="AC73" s="327"/>
      <c r="AD73" s="327"/>
      <c r="AE73" s="327"/>
      <c r="AF73" s="325"/>
      <c r="AG73" s="325"/>
      <c r="AH73" s="325"/>
    </row>
    <row r="74" spans="1:34" ht="17.25" customHeight="1" thickBot="1">
      <c r="A74" s="325"/>
      <c r="C74" s="325"/>
      <c r="D74" s="325"/>
      <c r="E74" s="325"/>
      <c r="F74" s="326"/>
      <c r="G74" s="325"/>
      <c r="H74" s="325"/>
      <c r="I74" s="325"/>
      <c r="J74" s="333">
        <v>42554</v>
      </c>
      <c r="K74" s="334">
        <v>0.875</v>
      </c>
      <c r="L74" s="342">
        <f>IF(Points!G53&lt;&gt;"",Points!G53,"")</f>
        <v>1.5</v>
      </c>
      <c r="M74" s="342">
        <f>IF(Points!H53&lt;&gt;"",Points!H53,"")</f>
        <v>4.3</v>
      </c>
      <c r="N74" s="342">
        <f>IF(Points!I53&lt;&gt;"",Points!I53,"")</f>
        <v>7.6</v>
      </c>
      <c r="O74" s="328"/>
      <c r="P74" s="340"/>
      <c r="Q74" s="427" t="str">
        <f>IF(OR(K69="",K79=""),"",IF(OR(K69&gt;K79,AND(K69=K79,L69&gt;L79),AND(K69=K79,L69=L79,M69&gt;M79)),J69,IF(OR(K69&lt;K79,AND(K69=K79,L69&lt;L79),AND(K69=K79,L69=L79,M69&lt;M79)),J79,"")))</f>
        <v/>
      </c>
      <c r="R74" s="423"/>
      <c r="S74" s="423"/>
      <c r="T74" s="423"/>
      <c r="U74" s="329"/>
      <c r="V74" s="330"/>
      <c r="W74" s="325"/>
      <c r="X74" s="327"/>
      <c r="Y74" s="327"/>
      <c r="Z74" s="327"/>
      <c r="AA74" s="327"/>
      <c r="AB74" s="327"/>
      <c r="AC74" s="327"/>
      <c r="AD74" s="327"/>
      <c r="AE74" s="327"/>
      <c r="AF74" s="325"/>
      <c r="AG74" s="325"/>
      <c r="AH74" s="325"/>
    </row>
    <row r="75" spans="1:34" ht="17.25" customHeight="1" thickBot="1">
      <c r="A75" s="325"/>
      <c r="C75" s="325"/>
      <c r="D75" s="326" t="s">
        <v>80</v>
      </c>
      <c r="E75" s="326" t="s">
        <v>81</v>
      </c>
      <c r="F75" s="326" t="s">
        <v>78</v>
      </c>
      <c r="G75" s="325"/>
      <c r="H75" s="325"/>
      <c r="I75" s="325"/>
      <c r="J75" s="325"/>
      <c r="K75" s="325"/>
      <c r="L75" s="325"/>
      <c r="M75" s="326"/>
      <c r="N75" s="325"/>
      <c r="O75" s="328"/>
      <c r="P75" s="325"/>
      <c r="Q75" s="428"/>
      <c r="R75" s="424"/>
      <c r="S75" s="424"/>
      <c r="T75" s="424"/>
      <c r="U75" s="325"/>
      <c r="V75" s="325"/>
      <c r="W75" s="325"/>
      <c r="X75" s="327"/>
      <c r="Y75" s="327"/>
      <c r="Z75" s="327"/>
      <c r="AA75" s="327"/>
      <c r="AB75" s="327"/>
      <c r="AC75" s="327"/>
      <c r="AD75" s="327"/>
      <c r="AE75" s="327"/>
      <c r="AF75" s="325"/>
      <c r="AG75" s="325"/>
      <c r="AH75" s="325"/>
    </row>
    <row r="76" spans="1:34" ht="17.25" customHeight="1">
      <c r="A76" s="325"/>
      <c r="C76" s="427" t="str">
        <f>IF(SUM(Poules!W22:W25)=12,Poules!U23,"")</f>
        <v/>
      </c>
      <c r="D76" s="423"/>
      <c r="E76" s="423"/>
      <c r="F76" s="423"/>
      <c r="G76" s="329"/>
      <c r="H76" s="325"/>
      <c r="I76" s="325"/>
      <c r="J76" s="325"/>
      <c r="K76" s="325"/>
      <c r="L76" s="325"/>
      <c r="M76" s="326"/>
      <c r="N76" s="325"/>
      <c r="O76" s="328"/>
      <c r="P76" s="325"/>
      <c r="Q76" s="325"/>
      <c r="R76" s="325"/>
      <c r="S76" s="325"/>
      <c r="T76" s="326"/>
      <c r="U76" s="325"/>
      <c r="V76" s="325"/>
      <c r="W76" s="325"/>
      <c r="X76" s="327"/>
      <c r="Y76" s="327"/>
      <c r="Z76" s="327"/>
      <c r="AA76" s="327"/>
      <c r="AB76" s="327"/>
      <c r="AC76" s="327"/>
      <c r="AD76" s="327"/>
      <c r="AE76" s="327"/>
      <c r="AF76" s="325"/>
      <c r="AG76" s="325"/>
      <c r="AH76" s="325"/>
    </row>
    <row r="77" spans="1:34" ht="17.25" customHeight="1" thickBot="1">
      <c r="A77" s="325"/>
      <c r="C77" s="428"/>
      <c r="D77" s="424"/>
      <c r="E77" s="424"/>
      <c r="F77" s="424"/>
      <c r="G77" s="327"/>
      <c r="H77" s="336"/>
      <c r="I77" s="335"/>
      <c r="J77" s="325"/>
      <c r="K77" s="325"/>
      <c r="L77" s="325"/>
      <c r="M77" s="326"/>
      <c r="N77" s="325"/>
      <c r="O77" s="328"/>
      <c r="P77" s="325"/>
      <c r="Q77" s="325"/>
      <c r="R77" s="325"/>
      <c r="S77" s="325"/>
      <c r="T77" s="326"/>
      <c r="U77" s="325"/>
      <c r="V77" s="325"/>
      <c r="W77" s="325"/>
      <c r="X77" s="327"/>
      <c r="Y77" s="327"/>
      <c r="Z77" s="327"/>
      <c r="AA77" s="327"/>
      <c r="AB77" s="327"/>
      <c r="AC77" s="327"/>
      <c r="AD77" s="327"/>
      <c r="AE77" s="327"/>
      <c r="AF77" s="325"/>
      <c r="AG77" s="325"/>
      <c r="AH77" s="325"/>
    </row>
    <row r="78" spans="1:34" ht="17.25" customHeight="1" thickBot="1">
      <c r="A78" s="325"/>
      <c r="B78" s="325"/>
      <c r="C78" s="325"/>
      <c r="D78" s="325"/>
      <c r="E78" s="325"/>
      <c r="F78" s="326"/>
      <c r="G78" s="325"/>
      <c r="H78" s="325"/>
      <c r="I78" s="335"/>
      <c r="J78" s="325"/>
      <c r="K78" s="325"/>
      <c r="L78" s="325"/>
      <c r="M78" s="326"/>
      <c r="N78" s="325"/>
      <c r="O78" s="328"/>
      <c r="P78" s="325"/>
      <c r="Q78" s="325"/>
      <c r="R78" s="325"/>
      <c r="S78" s="325"/>
      <c r="T78" s="326"/>
      <c r="U78" s="325"/>
      <c r="V78" s="325"/>
      <c r="W78" s="325"/>
      <c r="X78" s="327"/>
      <c r="Y78" s="327"/>
      <c r="Z78" s="327"/>
      <c r="AA78" s="327"/>
      <c r="AB78" s="327"/>
      <c r="AC78" s="327"/>
      <c r="AD78" s="327"/>
      <c r="AE78" s="327"/>
      <c r="AF78" s="325"/>
      <c r="AG78" s="325"/>
      <c r="AH78" s="325"/>
    </row>
    <row r="79" spans="1:34" ht="17.25" customHeight="1" thickBot="1">
      <c r="A79" s="325"/>
      <c r="B79" s="325"/>
      <c r="C79" s="333">
        <v>42548</v>
      </c>
      <c r="D79" s="339">
        <v>0.875</v>
      </c>
      <c r="E79" s="342">
        <f>IF(Points!G49&lt;&gt;"",Points!G49,"")</f>
        <v>1.7</v>
      </c>
      <c r="F79" s="342">
        <f>IF(Points!H49&lt;&gt;"",Points!H49,"")</f>
        <v>3.2</v>
      </c>
      <c r="G79" s="342">
        <f>IF(Points!I49&lt;&gt;"",Points!I49,"")</f>
        <v>4.0999999999999996</v>
      </c>
      <c r="H79" s="325"/>
      <c r="I79" s="338"/>
      <c r="J79" s="427" t="str">
        <f>IF(OR(D76="",D81=""),"",IF(OR(D76&gt;D81,AND(D76=D81,E76&gt;E81),AND(D76=D81,E76=E81,F76&gt;F81)),C76,IF(OR(D76&lt;D81,AND(D76=D81,E76&lt;E81),AND(D76=D81,E76=E81,F76&lt;F81)),C81,"")))</f>
        <v/>
      </c>
      <c r="K79" s="423"/>
      <c r="L79" s="423"/>
      <c r="M79" s="423"/>
      <c r="N79" s="329"/>
      <c r="O79" s="330"/>
      <c r="P79" s="325"/>
      <c r="Q79" s="325"/>
      <c r="R79" s="325"/>
      <c r="S79" s="325"/>
      <c r="T79" s="326"/>
      <c r="U79" s="325"/>
      <c r="V79" s="325"/>
      <c r="W79" s="325"/>
      <c r="X79" s="327"/>
      <c r="Y79" s="327"/>
      <c r="Z79" s="327"/>
      <c r="AA79" s="327"/>
      <c r="AB79" s="327"/>
      <c r="AC79" s="327"/>
      <c r="AD79" s="327"/>
      <c r="AE79" s="327"/>
      <c r="AF79" s="325"/>
      <c r="AG79" s="325"/>
      <c r="AH79" s="325"/>
    </row>
    <row r="80" spans="1:34" ht="17.25" customHeight="1" thickBot="1">
      <c r="A80" s="325"/>
      <c r="B80" s="325"/>
      <c r="C80" s="325"/>
      <c r="D80" s="325"/>
      <c r="E80" s="325"/>
      <c r="F80" s="326"/>
      <c r="G80" s="325"/>
      <c r="H80" s="325"/>
      <c r="I80" s="335"/>
      <c r="J80" s="428"/>
      <c r="K80" s="424"/>
      <c r="L80" s="424"/>
      <c r="M80" s="424"/>
      <c r="N80" s="325"/>
      <c r="O80" s="325"/>
      <c r="P80" s="325"/>
      <c r="Q80" s="325"/>
      <c r="R80" s="325"/>
      <c r="S80" s="325"/>
      <c r="T80" s="326"/>
      <c r="U80" s="325"/>
      <c r="V80" s="325"/>
      <c r="W80" s="325"/>
      <c r="X80" s="327"/>
      <c r="Y80" s="327"/>
      <c r="Z80" s="327"/>
      <c r="AA80" s="327"/>
      <c r="AB80" s="327"/>
      <c r="AC80" s="327"/>
      <c r="AD80" s="327"/>
      <c r="AE80" s="327"/>
      <c r="AF80" s="325"/>
      <c r="AG80" s="325"/>
      <c r="AH80" s="325"/>
    </row>
    <row r="81" spans="1:34" ht="17.25" customHeight="1">
      <c r="A81" s="325"/>
      <c r="C81" s="427" t="str">
        <f>IF(SUM(Poules!W66:W69)=12,Poules!U67,"")</f>
        <v/>
      </c>
      <c r="D81" s="423"/>
      <c r="E81" s="423"/>
      <c r="F81" s="423"/>
      <c r="G81" s="329"/>
      <c r="H81" s="325"/>
      <c r="I81" s="335"/>
      <c r="J81" s="325"/>
      <c r="K81" s="325"/>
      <c r="L81" s="325"/>
      <c r="M81" s="326"/>
      <c r="N81" s="325"/>
      <c r="O81" s="325"/>
      <c r="P81" s="325"/>
      <c r="Q81" s="325"/>
      <c r="R81" s="325"/>
      <c r="S81" s="325"/>
      <c r="T81" s="326"/>
      <c r="U81" s="325"/>
      <c r="V81" s="325"/>
      <c r="W81" s="325"/>
      <c r="X81" s="327"/>
      <c r="Y81" s="327"/>
      <c r="Z81" s="327"/>
      <c r="AA81" s="327"/>
      <c r="AB81" s="327"/>
      <c r="AC81" s="327"/>
      <c r="AD81" s="327"/>
      <c r="AE81" s="327"/>
      <c r="AF81" s="325"/>
      <c r="AG81" s="325"/>
      <c r="AH81" s="325"/>
    </row>
    <row r="82" spans="1:34" ht="17.25" customHeight="1" thickBot="1">
      <c r="A82" s="325"/>
      <c r="C82" s="428"/>
      <c r="D82" s="424"/>
      <c r="E82" s="424"/>
      <c r="F82" s="424"/>
      <c r="G82" s="327"/>
      <c r="H82" s="336"/>
      <c r="I82" s="325"/>
      <c r="J82" s="325"/>
      <c r="K82" s="325"/>
      <c r="L82" s="325"/>
      <c r="M82" s="326"/>
      <c r="N82" s="325"/>
      <c r="O82" s="325"/>
      <c r="P82" s="325"/>
      <c r="Q82" s="325"/>
      <c r="R82" s="325"/>
      <c r="S82" s="325"/>
      <c r="T82" s="326"/>
      <c r="U82" s="325"/>
      <c r="V82" s="325"/>
      <c r="W82" s="325"/>
      <c r="X82" s="327"/>
      <c r="Y82" s="327"/>
      <c r="Z82" s="327"/>
      <c r="AA82" s="327"/>
      <c r="AB82" s="327"/>
      <c r="AC82" s="327"/>
      <c r="AD82" s="327"/>
      <c r="AE82" s="327"/>
      <c r="AF82" s="325"/>
      <c r="AG82" s="325"/>
      <c r="AH82" s="325"/>
    </row>
    <row r="83" spans="1:34" ht="17.25" customHeight="1">
      <c r="A83" s="325"/>
      <c r="C83" s="325"/>
      <c r="D83" s="325"/>
      <c r="E83" s="325"/>
      <c r="F83" s="326"/>
      <c r="G83" s="325"/>
      <c r="H83" s="325"/>
      <c r="I83" s="325"/>
      <c r="J83" s="325"/>
      <c r="K83" s="325"/>
      <c r="L83" s="325"/>
      <c r="M83" s="326"/>
      <c r="N83" s="325"/>
      <c r="O83" s="325"/>
      <c r="P83" s="325"/>
      <c r="Q83" s="325"/>
      <c r="R83" s="325"/>
      <c r="S83" s="325"/>
      <c r="T83" s="326"/>
      <c r="U83" s="325"/>
      <c r="V83" s="325"/>
      <c r="W83" s="325"/>
      <c r="X83" s="327"/>
      <c r="Y83" s="327"/>
      <c r="Z83" s="327"/>
      <c r="AA83" s="327"/>
      <c r="AB83" s="327"/>
      <c r="AC83" s="327"/>
      <c r="AD83" s="327"/>
      <c r="AE83" s="327"/>
      <c r="AF83" s="325"/>
      <c r="AG83" s="325"/>
      <c r="AH83" s="325"/>
    </row>
    <row r="84" spans="1:34" ht="17.25" customHeight="1">
      <c r="A84" s="325"/>
      <c r="C84" s="325"/>
      <c r="D84" s="325"/>
      <c r="E84" s="325"/>
      <c r="F84" s="326"/>
      <c r="G84" s="325"/>
      <c r="H84" s="325"/>
      <c r="I84" s="325"/>
      <c r="J84" s="325"/>
      <c r="K84" s="325"/>
      <c r="L84" s="325"/>
      <c r="M84" s="326"/>
      <c r="N84" s="325"/>
      <c r="O84" s="325"/>
      <c r="P84" s="325"/>
      <c r="Q84" s="325"/>
      <c r="R84" s="325"/>
      <c r="S84" s="325"/>
      <c r="T84" s="326"/>
      <c r="U84" s="325"/>
      <c r="V84" s="325"/>
      <c r="W84" s="325"/>
      <c r="X84" s="325"/>
      <c r="Y84" s="325"/>
      <c r="Z84" s="325"/>
      <c r="AA84" s="325"/>
      <c r="AB84" s="325"/>
      <c r="AC84" s="325"/>
      <c r="AD84" s="325"/>
      <c r="AE84" s="325"/>
      <c r="AF84" s="325"/>
      <c r="AG84" s="325"/>
      <c r="AH84" s="325"/>
    </row>
    <row r="85" spans="1:34" ht="17.25" customHeight="1">
      <c r="A85" s="325"/>
      <c r="C85" s="325"/>
      <c r="D85" s="326"/>
      <c r="E85" s="326"/>
      <c r="F85" s="326"/>
      <c r="G85" s="325"/>
      <c r="H85" s="325"/>
      <c r="I85" s="325"/>
      <c r="J85" s="325"/>
      <c r="K85" s="325"/>
      <c r="L85" s="325"/>
      <c r="M85" s="326"/>
      <c r="N85" s="325"/>
      <c r="O85" s="325"/>
      <c r="P85" s="325"/>
      <c r="Q85" s="325"/>
      <c r="R85" s="325"/>
      <c r="S85" s="325"/>
      <c r="T85" s="326"/>
      <c r="U85" s="325"/>
      <c r="V85" s="325"/>
      <c r="W85" s="325"/>
      <c r="X85" s="325"/>
      <c r="Y85" s="325"/>
      <c r="Z85" s="325"/>
      <c r="AA85" s="325"/>
      <c r="AB85" s="325"/>
      <c r="AC85" s="325"/>
      <c r="AD85" s="325"/>
      <c r="AE85" s="325"/>
      <c r="AF85" s="325"/>
      <c r="AG85" s="325"/>
      <c r="AH85" s="325"/>
    </row>
    <row r="86" spans="1:34" ht="17.25" customHeight="1">
      <c r="A86" s="325"/>
      <c r="C86" s="325"/>
      <c r="D86" s="325"/>
      <c r="E86" s="325"/>
      <c r="F86" s="326"/>
      <c r="G86" s="325"/>
      <c r="H86" s="325"/>
      <c r="I86" s="325"/>
      <c r="J86" s="325"/>
      <c r="K86" s="325"/>
      <c r="L86" s="325"/>
      <c r="M86" s="326"/>
      <c r="N86" s="325"/>
      <c r="O86" s="325"/>
      <c r="P86" s="325"/>
      <c r="Q86" s="325"/>
      <c r="R86" s="325"/>
      <c r="S86" s="325"/>
      <c r="T86" s="326"/>
      <c r="U86" s="325"/>
      <c r="V86" s="325"/>
      <c r="W86" s="325"/>
      <c r="X86" s="325"/>
      <c r="Y86" s="325"/>
      <c r="Z86" s="325"/>
      <c r="AA86" s="325"/>
      <c r="AB86" s="325"/>
      <c r="AC86" s="325"/>
      <c r="AD86" s="325"/>
      <c r="AE86" s="325"/>
      <c r="AF86" s="325"/>
      <c r="AG86" s="325"/>
      <c r="AH86" s="325"/>
    </row>
    <row r="87" spans="1:34" ht="17.25" customHeight="1">
      <c r="A87" s="325"/>
      <c r="C87" s="325"/>
      <c r="D87" s="325"/>
      <c r="E87" s="325"/>
      <c r="F87" s="326"/>
      <c r="G87" s="325"/>
      <c r="H87" s="325"/>
      <c r="I87" s="327"/>
      <c r="J87" s="325"/>
      <c r="K87" s="325"/>
      <c r="L87" s="325"/>
      <c r="M87" s="326"/>
      <c r="N87" s="325"/>
      <c r="O87" s="325"/>
      <c r="P87" s="325"/>
      <c r="Q87" s="325"/>
      <c r="R87" s="325"/>
      <c r="S87" s="325"/>
      <c r="T87" s="326"/>
      <c r="U87" s="325"/>
      <c r="V87" s="325"/>
      <c r="W87" s="325"/>
      <c r="X87" s="325"/>
      <c r="Y87" s="325"/>
      <c r="Z87" s="325"/>
      <c r="AA87" s="325"/>
      <c r="AB87" s="325"/>
      <c r="AC87" s="325"/>
      <c r="AD87" s="325"/>
      <c r="AE87" s="325"/>
      <c r="AF87" s="325"/>
      <c r="AG87" s="325"/>
      <c r="AH87" s="325"/>
    </row>
    <row r="88" spans="1:34" ht="17.25" customHeight="1">
      <c r="A88" s="325"/>
      <c r="C88" s="325"/>
      <c r="D88" s="325"/>
      <c r="E88" s="325"/>
      <c r="F88" s="326"/>
      <c r="G88" s="325"/>
      <c r="H88" s="325"/>
      <c r="I88" s="327"/>
      <c r="J88" s="325"/>
      <c r="K88" s="326"/>
      <c r="L88" s="326"/>
      <c r="M88" s="326"/>
      <c r="N88" s="325"/>
      <c r="O88" s="325"/>
      <c r="P88" s="325"/>
      <c r="Q88" s="325"/>
      <c r="R88" s="325"/>
      <c r="S88" s="325"/>
      <c r="T88" s="326"/>
      <c r="U88" s="325"/>
      <c r="V88" s="325"/>
      <c r="W88" s="325"/>
      <c r="X88" s="325"/>
      <c r="Y88" s="325"/>
      <c r="Z88" s="325"/>
      <c r="AA88" s="325"/>
      <c r="AB88" s="325"/>
      <c r="AC88" s="325"/>
      <c r="AD88" s="325"/>
      <c r="AE88" s="325"/>
      <c r="AF88" s="325"/>
      <c r="AG88" s="325"/>
      <c r="AH88" s="325"/>
    </row>
    <row r="89" spans="1:34" ht="17.25" customHeight="1">
      <c r="A89" s="325"/>
      <c r="C89" s="325"/>
      <c r="D89" s="325"/>
      <c r="E89" s="325"/>
      <c r="F89" s="326"/>
      <c r="G89" s="325"/>
      <c r="H89" s="325"/>
      <c r="I89" s="327"/>
      <c r="J89" s="325"/>
      <c r="K89" s="325"/>
      <c r="L89" s="325"/>
      <c r="M89" s="326"/>
      <c r="N89" s="325"/>
      <c r="O89" s="325"/>
      <c r="P89" s="325"/>
      <c r="Q89" s="325"/>
      <c r="R89" s="325"/>
      <c r="S89" s="325"/>
      <c r="T89" s="326"/>
      <c r="U89" s="325"/>
      <c r="V89" s="325"/>
      <c r="W89" s="325"/>
      <c r="X89" s="325"/>
      <c r="Y89" s="325"/>
      <c r="Z89" s="325"/>
      <c r="AA89" s="325"/>
      <c r="AB89" s="325"/>
      <c r="AC89" s="325"/>
      <c r="AD89" s="325"/>
      <c r="AE89" s="325"/>
      <c r="AF89" s="325"/>
      <c r="AG89" s="325"/>
      <c r="AH89" s="325"/>
    </row>
  </sheetData>
  <sheetProtection password="DC0C" sheet="1" objects="1" scenarios="1"/>
  <mergeCells count="125">
    <mergeCell ref="J3:N3"/>
    <mergeCell ref="Q3:U3"/>
    <mergeCell ref="X3:AB3"/>
    <mergeCell ref="C6:C7"/>
    <mergeCell ref="D6:D7"/>
    <mergeCell ref="E6:E7"/>
    <mergeCell ref="F6:F7"/>
    <mergeCell ref="C11:C12"/>
    <mergeCell ref="F21:F22"/>
    <mergeCell ref="Q14:Q15"/>
    <mergeCell ref="R14:R15"/>
    <mergeCell ref="S14:S15"/>
    <mergeCell ref="T14:T15"/>
    <mergeCell ref="D11:D12"/>
    <mergeCell ref="M9:M10"/>
    <mergeCell ref="J19:J20"/>
    <mergeCell ref="K19:K20"/>
    <mergeCell ref="L19:L20"/>
    <mergeCell ref="M19:M20"/>
    <mergeCell ref="J9:J10"/>
    <mergeCell ref="K9:K10"/>
    <mergeCell ref="L9:L10"/>
    <mergeCell ref="C3:G3"/>
    <mergeCell ref="E11:E12"/>
    <mergeCell ref="F11:F12"/>
    <mergeCell ref="C36:C37"/>
    <mergeCell ref="D36:D37"/>
    <mergeCell ref="E36:E37"/>
    <mergeCell ref="F36:F37"/>
    <mergeCell ref="C26:C27"/>
    <mergeCell ref="D26:D27"/>
    <mergeCell ref="E26:E27"/>
    <mergeCell ref="F26:F27"/>
    <mergeCell ref="E21:E22"/>
    <mergeCell ref="C21:C22"/>
    <mergeCell ref="D21:D22"/>
    <mergeCell ref="C81:C82"/>
    <mergeCell ref="D81:D82"/>
    <mergeCell ref="E81:E82"/>
    <mergeCell ref="F81:F82"/>
    <mergeCell ref="C66:C67"/>
    <mergeCell ref="D66:D67"/>
    <mergeCell ref="C51:C52"/>
    <mergeCell ref="D51:D52"/>
    <mergeCell ref="E51:E52"/>
    <mergeCell ref="F51:F52"/>
    <mergeCell ref="C56:C57"/>
    <mergeCell ref="D56:D57"/>
    <mergeCell ref="E56:E57"/>
    <mergeCell ref="F56:F57"/>
    <mergeCell ref="C76:C77"/>
    <mergeCell ref="D76:D77"/>
    <mergeCell ref="E76:E77"/>
    <mergeCell ref="F76:F77"/>
    <mergeCell ref="K29:K30"/>
    <mergeCell ref="L29:L30"/>
    <mergeCell ref="K49:K50"/>
    <mergeCell ref="L49:L50"/>
    <mergeCell ref="E66:E67"/>
    <mergeCell ref="F66:F67"/>
    <mergeCell ref="E71:E72"/>
    <mergeCell ref="F71:F72"/>
    <mergeCell ref="C71:C72"/>
    <mergeCell ref="D71:D72"/>
    <mergeCell ref="C61:C62"/>
    <mergeCell ref="D61:D62"/>
    <mergeCell ref="C41:C42"/>
    <mergeCell ref="D41:D42"/>
    <mergeCell ref="E41:E42"/>
    <mergeCell ref="F41:F42"/>
    <mergeCell ref="C46:C47"/>
    <mergeCell ref="D46:D47"/>
    <mergeCell ref="E46:E47"/>
    <mergeCell ref="F46:F47"/>
    <mergeCell ref="C31:C32"/>
    <mergeCell ref="D31:D32"/>
    <mergeCell ref="E31:E32"/>
    <mergeCell ref="F31:F32"/>
    <mergeCell ref="J79:J80"/>
    <mergeCell ref="K79:K80"/>
    <mergeCell ref="L79:L80"/>
    <mergeCell ref="M79:M80"/>
    <mergeCell ref="J69:J70"/>
    <mergeCell ref="M49:M50"/>
    <mergeCell ref="J59:J60"/>
    <mergeCell ref="K59:K60"/>
    <mergeCell ref="L59:L60"/>
    <mergeCell ref="M59:M60"/>
    <mergeCell ref="J49:J50"/>
    <mergeCell ref="K69:K70"/>
    <mergeCell ref="L69:L70"/>
    <mergeCell ref="M69:M70"/>
    <mergeCell ref="Q74:Q75"/>
    <mergeCell ref="R74:R75"/>
    <mergeCell ref="S74:S75"/>
    <mergeCell ref="T74:T75"/>
    <mergeCell ref="Q54:Q55"/>
    <mergeCell ref="R54:R55"/>
    <mergeCell ref="X24:X25"/>
    <mergeCell ref="Y24:Y25"/>
    <mergeCell ref="Z24:Z25"/>
    <mergeCell ref="AA24:AA25"/>
    <mergeCell ref="X64:X65"/>
    <mergeCell ref="Y64:Y65"/>
    <mergeCell ref="Z64:Z65"/>
    <mergeCell ref="AA64:AA65"/>
    <mergeCell ref="AE44:AE45"/>
    <mergeCell ref="C16:C17"/>
    <mergeCell ref="D16:D17"/>
    <mergeCell ref="E16:E17"/>
    <mergeCell ref="F16:F17"/>
    <mergeCell ref="Q34:Q35"/>
    <mergeCell ref="R34:R35"/>
    <mergeCell ref="S34:S35"/>
    <mergeCell ref="T34:T35"/>
    <mergeCell ref="S54:S55"/>
    <mergeCell ref="T54:T55"/>
    <mergeCell ref="M29:M30"/>
    <mergeCell ref="J39:J40"/>
    <mergeCell ref="K39:K40"/>
    <mergeCell ref="L39:L40"/>
    <mergeCell ref="M39:M40"/>
    <mergeCell ref="J29:J30"/>
    <mergeCell ref="E61:E62"/>
    <mergeCell ref="F61:F62"/>
  </mergeCells>
  <phoneticPr fontId="1" type="noConversion"/>
  <conditionalFormatting sqref="L14">
    <cfRule type="expression" dxfId="106" priority="119">
      <formula>K9&gt;K19</formula>
    </cfRule>
  </conditionalFormatting>
  <conditionalFormatting sqref="M14">
    <cfRule type="expression" dxfId="105" priority="118">
      <formula>AND(K9=K19,K9&lt;&gt;"")</formula>
    </cfRule>
  </conditionalFormatting>
  <conditionalFormatting sqref="N14">
    <cfRule type="expression" dxfId="104" priority="117">
      <formula>K9&lt;K19</formula>
    </cfRule>
  </conditionalFormatting>
  <conditionalFormatting sqref="S24">
    <cfRule type="expression" dxfId="103" priority="104">
      <formula>R14&gt;R34</formula>
    </cfRule>
  </conditionalFormatting>
  <conditionalFormatting sqref="T24">
    <cfRule type="expression" dxfId="102" priority="103">
      <formula>AND(R14=R34,R14&lt;&gt;"")</formula>
    </cfRule>
  </conditionalFormatting>
  <conditionalFormatting sqref="U24">
    <cfRule type="expression" dxfId="101" priority="102">
      <formula>R14&lt;R34</formula>
    </cfRule>
  </conditionalFormatting>
  <conditionalFormatting sqref="Z44">
    <cfRule type="expression" dxfId="100" priority="98">
      <formula>Y24&gt;Y64</formula>
    </cfRule>
  </conditionalFormatting>
  <conditionalFormatting sqref="AA44">
    <cfRule type="expression" dxfId="99" priority="97">
      <formula>AND(Y24=Y64,Y24&lt;&gt;"")</formula>
    </cfRule>
  </conditionalFormatting>
  <conditionalFormatting sqref="AB44">
    <cfRule type="expression" dxfId="98" priority="96">
      <formula>Y24&lt;Y64</formula>
    </cfRule>
  </conditionalFormatting>
  <conditionalFormatting sqref="E79">
    <cfRule type="expression" dxfId="97" priority="55">
      <formula>D76&gt;D81</formula>
    </cfRule>
  </conditionalFormatting>
  <conditionalFormatting sqref="F79">
    <cfRule type="expression" dxfId="96" priority="54">
      <formula>AND(D76=D81,D76&lt;&gt;"")</formula>
    </cfRule>
  </conditionalFormatting>
  <conditionalFormatting sqref="G79">
    <cfRule type="expression" dxfId="95" priority="53">
      <formula>D76&lt;D81</formula>
    </cfRule>
  </conditionalFormatting>
  <conditionalFormatting sqref="C75:H75 G76:H78 H79:H83 G80:G83 C80:F80 C78:F78 C79:D79 C83:G83">
    <cfRule type="expression" dxfId="94" priority="52">
      <formula>$C$79=TODAY()</formula>
    </cfRule>
  </conditionalFormatting>
  <conditionalFormatting sqref="J8:O8 N9:O13 J11:M13 J15:O18 O14 N19:O20 J21:O21 J14:K14">
    <cfRule type="expression" dxfId="93" priority="51">
      <formula>$J$14=TODAY()</formula>
    </cfRule>
  </conditionalFormatting>
  <conditionalFormatting sqref="L34">
    <cfRule type="expression" dxfId="92" priority="50">
      <formula>K29&gt;K39</formula>
    </cfRule>
  </conditionalFormatting>
  <conditionalFormatting sqref="M34">
    <cfRule type="expression" dxfId="91" priority="49">
      <formula>AND(K29=K39,K29&lt;&gt;"")</formula>
    </cfRule>
  </conditionalFormatting>
  <conditionalFormatting sqref="N34">
    <cfRule type="expression" dxfId="90" priority="48">
      <formula>K29&lt;K39</formula>
    </cfRule>
  </conditionalFormatting>
  <conditionalFormatting sqref="J28:O28 N29:O33 J31:M33 J35:O38 O34 N39:O40 J41:O41 J34:K34">
    <cfRule type="expression" dxfId="89" priority="47">
      <formula>$J$34=TODAY()</formula>
    </cfRule>
  </conditionalFormatting>
  <conditionalFormatting sqref="L54">
    <cfRule type="expression" dxfId="88" priority="46">
      <formula>K49&gt;K59</formula>
    </cfRule>
  </conditionalFormatting>
  <conditionalFormatting sqref="M54">
    <cfRule type="expression" dxfId="87" priority="45">
      <formula>AND(K49=K59,K49&lt;&gt;"")</formula>
    </cfRule>
  </conditionalFormatting>
  <conditionalFormatting sqref="N54">
    <cfRule type="expression" dxfId="86" priority="44">
      <formula>K49&lt;K59</formula>
    </cfRule>
  </conditionalFormatting>
  <conditionalFormatting sqref="J48:O48 N49:O53 J51:M53 J55:O58 O54 N59:O60 J61:O61 J54:K54">
    <cfRule type="expression" dxfId="85" priority="43">
      <formula>$J$54=TODAY()</formula>
    </cfRule>
  </conditionalFormatting>
  <conditionalFormatting sqref="L74">
    <cfRule type="expression" dxfId="84" priority="42">
      <formula>K69&gt;K79</formula>
    </cfRule>
  </conditionalFormatting>
  <conditionalFormatting sqref="M74">
    <cfRule type="expression" dxfId="83" priority="41">
      <formula>AND(K69=K79,K69&lt;&gt;"")</formula>
    </cfRule>
  </conditionalFormatting>
  <conditionalFormatting sqref="N74">
    <cfRule type="expression" dxfId="82" priority="40">
      <formula>K69&lt;K79</formula>
    </cfRule>
  </conditionalFormatting>
  <conditionalFormatting sqref="J68:O68 N69:O73 J71:M73 J75:O78 O74 N79:O80 J81:O81 J74:K74">
    <cfRule type="expression" dxfId="81" priority="39">
      <formula>$J$74=TODAY()</formula>
    </cfRule>
  </conditionalFormatting>
  <conditionalFormatting sqref="Q13:V13 Q36:V36 Q16:R33 V14:V35 U25:U35 U14:U23 S16:T23 S25:T33">
    <cfRule type="expression" dxfId="80" priority="38">
      <formula>$Q$24=TODAY()</formula>
    </cfRule>
  </conditionalFormatting>
  <conditionalFormatting sqref="S64">
    <cfRule type="expression" dxfId="79" priority="37">
      <formula>R54&gt;R74</formula>
    </cfRule>
  </conditionalFormatting>
  <conditionalFormatting sqref="T64">
    <cfRule type="expression" dxfId="78" priority="36">
      <formula>AND(R54=R74,R54&lt;&gt;"")</formula>
    </cfRule>
  </conditionalFormatting>
  <conditionalFormatting sqref="U64">
    <cfRule type="expression" dxfId="77" priority="35">
      <formula>R54&lt;R74</formula>
    </cfRule>
  </conditionalFormatting>
  <conditionalFormatting sqref="Q53:V53 Q76:V76 Q56:R73 V54:V75 U65:U75 U54:U63 S56:T63 S65:T73">
    <cfRule type="expression" dxfId="76" priority="34">
      <formula>$Q$64=TODAY()</formula>
    </cfRule>
  </conditionalFormatting>
  <conditionalFormatting sqref="X23:AC23 X66:AC66 AC24:AC65 AB24:AB43 AB45:AB65 X26:AA43 X45:AA63 X44:Y44">
    <cfRule type="expression" dxfId="75" priority="29">
      <formula>$X$44=TODAY()</formula>
    </cfRule>
  </conditionalFormatting>
  <conditionalFormatting sqref="E69">
    <cfRule type="expression" dxfId="74" priority="28">
      <formula>D66&gt;D71</formula>
    </cfRule>
  </conditionalFormatting>
  <conditionalFormatting sqref="F69">
    <cfRule type="expression" dxfId="73" priority="27">
      <formula>AND(D66=D71,D66&lt;&gt;"")</formula>
    </cfRule>
  </conditionalFormatting>
  <conditionalFormatting sqref="G69">
    <cfRule type="expression" dxfId="72" priority="26">
      <formula>D66&lt;D71</formula>
    </cfRule>
  </conditionalFormatting>
  <conditionalFormatting sqref="C65:H65 G66:H68 H69:H73 G70:G73 C70:F70 C68:F68 C69:D69 C73:F73">
    <cfRule type="expression" dxfId="71" priority="25">
      <formula>$C$69=TODAY()</formula>
    </cfRule>
  </conditionalFormatting>
  <conditionalFormatting sqref="E59">
    <cfRule type="expression" dxfId="70" priority="24">
      <formula>D56&gt;D61</formula>
    </cfRule>
  </conditionalFormatting>
  <conditionalFormatting sqref="F59">
    <cfRule type="expression" dxfId="69" priority="23">
      <formula>AND(D56=D61,D56&lt;&gt;"")</formula>
    </cfRule>
  </conditionalFormatting>
  <conditionalFormatting sqref="G59">
    <cfRule type="expression" dxfId="68" priority="22">
      <formula>D56&lt;D61</formula>
    </cfRule>
  </conditionalFormatting>
  <conditionalFormatting sqref="C55:H55 G56:H58 H59:H63 G60:G63 C60:F60 C58:F58 C59:D59 C63:F63">
    <cfRule type="expression" dxfId="67" priority="21">
      <formula>$C$59=TODAY()</formula>
    </cfRule>
  </conditionalFormatting>
  <conditionalFormatting sqref="E49">
    <cfRule type="expression" dxfId="66" priority="20">
      <formula>D46&gt;D51</formula>
    </cfRule>
  </conditionalFormatting>
  <conditionalFormatting sqref="F49">
    <cfRule type="expression" dxfId="65" priority="19">
      <formula>AND(D46=D51,D46&lt;&gt;"")</formula>
    </cfRule>
  </conditionalFormatting>
  <conditionalFormatting sqref="G49">
    <cfRule type="expression" dxfId="64" priority="18">
      <formula>D46&lt;D51</formula>
    </cfRule>
  </conditionalFormatting>
  <conditionalFormatting sqref="C45:H45 G46:H48 H49:H53 G50:G53 C50:F50 C48:F48 C49:D49 C53:F53">
    <cfRule type="expression" dxfId="63" priority="17">
      <formula>$C$49=TODAY()</formula>
    </cfRule>
  </conditionalFormatting>
  <conditionalFormatting sqref="E39">
    <cfRule type="expression" dxfId="62" priority="16">
      <formula>D36&gt;D41</formula>
    </cfRule>
  </conditionalFormatting>
  <conditionalFormatting sqref="F39">
    <cfRule type="expression" dxfId="61" priority="15">
      <formula>AND(D36=D41,D36&lt;&gt;"")</formula>
    </cfRule>
  </conditionalFormatting>
  <conditionalFormatting sqref="G39">
    <cfRule type="expression" dxfId="60" priority="14">
      <formula>D36&lt;D41</formula>
    </cfRule>
  </conditionalFormatting>
  <conditionalFormatting sqref="C35:H35 G36:H38 H39:H43 G40:G43 C40:F40 C38:F38 C39:D39 C43:F43">
    <cfRule type="expression" dxfId="59" priority="13">
      <formula>$C$39=TODAY()</formula>
    </cfRule>
  </conditionalFormatting>
  <conditionalFormatting sqref="E29">
    <cfRule type="expression" dxfId="58" priority="12">
      <formula>D26&gt;D31</formula>
    </cfRule>
  </conditionalFormatting>
  <conditionalFormatting sqref="F29">
    <cfRule type="expression" dxfId="57" priority="11">
      <formula>AND(D26=D31,D26&lt;&gt;"")</formula>
    </cfRule>
  </conditionalFormatting>
  <conditionalFormatting sqref="G29">
    <cfRule type="expression" dxfId="56" priority="10">
      <formula>D26&lt;D31</formula>
    </cfRule>
  </conditionalFormatting>
  <conditionalFormatting sqref="C25:H25 G26:H28 H29:H33 G30:G33 C30:F30 C28:F28 C29:D29 C33:F33">
    <cfRule type="expression" dxfId="55" priority="9">
      <formula>$C$29=TODAY()</formula>
    </cfRule>
  </conditionalFormatting>
  <conditionalFormatting sqref="E19">
    <cfRule type="expression" dxfId="54" priority="8">
      <formula>D16&gt;D21</formula>
    </cfRule>
  </conditionalFormatting>
  <conditionalFormatting sqref="F19">
    <cfRule type="expression" dxfId="53" priority="7">
      <formula>AND(D16=D21,D16&lt;&gt;"")</formula>
    </cfRule>
  </conditionalFormatting>
  <conditionalFormatting sqref="G19">
    <cfRule type="expression" dxfId="52" priority="6">
      <formula>D16&lt;D21</formula>
    </cfRule>
  </conditionalFormatting>
  <conditionalFormatting sqref="C15:H15 G16:H18 H19:H23 G20:G23 C20:F20 C18:F18 C19:D19 C23:F23">
    <cfRule type="expression" dxfId="51" priority="5">
      <formula>$C$19=TODAY()</formula>
    </cfRule>
  </conditionalFormatting>
  <conditionalFormatting sqref="E9">
    <cfRule type="expression" dxfId="50" priority="4">
      <formula>D6&gt;D11</formula>
    </cfRule>
  </conditionalFormatting>
  <conditionalFormatting sqref="F9">
    <cfRule type="expression" dxfId="49" priority="3">
      <formula>AND(D6=D11,D6&lt;&gt;"")</formula>
    </cfRule>
  </conditionalFormatting>
  <conditionalFormatting sqref="G9">
    <cfRule type="expression" dxfId="48" priority="2">
      <formula>D6&lt;D11</formula>
    </cfRule>
  </conditionalFormatting>
  <conditionalFormatting sqref="C5:H5 G6:H8 H9:H13 G10:G13 C10:F10 C8:F8 C9:D9 C13:F13">
    <cfRule type="expression" dxfId="47" priority="1">
      <formula>$C$9=TODAY()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:GV174"/>
  <sheetViews>
    <sheetView zoomScale="85" zoomScaleNormal="85" workbookViewId="0">
      <pane xSplit="14" ySplit="5" topLeftCell="O6" activePane="bottomRight" state="frozenSplit"/>
      <selection pane="topRight" activeCell="T1" sqref="T1"/>
      <selection pane="bottomLeft" activeCell="A24" sqref="A24"/>
      <selection pane="bottomRight" activeCell="K2" sqref="K2:M2"/>
    </sheetView>
  </sheetViews>
  <sheetFormatPr baseColWidth="10" defaultRowHeight="12.75"/>
  <cols>
    <col min="1" max="1" width="3.42578125" style="2" customWidth="1"/>
    <col min="2" max="2" width="3.7109375" style="1" customWidth="1"/>
    <col min="3" max="4" width="15.7109375" style="2" customWidth="1"/>
    <col min="5" max="6" width="5.7109375" style="1" customWidth="1"/>
    <col min="7" max="10" width="4.7109375" style="1" customWidth="1"/>
    <col min="11" max="12" width="4.28515625" style="2" customWidth="1"/>
    <col min="13" max="13" width="8.85546875" style="2" customWidth="1"/>
    <col min="14" max="14" width="2.7109375" style="2" customWidth="1"/>
    <col min="15" max="15" width="4.42578125" style="2" customWidth="1"/>
    <col min="16" max="16" width="4.28515625" style="2" customWidth="1"/>
    <col min="17" max="17" width="9.28515625" style="2" customWidth="1"/>
    <col min="18" max="19" width="4.28515625" style="2" customWidth="1"/>
    <col min="20" max="20" width="9.28515625" style="2" customWidth="1"/>
    <col min="21" max="22" width="4.28515625" style="2" customWidth="1"/>
    <col min="23" max="23" width="9.28515625" style="2" customWidth="1"/>
    <col min="24" max="25" width="4.28515625" style="2" customWidth="1"/>
    <col min="26" max="26" width="9.28515625" style="2" customWidth="1"/>
    <col min="27" max="28" width="4.28515625" style="2" customWidth="1"/>
    <col min="29" max="29" width="9.28515625" style="2" customWidth="1"/>
    <col min="30" max="31" width="4.28515625" style="2" customWidth="1"/>
    <col min="32" max="32" width="9.28515625" style="2" customWidth="1"/>
    <col min="33" max="34" width="4.28515625" style="2" customWidth="1"/>
    <col min="35" max="35" width="9.28515625" style="2" customWidth="1"/>
    <col min="36" max="37" width="4.28515625" style="2" customWidth="1"/>
    <col min="38" max="38" width="9.28515625" style="2" customWidth="1"/>
    <col min="39" max="40" width="4.28515625" style="2" customWidth="1"/>
    <col min="41" max="41" width="9.28515625" style="2" customWidth="1"/>
    <col min="42" max="43" width="4.28515625" style="2" customWidth="1"/>
    <col min="44" max="44" width="9.28515625" style="2" customWidth="1"/>
    <col min="45" max="46" width="4.28515625" style="2" customWidth="1"/>
    <col min="47" max="47" width="9.28515625" style="2" customWidth="1"/>
    <col min="48" max="49" width="4.28515625" style="2" customWidth="1"/>
    <col min="50" max="50" width="9.28515625" style="2" customWidth="1"/>
    <col min="51" max="52" width="4.28515625" style="2" customWidth="1"/>
    <col min="53" max="53" width="9.28515625" style="2" customWidth="1"/>
    <col min="54" max="55" width="4.28515625" style="2" customWidth="1"/>
    <col min="56" max="56" width="9.28515625" style="2" customWidth="1"/>
    <col min="57" max="58" width="4.28515625" style="2" customWidth="1"/>
    <col min="59" max="59" width="9.28515625" style="2" customWidth="1"/>
    <col min="60" max="61" width="4.28515625" style="2" customWidth="1"/>
    <col min="62" max="62" width="9.28515625" style="2" customWidth="1"/>
    <col min="63" max="64" width="4.28515625" style="2" customWidth="1"/>
    <col min="65" max="65" width="9.28515625" style="2" customWidth="1"/>
    <col min="66" max="67" width="4.28515625" style="2" customWidth="1"/>
    <col min="68" max="68" width="9.28515625" style="2" customWidth="1"/>
    <col min="69" max="70" width="4.28515625" style="2" customWidth="1"/>
    <col min="71" max="71" width="9.28515625" style="2" customWidth="1"/>
    <col min="72" max="73" width="4.28515625" style="2" customWidth="1"/>
    <col min="74" max="74" width="9.28515625" style="2" customWidth="1"/>
    <col min="75" max="76" width="4.28515625" style="2" customWidth="1"/>
    <col min="77" max="77" width="9.28515625" style="2" customWidth="1"/>
    <col min="78" max="79" width="4.28515625" style="2" customWidth="1"/>
    <col min="80" max="80" width="9.28515625" style="2" customWidth="1"/>
    <col min="81" max="82" width="4.28515625" style="2" customWidth="1"/>
    <col min="83" max="83" width="9.28515625" style="2" customWidth="1"/>
    <col min="84" max="85" width="4.28515625" style="2" customWidth="1"/>
    <col min="86" max="86" width="9.28515625" style="2" customWidth="1"/>
    <col min="87" max="88" width="4.28515625" style="2" customWidth="1"/>
    <col min="89" max="89" width="9.28515625" style="2" customWidth="1"/>
    <col min="90" max="91" width="4.28515625" style="2" customWidth="1"/>
    <col min="92" max="92" width="9.28515625" style="2" customWidth="1"/>
    <col min="93" max="94" width="4.28515625" style="2" customWidth="1"/>
    <col min="95" max="95" width="9.28515625" style="2" customWidth="1"/>
    <col min="96" max="97" width="4.28515625" style="2" customWidth="1"/>
    <col min="98" max="98" width="9.28515625" style="2" customWidth="1"/>
    <col min="99" max="100" width="4.28515625" style="2" customWidth="1"/>
    <col min="101" max="101" width="9.28515625" style="2" customWidth="1"/>
    <col min="102" max="103" width="4.28515625" style="2" customWidth="1"/>
    <col min="104" max="104" width="9.28515625" style="2" customWidth="1"/>
    <col min="105" max="106" width="4.28515625" style="2" customWidth="1"/>
    <col min="107" max="107" width="9.28515625" style="2" customWidth="1"/>
    <col min="108" max="109" width="4.28515625" style="2" customWidth="1"/>
    <col min="110" max="110" width="9.28515625" style="2" customWidth="1"/>
    <col min="111" max="112" width="4.28515625" style="2" customWidth="1"/>
    <col min="113" max="113" width="9.28515625" style="2" customWidth="1"/>
    <col min="114" max="115" width="4.28515625" style="2" customWidth="1"/>
    <col min="116" max="116" width="9.28515625" style="2" customWidth="1"/>
    <col min="117" max="118" width="4.28515625" style="2" customWidth="1"/>
    <col min="119" max="119" width="9.28515625" style="2" customWidth="1"/>
    <col min="120" max="121" width="4.28515625" style="2" customWidth="1"/>
    <col min="122" max="122" width="9.28515625" style="2" customWidth="1"/>
    <col min="123" max="124" width="4.28515625" style="2" customWidth="1"/>
    <col min="125" max="125" width="9.28515625" style="2" customWidth="1"/>
    <col min="126" max="127" width="4.28515625" style="2" customWidth="1"/>
    <col min="128" max="128" width="9.28515625" style="2" customWidth="1"/>
    <col min="129" max="130" width="4.28515625" style="2" customWidth="1"/>
    <col min="131" max="131" width="9.28515625" style="2" customWidth="1"/>
    <col min="132" max="133" width="4.28515625" style="2" customWidth="1"/>
    <col min="134" max="134" width="9.28515625" style="2" customWidth="1"/>
    <col min="135" max="136" width="4.28515625" style="2" customWidth="1"/>
    <col min="137" max="137" width="9.28515625" style="2" customWidth="1"/>
    <col min="138" max="139" width="4.28515625" style="2" customWidth="1"/>
    <col min="140" max="140" width="9.28515625" style="2" customWidth="1"/>
    <col min="141" max="142" width="4.28515625" style="2" customWidth="1"/>
    <col min="143" max="143" width="9.28515625" style="2" customWidth="1"/>
    <col min="144" max="145" width="4.28515625" style="2" customWidth="1"/>
    <col min="146" max="146" width="9.28515625" style="2" customWidth="1"/>
    <col min="147" max="148" width="4.28515625" style="2" customWidth="1"/>
    <col min="149" max="149" width="9.28515625" style="2" customWidth="1"/>
    <col min="150" max="151" width="4.28515625" style="2" customWidth="1"/>
    <col min="152" max="152" width="9.28515625" style="2" customWidth="1"/>
    <col min="153" max="154" width="4.28515625" style="2" customWidth="1"/>
    <col min="155" max="155" width="9.28515625" style="2" customWidth="1"/>
    <col min="156" max="157" width="4.28515625" style="2" customWidth="1"/>
    <col min="158" max="158" width="9.28515625" style="2" customWidth="1"/>
    <col min="159" max="160" width="4.28515625" style="2" customWidth="1"/>
    <col min="161" max="161" width="9.28515625" style="2" customWidth="1"/>
    <col min="162" max="163" width="4.28515625" style="2" customWidth="1"/>
    <col min="164" max="164" width="9.28515625" style="2" customWidth="1"/>
    <col min="165" max="166" width="4.28515625" style="2" customWidth="1"/>
    <col min="167" max="167" width="9.28515625" style="2" customWidth="1"/>
    <col min="168" max="169" width="4.28515625" style="2" customWidth="1"/>
    <col min="170" max="170" width="9.28515625" style="2" customWidth="1"/>
    <col min="171" max="172" width="4.28515625" style="2" customWidth="1"/>
    <col min="173" max="173" width="9.28515625" style="2" customWidth="1"/>
    <col min="174" max="175" width="4.28515625" style="2" customWidth="1"/>
    <col min="176" max="176" width="9.28515625" style="2" customWidth="1"/>
    <col min="177" max="178" width="4.28515625" style="2" customWidth="1"/>
    <col min="179" max="179" width="9.28515625" style="2" customWidth="1"/>
    <col min="180" max="181" width="4.28515625" style="2" customWidth="1"/>
    <col min="182" max="182" width="9.28515625" style="2" customWidth="1"/>
    <col min="183" max="184" width="4.28515625" style="2" customWidth="1"/>
    <col min="185" max="185" width="9.28515625" style="2" customWidth="1"/>
    <col min="186" max="187" width="4.28515625" style="2" customWidth="1"/>
    <col min="188" max="188" width="9.28515625" style="2" customWidth="1"/>
    <col min="189" max="190" width="4.28515625" style="2" customWidth="1"/>
    <col min="191" max="191" width="9.28515625" style="2" customWidth="1"/>
    <col min="192" max="193" width="4.28515625" style="2" customWidth="1"/>
    <col min="194" max="194" width="9.28515625" style="2" customWidth="1"/>
    <col min="195" max="196" width="4.28515625" style="2" customWidth="1"/>
    <col min="197" max="197" width="9.28515625" style="2" customWidth="1"/>
    <col min="198" max="199" width="4.28515625" style="2" customWidth="1"/>
    <col min="200" max="200" width="9.28515625" style="2" customWidth="1"/>
    <col min="201" max="202" width="4.28515625" style="2" customWidth="1"/>
    <col min="203" max="203" width="9.28515625" style="2" customWidth="1"/>
    <col min="204" max="16384" width="11.42578125" style="2"/>
  </cols>
  <sheetData>
    <row r="1" spans="1:204" ht="17.25" customHeight="1" thickBot="1">
      <c r="A1" s="168"/>
      <c r="B1" s="169"/>
      <c r="C1" s="168"/>
      <c r="D1" s="168"/>
      <c r="E1" s="169"/>
      <c r="F1" s="169"/>
      <c r="G1" s="169"/>
      <c r="H1" s="169"/>
      <c r="I1" s="169"/>
      <c r="J1" s="169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  <c r="AK1" s="168"/>
      <c r="AL1" s="168"/>
      <c r="AM1" s="168"/>
      <c r="AN1" s="168"/>
      <c r="AO1" s="168"/>
      <c r="AP1" s="168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  <c r="BR1" s="168"/>
      <c r="BS1" s="168"/>
      <c r="BT1" s="168"/>
      <c r="BU1" s="168"/>
      <c r="BV1" s="168"/>
      <c r="BW1" s="168"/>
      <c r="BX1" s="168"/>
      <c r="BY1" s="168"/>
      <c r="BZ1" s="168"/>
      <c r="CA1" s="168"/>
      <c r="CB1" s="168"/>
      <c r="CC1" s="168"/>
      <c r="CD1" s="168"/>
      <c r="CE1" s="168"/>
      <c r="CF1" s="168"/>
      <c r="CG1" s="168"/>
      <c r="CH1" s="168"/>
      <c r="CI1" s="168"/>
      <c r="CJ1" s="168"/>
      <c r="CK1" s="168"/>
      <c r="CL1" s="168"/>
      <c r="CM1" s="168"/>
      <c r="CN1" s="168"/>
      <c r="CO1" s="168"/>
      <c r="CP1" s="168"/>
      <c r="CQ1" s="168"/>
      <c r="CR1" s="168"/>
      <c r="CS1" s="168"/>
      <c r="CT1" s="168"/>
      <c r="CU1" s="168"/>
      <c r="CV1" s="168"/>
      <c r="CW1" s="168"/>
      <c r="CX1" s="168"/>
      <c r="CY1" s="168"/>
      <c r="CZ1" s="168"/>
      <c r="DA1" s="168"/>
      <c r="DB1" s="168"/>
      <c r="DC1" s="168"/>
      <c r="DD1" s="168"/>
      <c r="DE1" s="168"/>
      <c r="DF1" s="168"/>
      <c r="DG1" s="168"/>
      <c r="DH1" s="168"/>
      <c r="DI1" s="168"/>
      <c r="DJ1" s="168"/>
      <c r="DK1" s="168"/>
      <c r="DL1" s="168"/>
      <c r="DM1" s="168"/>
      <c r="DN1" s="168"/>
      <c r="DO1" s="168"/>
      <c r="DP1" s="168"/>
      <c r="DQ1" s="168"/>
      <c r="DR1" s="168"/>
      <c r="DS1" s="168"/>
      <c r="DT1" s="168"/>
      <c r="DU1" s="168"/>
      <c r="DV1" s="168"/>
      <c r="DW1" s="168"/>
      <c r="DX1" s="168"/>
      <c r="DY1" s="168"/>
      <c r="DZ1" s="168"/>
      <c r="EA1" s="168"/>
      <c r="EB1" s="168"/>
      <c r="EC1" s="168"/>
      <c r="ED1" s="168"/>
      <c r="EE1" s="168"/>
      <c r="EF1" s="168"/>
      <c r="EG1" s="168"/>
      <c r="EH1" s="168"/>
      <c r="EI1" s="168"/>
      <c r="EJ1" s="168"/>
      <c r="EK1" s="168"/>
      <c r="EL1" s="168"/>
      <c r="EM1" s="168"/>
      <c r="EN1" s="168"/>
      <c r="EO1" s="168"/>
      <c r="EP1" s="168"/>
      <c r="EQ1" s="168"/>
      <c r="ER1" s="168"/>
      <c r="ES1" s="168"/>
      <c r="ET1" s="168"/>
      <c r="EU1" s="168"/>
      <c r="EV1" s="168"/>
      <c r="EW1" s="168"/>
      <c r="EX1" s="168"/>
      <c r="EY1" s="168"/>
      <c r="EZ1" s="168"/>
      <c r="FA1" s="168"/>
      <c r="FB1" s="168"/>
      <c r="FC1" s="168"/>
      <c r="FD1" s="168"/>
      <c r="FE1" s="168"/>
      <c r="FF1" s="168"/>
      <c r="FG1" s="168"/>
      <c r="FH1" s="168"/>
      <c r="FI1" s="168"/>
      <c r="FJ1" s="168"/>
      <c r="FK1" s="168"/>
      <c r="FL1" s="168"/>
      <c r="FM1" s="168"/>
      <c r="FN1" s="168"/>
      <c r="FO1" s="168"/>
      <c r="FP1" s="168"/>
      <c r="FQ1" s="168"/>
      <c r="FR1" s="168"/>
      <c r="FS1" s="168"/>
      <c r="FT1" s="168"/>
      <c r="FU1" s="168"/>
      <c r="FV1" s="168"/>
      <c r="FW1" s="168"/>
      <c r="FX1" s="168"/>
      <c r="FY1" s="168"/>
      <c r="FZ1" s="168"/>
      <c r="GA1" s="168"/>
      <c r="GB1" s="168"/>
      <c r="GC1" s="168"/>
      <c r="GD1" s="168"/>
      <c r="GE1" s="168"/>
      <c r="GF1" s="168"/>
      <c r="GG1" s="168"/>
      <c r="GH1" s="168"/>
      <c r="GI1" s="168"/>
      <c r="GJ1" s="168"/>
      <c r="GK1" s="168"/>
      <c r="GL1" s="168"/>
      <c r="GM1" s="168"/>
      <c r="GN1" s="168"/>
      <c r="GO1" s="168"/>
      <c r="GP1" s="168"/>
      <c r="GQ1" s="168"/>
      <c r="GR1" s="168"/>
      <c r="GS1" s="168"/>
      <c r="GT1" s="168"/>
      <c r="GU1" s="168"/>
      <c r="GV1" s="168"/>
    </row>
    <row r="2" spans="1:204" ht="16.5" customHeight="1" thickTop="1" thickBot="1">
      <c r="A2" s="168"/>
      <c r="B2" s="169"/>
      <c r="C2" s="168"/>
      <c r="D2" s="168"/>
      <c r="E2" s="454" t="s">
        <v>13</v>
      </c>
      <c r="F2" s="455"/>
      <c r="G2" s="441" t="s">
        <v>23</v>
      </c>
      <c r="H2" s="442"/>
      <c r="I2" s="442"/>
      <c r="J2" s="443"/>
      <c r="K2" s="446" t="s">
        <v>189</v>
      </c>
      <c r="L2" s="447"/>
      <c r="M2" s="447"/>
      <c r="N2" s="239"/>
      <c r="O2" s="431" t="str">
        <f>O4</f>
        <v>Akim Ait Kheddache</v>
      </c>
      <c r="P2" s="432"/>
      <c r="Q2" s="432"/>
      <c r="R2" s="431" t="str">
        <f>R4</f>
        <v>Alexandre Rollandy</v>
      </c>
      <c r="S2" s="432"/>
      <c r="T2" s="432"/>
      <c r="U2" s="431" t="str">
        <f>U4</f>
        <v>Arnaud Dorey</v>
      </c>
      <c r="V2" s="432"/>
      <c r="W2" s="432"/>
      <c r="X2" s="431" t="str">
        <f>X4</f>
        <v>Aurélien Canciani</v>
      </c>
      <c r="Y2" s="432"/>
      <c r="Z2" s="432"/>
      <c r="AA2" s="431" t="str">
        <f>AA4</f>
        <v>Bernard Chambon</v>
      </c>
      <c r="AB2" s="432"/>
      <c r="AC2" s="432"/>
      <c r="AD2" s="431" t="str">
        <f>AD4</f>
        <v>Charles Rollandy</v>
      </c>
      <c r="AE2" s="432"/>
      <c r="AF2" s="432"/>
      <c r="AG2" s="431" t="str">
        <f>AG4</f>
        <v>Christian Nain</v>
      </c>
      <c r="AH2" s="432"/>
      <c r="AI2" s="432"/>
      <c r="AJ2" s="431" t="str">
        <f>AJ4</f>
        <v>Christine Grall</v>
      </c>
      <c r="AK2" s="432"/>
      <c r="AL2" s="432"/>
      <c r="AM2" s="431" t="str">
        <f>AM4</f>
        <v>Christophe Cormond</v>
      </c>
      <c r="AN2" s="432"/>
      <c r="AO2" s="432"/>
      <c r="AP2" s="431" t="str">
        <f>AP4</f>
        <v>Daniel Deberque</v>
      </c>
      <c r="AQ2" s="432"/>
      <c r="AR2" s="432"/>
      <c r="AS2" s="431" t="str">
        <f>AS4</f>
        <v>Didier Simon</v>
      </c>
      <c r="AT2" s="432"/>
      <c r="AU2" s="432"/>
      <c r="AV2" s="431" t="str">
        <f>AV4</f>
        <v>Donald Marin</v>
      </c>
      <c r="AW2" s="432"/>
      <c r="AX2" s="432"/>
      <c r="AY2" s="431" t="str">
        <f>AY4</f>
        <v>Emilie Canciani</v>
      </c>
      <c r="AZ2" s="432"/>
      <c r="BA2" s="432"/>
      <c r="BB2" s="431" t="str">
        <f>BB4</f>
        <v>Emmanuel Hopin</v>
      </c>
      <c r="BC2" s="432"/>
      <c r="BD2" s="432"/>
      <c r="BE2" s="431" t="str">
        <f>BE4</f>
        <v>Fabien Bourdon</v>
      </c>
      <c r="BF2" s="432"/>
      <c r="BG2" s="432"/>
      <c r="BH2" s="431" t="str">
        <f>BH4</f>
        <v>Fabien Guy</v>
      </c>
      <c r="BI2" s="432"/>
      <c r="BJ2" s="432"/>
      <c r="BK2" s="431" t="str">
        <f>BK4</f>
        <v>Francis Paillard</v>
      </c>
      <c r="BL2" s="432"/>
      <c r="BM2" s="432"/>
      <c r="BN2" s="431" t="str">
        <f>BN4</f>
        <v>François Bastard</v>
      </c>
      <c r="BO2" s="432"/>
      <c r="BP2" s="432"/>
      <c r="BQ2" s="431" t="str">
        <f>BQ4</f>
        <v>Frédéric Lapotaire</v>
      </c>
      <c r="BR2" s="432"/>
      <c r="BS2" s="432"/>
      <c r="BT2" s="431" t="str">
        <f>BT4</f>
        <v>Gilles Mestre</v>
      </c>
      <c r="BU2" s="432"/>
      <c r="BV2" s="432"/>
      <c r="BW2" s="431" t="str">
        <f>BW4</f>
        <v>Hervé Oustric</v>
      </c>
      <c r="BX2" s="432"/>
      <c r="BY2" s="432"/>
      <c r="BZ2" s="431" t="str">
        <f>BZ4</f>
        <v>Hicham Leqcher</v>
      </c>
      <c r="CA2" s="432"/>
      <c r="CB2" s="432"/>
      <c r="CC2" s="431" t="str">
        <f>CC4</f>
        <v>Hyacinthe Warnasuriya</v>
      </c>
      <c r="CD2" s="432"/>
      <c r="CE2" s="432"/>
      <c r="CF2" s="431" t="str">
        <f>CF4</f>
        <v>Isabelle Belhomme</v>
      </c>
      <c r="CG2" s="432"/>
      <c r="CH2" s="432"/>
      <c r="CI2" s="431" t="str">
        <f>CI4</f>
        <v>Jacques Cohen</v>
      </c>
      <c r="CJ2" s="432"/>
      <c r="CK2" s="432"/>
      <c r="CL2" s="431" t="str">
        <f>CL4</f>
        <v>Jean-Baptiste Havis</v>
      </c>
      <c r="CM2" s="432"/>
      <c r="CN2" s="432"/>
      <c r="CO2" s="431" t="str">
        <f>CO4</f>
        <v>Jean-Claude Grall</v>
      </c>
      <c r="CP2" s="432"/>
      <c r="CQ2" s="432"/>
      <c r="CR2" s="431" t="str">
        <f>CR4</f>
        <v>JF Deschamps</v>
      </c>
      <c r="CS2" s="432"/>
      <c r="CT2" s="436"/>
      <c r="CU2" s="431" t="str">
        <f>CU4</f>
        <v>Jean-Michel Fontaine</v>
      </c>
      <c r="CV2" s="432"/>
      <c r="CW2" s="436"/>
      <c r="CX2" s="431" t="str">
        <f>CX4</f>
        <v>Jean-Yves Colas</v>
      </c>
      <c r="CY2" s="432"/>
      <c r="CZ2" s="432"/>
      <c r="DA2" s="431" t="str">
        <f>DA4</f>
        <v>Jessica Blampain</v>
      </c>
      <c r="DB2" s="432"/>
      <c r="DC2" s="432"/>
      <c r="DD2" s="431" t="str">
        <f>DD4</f>
        <v>Jonathan Lecourt</v>
      </c>
      <c r="DE2" s="432"/>
      <c r="DF2" s="432"/>
      <c r="DG2" s="431" t="str">
        <f>DG4</f>
        <v>Laurent Ott</v>
      </c>
      <c r="DH2" s="432"/>
      <c r="DI2" s="432"/>
      <c r="DJ2" s="431" t="str">
        <f>DJ4</f>
        <v>Loïc Mallet</v>
      </c>
      <c r="DK2" s="432"/>
      <c r="DL2" s="432"/>
      <c r="DM2" s="431" t="str">
        <f>DM4</f>
        <v>Luis Pedro</v>
      </c>
      <c r="DN2" s="432"/>
      <c r="DO2" s="432"/>
      <c r="DP2" s="431" t="str">
        <f>DP4</f>
        <v>Lukasz Zemsta</v>
      </c>
      <c r="DQ2" s="432"/>
      <c r="DR2" s="432"/>
      <c r="DS2" s="431" t="str">
        <f>DS4</f>
        <v>Marc Rodrigues</v>
      </c>
      <c r="DT2" s="432"/>
      <c r="DU2" s="432"/>
      <c r="DV2" s="431" t="str">
        <f>DV4</f>
        <v>Marcus Cunningham</v>
      </c>
      <c r="DW2" s="432"/>
      <c r="DX2" s="432"/>
      <c r="DY2" s="431" t="str">
        <f>DY4</f>
        <v>Matéo Texier</v>
      </c>
      <c r="DZ2" s="432"/>
      <c r="EA2" s="432"/>
      <c r="EB2" s="431" t="str">
        <f>EB4</f>
        <v>Mathieu Bourdon</v>
      </c>
      <c r="EC2" s="432"/>
      <c r="ED2" s="432"/>
      <c r="EE2" s="431" t="str">
        <f>EE4</f>
        <v>Michaël Rolland</v>
      </c>
      <c r="EF2" s="432"/>
      <c r="EG2" s="432"/>
      <c r="EH2" s="431" t="str">
        <f>EH4</f>
        <v>Nathalie Grall</v>
      </c>
      <c r="EI2" s="432"/>
      <c r="EJ2" s="432"/>
      <c r="EK2" s="431" t="str">
        <f>EK4</f>
        <v>Nicolas Belgrand</v>
      </c>
      <c r="EL2" s="432"/>
      <c r="EM2" s="432"/>
      <c r="EN2" s="431" t="str">
        <f>EN4</f>
        <v>Nicolas Lorin</v>
      </c>
      <c r="EO2" s="432"/>
      <c r="EP2" s="432"/>
      <c r="EQ2" s="431" t="str">
        <f>EQ4</f>
        <v>Nicolas Skunca</v>
      </c>
      <c r="ER2" s="432"/>
      <c r="ES2" s="432"/>
      <c r="ET2" s="431" t="str">
        <f>ET4</f>
        <v>Nicolas Texier</v>
      </c>
      <c r="EU2" s="432"/>
      <c r="EV2" s="432"/>
      <c r="EW2" s="431" t="str">
        <f>EW4</f>
        <v>Noé Canciani</v>
      </c>
      <c r="EX2" s="432"/>
      <c r="EY2" s="432"/>
      <c r="EZ2" s="431" t="str">
        <f>EZ4</f>
        <v>Pascal Garandel</v>
      </c>
      <c r="FA2" s="432"/>
      <c r="FB2" s="432"/>
      <c r="FC2" s="431" t="str">
        <f>FC4</f>
        <v>Pascal Picart</v>
      </c>
      <c r="FD2" s="432"/>
      <c r="FE2" s="432"/>
      <c r="FF2" s="431" t="str">
        <f>FF4</f>
        <v>Patrick Furpoirier</v>
      </c>
      <c r="FG2" s="432"/>
      <c r="FH2" s="432"/>
      <c r="FI2" s="431" t="str">
        <f>FI4</f>
        <v>Pierre Lullien</v>
      </c>
      <c r="FJ2" s="432"/>
      <c r="FK2" s="432"/>
      <c r="FL2" s="431" t="str">
        <f>FL4</f>
        <v>Redha Zerhouni</v>
      </c>
      <c r="FM2" s="432"/>
      <c r="FN2" s="432"/>
      <c r="FO2" s="431" t="str">
        <f>FO4</f>
        <v>Richard Gadou</v>
      </c>
      <c r="FP2" s="432"/>
      <c r="FQ2" s="432"/>
      <c r="FR2" s="431" t="str">
        <f>FR4</f>
        <v>Richard Guilloux</v>
      </c>
      <c r="FS2" s="432"/>
      <c r="FT2" s="432"/>
      <c r="FU2" s="431" t="str">
        <f>FU4</f>
        <v>Romain Métais</v>
      </c>
      <c r="FV2" s="432"/>
      <c r="FW2" s="432"/>
      <c r="FX2" s="431" t="str">
        <f>FX4</f>
        <v>Stéphane Barbier</v>
      </c>
      <c r="FY2" s="432"/>
      <c r="FZ2" s="432"/>
      <c r="GA2" s="431" t="str">
        <f>GA4</f>
        <v>Stéphane Labit</v>
      </c>
      <c r="GB2" s="432"/>
      <c r="GC2" s="432"/>
      <c r="GD2" s="431" t="str">
        <f>GD4</f>
        <v>Stéphane Rouxel</v>
      </c>
      <c r="GE2" s="432"/>
      <c r="GF2" s="432"/>
      <c r="GG2" s="431" t="str">
        <f>GG4</f>
        <v>Sylvain Morvan</v>
      </c>
      <c r="GH2" s="432"/>
      <c r="GI2" s="432"/>
      <c r="GJ2" s="431" t="str">
        <f>GJ4</f>
        <v>Thomas De Royer</v>
      </c>
      <c r="GK2" s="432"/>
      <c r="GL2" s="432"/>
      <c r="GM2" s="431" t="str">
        <f>GM4</f>
        <v>Thomas Hamon</v>
      </c>
      <c r="GN2" s="432"/>
      <c r="GO2" s="432"/>
      <c r="GP2" s="431" t="str">
        <f>GP4</f>
        <v>Valérie Rolland</v>
      </c>
      <c r="GQ2" s="432"/>
      <c r="GR2" s="432"/>
      <c r="GS2" s="431" t="str">
        <f>GS4</f>
        <v>Zigo Mozart</v>
      </c>
      <c r="GT2" s="432"/>
      <c r="GU2" s="432"/>
      <c r="GV2" s="168"/>
    </row>
    <row r="3" spans="1:204" ht="18.75" thickBot="1">
      <c r="A3" s="168"/>
      <c r="B3" s="169"/>
      <c r="C3" s="227"/>
      <c r="D3" s="168"/>
      <c r="E3" s="456"/>
      <c r="F3" s="457"/>
      <c r="G3" s="64">
        <v>1</v>
      </c>
      <c r="H3" s="64" t="s">
        <v>22</v>
      </c>
      <c r="I3" s="170">
        <v>2</v>
      </c>
      <c r="J3" s="87" t="s">
        <v>24</v>
      </c>
      <c r="K3" s="429">
        <f>IF($K$4&lt;&gt;0,SUM(M6:M87),"")</f>
        <v>47.5</v>
      </c>
      <c r="L3" s="430"/>
      <c r="M3" s="291">
        <f ca="1">IF($K$4&lt;&gt;0,VLOOKUP(K2,Classement!D7:Z69,23,FALSE),"")</f>
        <v>3</v>
      </c>
      <c r="N3" s="240"/>
      <c r="O3" s="433">
        <f>SUM(Q6:Q87)</f>
        <v>37.9</v>
      </c>
      <c r="P3" s="434"/>
      <c r="Q3" s="435"/>
      <c r="R3" s="433">
        <f>SUM(T6:T87)</f>
        <v>15.9</v>
      </c>
      <c r="S3" s="434"/>
      <c r="T3" s="435"/>
      <c r="U3" s="433">
        <f>SUM(W6:W87)</f>
        <v>31.3</v>
      </c>
      <c r="V3" s="434"/>
      <c r="W3" s="435"/>
      <c r="X3" s="433">
        <f>SUM(Z6:Z87)</f>
        <v>34.5</v>
      </c>
      <c r="Y3" s="434"/>
      <c r="Z3" s="435"/>
      <c r="AA3" s="433">
        <f>SUM(AC6:AC87)</f>
        <v>30.9</v>
      </c>
      <c r="AB3" s="434"/>
      <c r="AC3" s="435"/>
      <c r="AD3" s="433">
        <f>SUM(AF6:AF87)</f>
        <v>46.1</v>
      </c>
      <c r="AE3" s="434"/>
      <c r="AF3" s="435"/>
      <c r="AG3" s="433">
        <f>SUM(AI6:AI87)</f>
        <v>30.9</v>
      </c>
      <c r="AH3" s="434"/>
      <c r="AI3" s="435"/>
      <c r="AJ3" s="433">
        <f>SUM(AL6:AL87)</f>
        <v>15.9</v>
      </c>
      <c r="AK3" s="434"/>
      <c r="AL3" s="435"/>
      <c r="AM3" s="433">
        <f>SUM(AO6:AO87)</f>
        <v>27.700000000000003</v>
      </c>
      <c r="AN3" s="434"/>
      <c r="AO3" s="435"/>
      <c r="AP3" s="433">
        <f>SUM(AR6:AR87)</f>
        <v>25.5</v>
      </c>
      <c r="AQ3" s="434"/>
      <c r="AR3" s="435"/>
      <c r="AS3" s="433">
        <f>SUM(AU6:AU87)</f>
        <v>47.5</v>
      </c>
      <c r="AT3" s="434"/>
      <c r="AU3" s="435"/>
      <c r="AV3" s="433">
        <f>SUM(AX6:AX87)</f>
        <v>35.1</v>
      </c>
      <c r="AW3" s="434"/>
      <c r="AX3" s="435"/>
      <c r="AY3" s="433">
        <f>SUM(BA6:BA87)</f>
        <v>36.1</v>
      </c>
      <c r="AZ3" s="434"/>
      <c r="BA3" s="435"/>
      <c r="BB3" s="433">
        <f>SUM(BD6:BD87)</f>
        <v>42.5</v>
      </c>
      <c r="BC3" s="434"/>
      <c r="BD3" s="435"/>
      <c r="BE3" s="433">
        <f>SUM(BG6:BG87)</f>
        <v>29.9</v>
      </c>
      <c r="BF3" s="434"/>
      <c r="BG3" s="435"/>
      <c r="BH3" s="433">
        <f>SUM(BJ6:BJ87)</f>
        <v>30.9</v>
      </c>
      <c r="BI3" s="434"/>
      <c r="BJ3" s="435"/>
      <c r="BK3" s="433">
        <f>SUM(BM6:BM87)</f>
        <v>26.700000000000003</v>
      </c>
      <c r="BL3" s="434"/>
      <c r="BM3" s="435"/>
      <c r="BN3" s="433">
        <f>SUM(BP6:BP87)</f>
        <v>44.7</v>
      </c>
      <c r="BO3" s="434"/>
      <c r="BP3" s="435"/>
      <c r="BQ3" s="433">
        <f>SUM(BS6:BS87)</f>
        <v>43.2</v>
      </c>
      <c r="BR3" s="434"/>
      <c r="BS3" s="435"/>
      <c r="BT3" s="433">
        <f>SUM(BV6:BV87)</f>
        <v>37.299999999999997</v>
      </c>
      <c r="BU3" s="434"/>
      <c r="BV3" s="435"/>
      <c r="BW3" s="433">
        <f>SUM(BY6:BY87)</f>
        <v>38.700000000000003</v>
      </c>
      <c r="BX3" s="434"/>
      <c r="BY3" s="435"/>
      <c r="BZ3" s="433">
        <f>SUM(CB6:CB87)</f>
        <v>23.9</v>
      </c>
      <c r="CA3" s="434"/>
      <c r="CB3" s="435"/>
      <c r="CC3" s="433">
        <f>SUM(CE6:CE87)</f>
        <v>38.700000000000003</v>
      </c>
      <c r="CD3" s="434"/>
      <c r="CE3" s="435"/>
      <c r="CF3" s="433">
        <f>SUM(CH6:CH87)</f>
        <v>25.5</v>
      </c>
      <c r="CG3" s="434"/>
      <c r="CH3" s="435"/>
      <c r="CI3" s="433">
        <f>SUM(CK6:CK87)</f>
        <v>4.1999999999999993</v>
      </c>
      <c r="CJ3" s="434"/>
      <c r="CK3" s="435"/>
      <c r="CL3" s="433">
        <f>SUM(CN6:CN87)</f>
        <v>28.9</v>
      </c>
      <c r="CM3" s="434"/>
      <c r="CN3" s="435"/>
      <c r="CO3" s="433">
        <f>SUM(CQ6:CQ87)</f>
        <v>26.1</v>
      </c>
      <c r="CP3" s="434"/>
      <c r="CQ3" s="435"/>
      <c r="CR3" s="433">
        <f>SUM(CT6:CT87)</f>
        <v>28.9</v>
      </c>
      <c r="CS3" s="437"/>
      <c r="CT3" s="438"/>
      <c r="CU3" s="433">
        <f>SUM(CW6:CW87)</f>
        <v>24.9</v>
      </c>
      <c r="CV3" s="437"/>
      <c r="CW3" s="438"/>
      <c r="CX3" s="433">
        <f>SUM(CZ6:CZ87)</f>
        <v>29.7</v>
      </c>
      <c r="CY3" s="434"/>
      <c r="CZ3" s="435"/>
      <c r="DA3" s="433">
        <f>SUM(DC6:DC87)</f>
        <v>26.1</v>
      </c>
      <c r="DB3" s="434"/>
      <c r="DC3" s="435"/>
      <c r="DD3" s="433">
        <f>SUM(DF6:DF87)</f>
        <v>32.9</v>
      </c>
      <c r="DE3" s="434"/>
      <c r="DF3" s="435"/>
      <c r="DG3" s="433">
        <f>SUM(DI6:DI87)</f>
        <v>28.5</v>
      </c>
      <c r="DH3" s="434"/>
      <c r="DI3" s="435"/>
      <c r="DJ3" s="433">
        <f>SUM(DL6:DL87)</f>
        <v>37.700000000000003</v>
      </c>
      <c r="DK3" s="434"/>
      <c r="DL3" s="435"/>
      <c r="DM3" s="433">
        <f>SUM(DO6:DO87)</f>
        <v>44.7</v>
      </c>
      <c r="DN3" s="434"/>
      <c r="DO3" s="435"/>
      <c r="DP3" s="433">
        <f>SUM(DR6:DR87)</f>
        <v>41.1</v>
      </c>
      <c r="DQ3" s="434"/>
      <c r="DR3" s="435"/>
      <c r="DS3" s="433">
        <f>SUM(DU6:DU87)</f>
        <v>39.299999999999997</v>
      </c>
      <c r="DT3" s="434"/>
      <c r="DU3" s="435"/>
      <c r="DV3" s="433">
        <f>SUM(DX6:DX87)</f>
        <v>39.299999999999997</v>
      </c>
      <c r="DW3" s="434"/>
      <c r="DX3" s="435"/>
      <c r="DY3" s="433">
        <f>SUM(EA6:EA87)</f>
        <v>23.5</v>
      </c>
      <c r="DZ3" s="434"/>
      <c r="EA3" s="435"/>
      <c r="EB3" s="433">
        <f>SUM(ED6:ED87)</f>
        <v>19.5</v>
      </c>
      <c r="EC3" s="434"/>
      <c r="ED3" s="435"/>
      <c r="EE3" s="433">
        <f>SUM(EG6:EG87)</f>
        <v>6.3000000000000007</v>
      </c>
      <c r="EF3" s="434"/>
      <c r="EG3" s="435"/>
      <c r="EH3" s="433">
        <f>SUM(EJ6:EJ87)</f>
        <v>24.9</v>
      </c>
      <c r="EI3" s="434"/>
      <c r="EJ3" s="435"/>
      <c r="EK3" s="433">
        <f>SUM(EM6:EM87)</f>
        <v>22.4</v>
      </c>
      <c r="EL3" s="434"/>
      <c r="EM3" s="435"/>
      <c r="EN3" s="433">
        <f>SUM(EP6:EP87)</f>
        <v>50.699999999999996</v>
      </c>
      <c r="EO3" s="434"/>
      <c r="EP3" s="435"/>
      <c r="EQ3" s="433">
        <f>SUM(ES6:ES87)</f>
        <v>28.700000000000003</v>
      </c>
      <c r="ER3" s="434"/>
      <c r="ES3" s="435"/>
      <c r="ET3" s="433">
        <f>SUM(EV6:EV87)</f>
        <v>23.9</v>
      </c>
      <c r="EU3" s="434"/>
      <c r="EV3" s="435"/>
      <c r="EW3" s="433">
        <f>SUM(EY6:EY87)</f>
        <v>15.9</v>
      </c>
      <c r="EX3" s="434"/>
      <c r="EY3" s="435"/>
      <c r="EZ3" s="433">
        <f>SUM(FB6:FB87)</f>
        <v>37.5</v>
      </c>
      <c r="FA3" s="434"/>
      <c r="FB3" s="435"/>
      <c r="FC3" s="433">
        <f>SUM(FE6:FE87)</f>
        <v>30.6</v>
      </c>
      <c r="FD3" s="434"/>
      <c r="FE3" s="435"/>
      <c r="FF3" s="433">
        <f>SUM(FH6:FH87)</f>
        <v>19.8</v>
      </c>
      <c r="FG3" s="434"/>
      <c r="FH3" s="435"/>
      <c r="FI3" s="433">
        <f>SUM(FK6:FK87)</f>
        <v>19.5</v>
      </c>
      <c r="FJ3" s="434"/>
      <c r="FK3" s="435"/>
      <c r="FL3" s="433">
        <f>SUM(FN6:FN87)</f>
        <v>15.9</v>
      </c>
      <c r="FM3" s="434"/>
      <c r="FN3" s="435"/>
      <c r="FO3" s="433">
        <f>SUM(FQ6:FQ87)</f>
        <v>33.700000000000003</v>
      </c>
      <c r="FP3" s="434"/>
      <c r="FQ3" s="435"/>
      <c r="FR3" s="433">
        <f>SUM(FT6:FT87)</f>
        <v>16</v>
      </c>
      <c r="FS3" s="434"/>
      <c r="FT3" s="435"/>
      <c r="FU3" s="433">
        <f>SUM(FW6:FW87)</f>
        <v>26.1</v>
      </c>
      <c r="FV3" s="434"/>
      <c r="FW3" s="435"/>
      <c r="FX3" s="433">
        <f>SUM(FZ6:FZ87)</f>
        <v>28.9</v>
      </c>
      <c r="FY3" s="434"/>
      <c r="FZ3" s="435"/>
      <c r="GA3" s="433">
        <f>SUM(GC6:GC87)</f>
        <v>30.9</v>
      </c>
      <c r="GB3" s="434"/>
      <c r="GC3" s="435"/>
      <c r="GD3" s="433">
        <f>SUM(GF6:GF87)</f>
        <v>32.5</v>
      </c>
      <c r="GE3" s="434"/>
      <c r="GF3" s="435"/>
      <c r="GG3" s="433">
        <f>SUM(GI6:GI87)</f>
        <v>48.3</v>
      </c>
      <c r="GH3" s="434"/>
      <c r="GI3" s="435"/>
      <c r="GJ3" s="433">
        <f>SUM(GL6:GL87)</f>
        <v>9.6</v>
      </c>
      <c r="GK3" s="434"/>
      <c r="GL3" s="435"/>
      <c r="GM3" s="433">
        <f>SUM(GO6:GO87)</f>
        <v>32.299999999999997</v>
      </c>
      <c r="GN3" s="434"/>
      <c r="GO3" s="435"/>
      <c r="GP3" s="433">
        <f>SUM(GR6:GR87)</f>
        <v>19.5</v>
      </c>
      <c r="GQ3" s="434"/>
      <c r="GR3" s="435"/>
      <c r="GS3" s="433">
        <f>SUM(GU6:GU87)</f>
        <v>26.700000000000003</v>
      </c>
      <c r="GT3" s="434"/>
      <c r="GU3" s="435"/>
      <c r="GV3" s="168"/>
    </row>
    <row r="4" spans="1:204" ht="14.25" hidden="1" thickTop="1" thickBot="1">
      <c r="A4" s="168"/>
      <c r="B4" s="169"/>
      <c r="C4" s="168"/>
      <c r="D4" s="168"/>
      <c r="E4" s="217"/>
      <c r="F4" s="218"/>
      <c r="G4" s="65"/>
      <c r="H4" s="65"/>
      <c r="I4" s="65"/>
      <c r="J4" s="171"/>
      <c r="K4" s="241" t="str">
        <f>K2</f>
        <v>Didier Simon</v>
      </c>
      <c r="L4" s="242" t="str">
        <f>CONCATENATE(K4,"1")</f>
        <v>Didier Simon1</v>
      </c>
      <c r="M4" s="242" t="str">
        <f>CONCATENATE(K4,"2")</f>
        <v>Didier Simon2</v>
      </c>
      <c r="N4" s="242"/>
      <c r="O4" s="88" t="s">
        <v>197</v>
      </c>
      <c r="P4" s="89" t="str">
        <f>CONCATENATE(O4,"1")</f>
        <v>Akim Ait Kheddache1</v>
      </c>
      <c r="Q4" s="89" t="str">
        <f>CONCATENATE(O4,"2")</f>
        <v>Akim Ait Kheddache2</v>
      </c>
      <c r="R4" s="88" t="s">
        <v>180</v>
      </c>
      <c r="S4" s="89" t="str">
        <f>CONCATENATE(R4,"1")</f>
        <v>Alexandre Rollandy1</v>
      </c>
      <c r="T4" s="89" t="str">
        <f>CONCATENATE(R4,"2")</f>
        <v>Alexandre Rollandy2</v>
      </c>
      <c r="U4" s="88" t="s">
        <v>170</v>
      </c>
      <c r="V4" s="89" t="str">
        <f>CONCATENATE(U4,"1")</f>
        <v>Arnaud Dorey1</v>
      </c>
      <c r="W4" s="89" t="str">
        <f>CONCATENATE(U4,"2")</f>
        <v>Arnaud Dorey2</v>
      </c>
      <c r="X4" s="88" t="s">
        <v>205</v>
      </c>
      <c r="Y4" s="89" t="str">
        <f>CONCATENATE(X4,"1")</f>
        <v>Aurélien Canciani1</v>
      </c>
      <c r="Z4" s="89" t="str">
        <f>CONCATENATE(X4,"2")</f>
        <v>Aurélien Canciani2</v>
      </c>
      <c r="AA4" s="88" t="s">
        <v>187</v>
      </c>
      <c r="AB4" s="89" t="str">
        <f>CONCATENATE(AA4,"1")</f>
        <v>Bernard Chambon1</v>
      </c>
      <c r="AC4" s="89" t="str">
        <f>CONCATENATE(AA4,"2")</f>
        <v>Bernard Chambon2</v>
      </c>
      <c r="AD4" s="88" t="s">
        <v>234</v>
      </c>
      <c r="AE4" s="89" t="str">
        <f>CONCATENATE(AD4,"1")</f>
        <v>Charles Rollandy1</v>
      </c>
      <c r="AF4" s="89" t="str">
        <f>CONCATENATE(AD4,"2")</f>
        <v>Charles Rollandy2</v>
      </c>
      <c r="AG4" s="88" t="s">
        <v>201</v>
      </c>
      <c r="AH4" s="89" t="str">
        <f>CONCATENATE(AG4,"1")</f>
        <v>Christian Nain1</v>
      </c>
      <c r="AI4" s="89" t="str">
        <f>CONCATENATE(AG4,"2")</f>
        <v>Christian Nain2</v>
      </c>
      <c r="AJ4" s="88" t="s">
        <v>169</v>
      </c>
      <c r="AK4" s="89" t="str">
        <f>CONCATENATE(AJ4,"1")</f>
        <v>Christine Grall1</v>
      </c>
      <c r="AL4" s="89" t="str">
        <f>CONCATENATE(AJ4,"2")</f>
        <v>Christine Grall2</v>
      </c>
      <c r="AM4" s="88" t="s">
        <v>196</v>
      </c>
      <c r="AN4" s="89" t="str">
        <f>CONCATENATE(AM4,"1")</f>
        <v>Christophe Cormond1</v>
      </c>
      <c r="AO4" s="89" t="str">
        <f>CONCATENATE(AM4,"2")</f>
        <v>Christophe Cormond2</v>
      </c>
      <c r="AP4" s="88" t="s">
        <v>168</v>
      </c>
      <c r="AQ4" s="89" t="str">
        <f>CONCATENATE(AP4,"1")</f>
        <v>Daniel Deberque1</v>
      </c>
      <c r="AR4" s="89" t="str">
        <f>CONCATENATE(AP4,"2")</f>
        <v>Daniel Deberque2</v>
      </c>
      <c r="AS4" s="88" t="s">
        <v>189</v>
      </c>
      <c r="AT4" s="89" t="str">
        <f>CONCATENATE(AS4,"1")</f>
        <v>Didier Simon1</v>
      </c>
      <c r="AU4" s="89" t="str">
        <f>CONCATENATE(AS4,"2")</f>
        <v>Didier Simon2</v>
      </c>
      <c r="AV4" s="88" t="s">
        <v>195</v>
      </c>
      <c r="AW4" s="89" t="str">
        <f>CONCATENATE(AV4,"1")</f>
        <v>Donald Marin1</v>
      </c>
      <c r="AX4" s="89" t="str">
        <f>CONCATENATE(AV4,"2")</f>
        <v>Donald Marin2</v>
      </c>
      <c r="AY4" s="88" t="s">
        <v>202</v>
      </c>
      <c r="AZ4" s="89" t="str">
        <f>CONCATENATE(AY4,"1")</f>
        <v>Emilie Canciani1</v>
      </c>
      <c r="BA4" s="89" t="str">
        <f>CONCATENATE(AY4,"2")</f>
        <v>Emilie Canciani2</v>
      </c>
      <c r="BB4" s="88" t="s">
        <v>191</v>
      </c>
      <c r="BC4" s="89" t="str">
        <f>CONCATENATE(BB4,"1")</f>
        <v>Emmanuel Hopin1</v>
      </c>
      <c r="BD4" s="89" t="str">
        <f>CONCATENATE(BB4,"2")</f>
        <v>Emmanuel Hopin2</v>
      </c>
      <c r="BE4" s="88" t="s">
        <v>235</v>
      </c>
      <c r="BF4" s="89" t="str">
        <f>CONCATENATE(BE4,"1")</f>
        <v>Fabien Bourdon1</v>
      </c>
      <c r="BG4" s="89" t="str">
        <f>CONCATENATE(BE4,"2")</f>
        <v>Fabien Bourdon2</v>
      </c>
      <c r="BH4" s="88" t="s">
        <v>231</v>
      </c>
      <c r="BI4" s="89" t="str">
        <f>CONCATENATE(BH4,"1")</f>
        <v>Fabien Guy1</v>
      </c>
      <c r="BJ4" s="89" t="str">
        <f>CONCATENATE(BH4,"2")</f>
        <v>Fabien Guy2</v>
      </c>
      <c r="BK4" s="88" t="s">
        <v>230</v>
      </c>
      <c r="BL4" s="89" t="str">
        <f>CONCATENATE(BK4,"1")</f>
        <v>Francis Paillard1</v>
      </c>
      <c r="BM4" s="89" t="str">
        <f>CONCATENATE(BK4,"2")</f>
        <v>Francis Paillard2</v>
      </c>
      <c r="BN4" s="88" t="s">
        <v>173</v>
      </c>
      <c r="BO4" s="89" t="str">
        <f>CONCATENATE(BN4,"1")</f>
        <v>François Bastard1</v>
      </c>
      <c r="BP4" s="89" t="str">
        <f>CONCATENATE(BN4,"2")</f>
        <v>François Bastard2</v>
      </c>
      <c r="BQ4" s="88" t="s">
        <v>204</v>
      </c>
      <c r="BR4" s="89" t="str">
        <f>CONCATENATE(BQ4,"1")</f>
        <v>Frédéric Lapotaire1</v>
      </c>
      <c r="BS4" s="89" t="str">
        <f>CONCATENATE(BQ4,"2")</f>
        <v>Frédéric Lapotaire2</v>
      </c>
      <c r="BT4" s="88" t="s">
        <v>206</v>
      </c>
      <c r="BU4" s="89" t="str">
        <f>CONCATENATE(BT4,"1")</f>
        <v>Gilles Mestre1</v>
      </c>
      <c r="BV4" s="89" t="str">
        <f>CONCATENATE(BT4,"2")</f>
        <v>Gilles Mestre2</v>
      </c>
      <c r="BW4" s="88" t="s">
        <v>207</v>
      </c>
      <c r="BX4" s="89" t="str">
        <f>CONCATENATE(BW4,"1")</f>
        <v>Hervé Oustric1</v>
      </c>
      <c r="BY4" s="89" t="str">
        <f>CONCATENATE(BW4,"2")</f>
        <v>Hervé Oustric2</v>
      </c>
      <c r="BZ4" s="88" t="s">
        <v>237</v>
      </c>
      <c r="CA4" s="89" t="str">
        <f>CONCATENATE(BZ4,"1")</f>
        <v>Hicham Leqcher1</v>
      </c>
      <c r="CB4" s="89" t="str">
        <f>CONCATENATE(BZ4,"2")</f>
        <v>Hicham Leqcher2</v>
      </c>
      <c r="CC4" s="88" t="s">
        <v>224</v>
      </c>
      <c r="CD4" s="89" t="str">
        <f>CONCATENATE(CC4,"1")</f>
        <v>Hyacinthe Warnasuriya1</v>
      </c>
      <c r="CE4" s="89" t="str">
        <f>CONCATENATE(CC4,"2")</f>
        <v>Hyacinthe Warnasuriya2</v>
      </c>
      <c r="CF4" s="88" t="s">
        <v>241</v>
      </c>
      <c r="CG4" s="89" t="str">
        <f>CONCATENATE(CF4,"1")</f>
        <v>Isabelle Belhomme1</v>
      </c>
      <c r="CH4" s="89" t="str">
        <f>CONCATENATE(CF4,"2")</f>
        <v>Isabelle Belhomme2</v>
      </c>
      <c r="CI4" s="88" t="s">
        <v>188</v>
      </c>
      <c r="CJ4" s="89" t="str">
        <f>CONCATENATE(CI4,"1")</f>
        <v>Jacques Cohen1</v>
      </c>
      <c r="CK4" s="89" t="str">
        <f>CONCATENATE(CI4,"2")</f>
        <v>Jacques Cohen2</v>
      </c>
      <c r="CL4" s="88" t="s">
        <v>186</v>
      </c>
      <c r="CM4" s="89" t="str">
        <f>CONCATENATE(CL4,"1")</f>
        <v>Jean-Baptiste Havis1</v>
      </c>
      <c r="CN4" s="89" t="str">
        <f>CONCATENATE(CL4,"2")</f>
        <v>Jean-Baptiste Havis2</v>
      </c>
      <c r="CO4" s="88" t="s">
        <v>179</v>
      </c>
      <c r="CP4" s="89" t="str">
        <f>CONCATENATE(CO4,"1")</f>
        <v>Jean-Claude Grall1</v>
      </c>
      <c r="CQ4" s="89" t="str">
        <f>CONCATENATE(CO4,"2")</f>
        <v>Jean-Claude Grall2</v>
      </c>
      <c r="CR4" s="88" t="s">
        <v>171</v>
      </c>
      <c r="CS4" s="89" t="str">
        <f>CONCATENATE(CR4,"1")</f>
        <v>JF Deschamps1</v>
      </c>
      <c r="CT4" s="89" t="str">
        <f>CONCATENATE(CR4,"2")</f>
        <v>JF Deschamps2</v>
      </c>
      <c r="CU4" s="88" t="s">
        <v>176</v>
      </c>
      <c r="CV4" s="89" t="str">
        <f>CONCATENATE(CU4,"1")</f>
        <v>Jean-Michel Fontaine1</v>
      </c>
      <c r="CW4" s="89" t="str">
        <f>CONCATENATE(CU4,"2")</f>
        <v>Jean-Michel Fontaine2</v>
      </c>
      <c r="CX4" s="88" t="s">
        <v>193</v>
      </c>
      <c r="CY4" s="89" t="str">
        <f>CONCATENATE(CX4,"1")</f>
        <v>Jean-Yves Colas1</v>
      </c>
      <c r="CZ4" s="89" t="str">
        <f>CONCATENATE(CX4,"2")</f>
        <v>Jean-Yves Colas2</v>
      </c>
      <c r="DA4" s="88" t="s">
        <v>245</v>
      </c>
      <c r="DB4" s="89" t="str">
        <f>CONCATENATE(DA4,"1")</f>
        <v>Jessica Blampain1</v>
      </c>
      <c r="DC4" s="89" t="str">
        <f>CONCATENATE(DA4,"2")</f>
        <v>Jessica Blampain2</v>
      </c>
      <c r="DD4" s="88" t="s">
        <v>177</v>
      </c>
      <c r="DE4" s="89" t="str">
        <f>CONCATENATE(DD4,"1")</f>
        <v>Jonathan Lecourt1</v>
      </c>
      <c r="DF4" s="89" t="str">
        <f>CONCATENATE(DD4,"2")</f>
        <v>Jonathan Lecourt2</v>
      </c>
      <c r="DG4" s="88" t="s">
        <v>208</v>
      </c>
      <c r="DH4" s="89" t="str">
        <f>CONCATENATE(DG4,"1")</f>
        <v>Laurent Ott1</v>
      </c>
      <c r="DI4" s="89" t="str">
        <f>CONCATENATE(DG4,"2")</f>
        <v>Laurent Ott2</v>
      </c>
      <c r="DJ4" s="88" t="s">
        <v>194</v>
      </c>
      <c r="DK4" s="89" t="str">
        <f>CONCATENATE(DJ4,"1")</f>
        <v>Loïc Mallet1</v>
      </c>
      <c r="DL4" s="89" t="str">
        <f>CONCATENATE(DJ4,"2")</f>
        <v>Loïc Mallet2</v>
      </c>
      <c r="DM4" s="88" t="s">
        <v>163</v>
      </c>
      <c r="DN4" s="89" t="str">
        <f>CONCATENATE(DM4,"1")</f>
        <v>Luis Pedro1</v>
      </c>
      <c r="DO4" s="89" t="str">
        <f>CONCATENATE(DM4,"2")</f>
        <v>Luis Pedro2</v>
      </c>
      <c r="DP4" s="88" t="s">
        <v>199</v>
      </c>
      <c r="DQ4" s="89" t="str">
        <f>CONCATENATE(DP4,"1")</f>
        <v>Lukasz Zemsta1</v>
      </c>
      <c r="DR4" s="89" t="str">
        <f>CONCATENATE(DP4,"2")</f>
        <v>Lukasz Zemsta2</v>
      </c>
      <c r="DS4" s="88" t="s">
        <v>227</v>
      </c>
      <c r="DT4" s="89" t="str">
        <f>CONCATENATE(DS4,"1")</f>
        <v>Marc Rodrigues1</v>
      </c>
      <c r="DU4" s="89" t="str">
        <f>CONCATENATE(DS4,"2")</f>
        <v>Marc Rodrigues2</v>
      </c>
      <c r="DV4" s="88" t="s">
        <v>172</v>
      </c>
      <c r="DW4" s="89" t="str">
        <f>CONCATENATE(DV4,"1")</f>
        <v>Marcus Cunningham1</v>
      </c>
      <c r="DX4" s="89" t="str">
        <f>CONCATENATE(DV4,"2")</f>
        <v>Marcus Cunningham2</v>
      </c>
      <c r="DY4" s="88" t="s">
        <v>182</v>
      </c>
      <c r="DZ4" s="89" t="str">
        <f>CONCATENATE(DY4,"1")</f>
        <v>Matéo Texier1</v>
      </c>
      <c r="EA4" s="89" t="str">
        <f>CONCATENATE(DY4,"2")</f>
        <v>Matéo Texier2</v>
      </c>
      <c r="EB4" s="88" t="s">
        <v>166</v>
      </c>
      <c r="EC4" s="89" t="str">
        <f>CONCATENATE(EB4,"1")</f>
        <v>Mathieu Bourdon1</v>
      </c>
      <c r="ED4" s="89" t="str">
        <f>CONCATENATE(EB4,"2")</f>
        <v>Mathieu Bourdon2</v>
      </c>
      <c r="EE4" s="88" t="s">
        <v>243</v>
      </c>
      <c r="EF4" s="89" t="str">
        <f>CONCATENATE(EE4,"1")</f>
        <v>Michaël Rolland1</v>
      </c>
      <c r="EG4" s="89" t="str">
        <f>CONCATENATE(EE4,"2")</f>
        <v>Michaël Rolland2</v>
      </c>
      <c r="EH4" s="88" t="s">
        <v>178</v>
      </c>
      <c r="EI4" s="89" t="str">
        <f>CONCATENATE(EH4,"1")</f>
        <v>Nathalie Grall1</v>
      </c>
      <c r="EJ4" s="89" t="str">
        <f>CONCATENATE(EH4,"2")</f>
        <v>Nathalie Grall2</v>
      </c>
      <c r="EK4" s="88" t="s">
        <v>209</v>
      </c>
      <c r="EL4" s="89" t="str">
        <f>CONCATENATE(EK4,"1")</f>
        <v>Nicolas Belgrand1</v>
      </c>
      <c r="EM4" s="89" t="str">
        <f>CONCATENATE(EK4,"2")</f>
        <v>Nicolas Belgrand2</v>
      </c>
      <c r="EN4" s="88" t="s">
        <v>165</v>
      </c>
      <c r="EO4" s="89" t="str">
        <f>CONCATENATE(EN4,"1")</f>
        <v>Nicolas Lorin1</v>
      </c>
      <c r="EP4" s="89" t="str">
        <f>CONCATENATE(EN4,"2")</f>
        <v>Nicolas Lorin2</v>
      </c>
      <c r="EQ4" s="88" t="s">
        <v>214</v>
      </c>
      <c r="ER4" s="89" t="str">
        <f>CONCATENATE(EQ4,"1")</f>
        <v>Nicolas Skunca1</v>
      </c>
      <c r="ES4" s="89" t="str">
        <f>CONCATENATE(EQ4,"2")</f>
        <v>Nicolas Skunca2</v>
      </c>
      <c r="ET4" s="88" t="s">
        <v>238</v>
      </c>
      <c r="EU4" s="89" t="str">
        <f>CONCATENATE(ET4,"1")</f>
        <v>Nicolas Texier1</v>
      </c>
      <c r="EV4" s="89" t="str">
        <f>CONCATENATE(ET4,"2")</f>
        <v>Nicolas Texier2</v>
      </c>
      <c r="EW4" s="88" t="s">
        <v>210</v>
      </c>
      <c r="EX4" s="89" t="str">
        <f>CONCATENATE(EW4,"1")</f>
        <v>Noé Canciani1</v>
      </c>
      <c r="EY4" s="89" t="str">
        <f>CONCATENATE(EW4,"2")</f>
        <v>Noé Canciani2</v>
      </c>
      <c r="EZ4" s="88" t="s">
        <v>212</v>
      </c>
      <c r="FA4" s="89" t="str">
        <f>CONCATENATE(EZ4,"1")</f>
        <v>Pascal Garandel1</v>
      </c>
      <c r="FB4" s="89" t="str">
        <f>CONCATENATE(EZ4,"2")</f>
        <v>Pascal Garandel2</v>
      </c>
      <c r="FC4" s="88" t="s">
        <v>213</v>
      </c>
      <c r="FD4" s="89" t="str">
        <f>CONCATENATE(FC4,"1")</f>
        <v>Pascal Picart1</v>
      </c>
      <c r="FE4" s="89" t="str">
        <f>CONCATENATE(FC4,"2")</f>
        <v>Pascal Picart2</v>
      </c>
      <c r="FF4" s="88" t="s">
        <v>236</v>
      </c>
      <c r="FG4" s="89" t="str">
        <f>CONCATENATE(FF4,"1")</f>
        <v>Patrick Furpoirier1</v>
      </c>
      <c r="FH4" s="89" t="str">
        <f>CONCATENATE(FF4,"2")</f>
        <v>Patrick Furpoirier2</v>
      </c>
      <c r="FI4" s="88" t="s">
        <v>242</v>
      </c>
      <c r="FJ4" s="89" t="str">
        <f>CONCATENATE(FI4,"1")</f>
        <v>Pierre Lullien1</v>
      </c>
      <c r="FK4" s="89" t="str">
        <f>CONCATENATE(FI4,"2")</f>
        <v>Pierre Lullien2</v>
      </c>
      <c r="FL4" s="88" t="s">
        <v>223</v>
      </c>
      <c r="FM4" s="89" t="str">
        <f>CONCATENATE(FL4,"1")</f>
        <v>Redha Zerhouni1</v>
      </c>
      <c r="FN4" s="89" t="str">
        <f>CONCATENATE(FL4,"2")</f>
        <v>Redha Zerhouni2</v>
      </c>
      <c r="FO4" s="88" t="s">
        <v>198</v>
      </c>
      <c r="FP4" s="89" t="str">
        <f>CONCATENATE(FO4,"1")</f>
        <v>Richard Gadou1</v>
      </c>
      <c r="FQ4" s="89" t="str">
        <f>CONCATENATE(FO4,"2")</f>
        <v>Richard Gadou2</v>
      </c>
      <c r="FR4" s="88" t="s">
        <v>155</v>
      </c>
      <c r="FS4" s="89" t="str">
        <f>CONCATENATE(FR4,"1")</f>
        <v>Richard Guilloux1</v>
      </c>
      <c r="FT4" s="89" t="str">
        <f>CONCATENATE(FR4,"2")</f>
        <v>Richard Guilloux2</v>
      </c>
      <c r="FU4" s="88" t="s">
        <v>225</v>
      </c>
      <c r="FV4" s="89" t="str">
        <f>CONCATENATE(FU4,"1")</f>
        <v>Romain Métais1</v>
      </c>
      <c r="FW4" s="89" t="str">
        <f>CONCATENATE(FU4,"2")</f>
        <v>Romain Métais2</v>
      </c>
      <c r="FX4" s="88" t="s">
        <v>175</v>
      </c>
      <c r="FY4" s="89" t="str">
        <f>CONCATENATE(FX4,"1")</f>
        <v>Stéphane Barbier1</v>
      </c>
      <c r="FZ4" s="89" t="str">
        <f>CONCATENATE(FX4,"2")</f>
        <v>Stéphane Barbier2</v>
      </c>
      <c r="GA4" s="88" t="s">
        <v>216</v>
      </c>
      <c r="GB4" s="89" t="str">
        <f>CONCATENATE(GA4,"1")</f>
        <v>Stéphane Labit1</v>
      </c>
      <c r="GC4" s="89" t="str">
        <f>CONCATENATE(GA4,"2")</f>
        <v>Stéphane Labit2</v>
      </c>
      <c r="GD4" s="88" t="s">
        <v>232</v>
      </c>
      <c r="GE4" s="89" t="str">
        <f>CONCATENATE(GD4,"1")</f>
        <v>Stéphane Rouxel1</v>
      </c>
      <c r="GF4" s="89" t="str">
        <f>CONCATENATE(GD4,"2")</f>
        <v>Stéphane Rouxel2</v>
      </c>
      <c r="GG4" s="88" t="s">
        <v>190</v>
      </c>
      <c r="GH4" s="89" t="str">
        <f>CONCATENATE(GG4,"1")</f>
        <v>Sylvain Morvan1</v>
      </c>
      <c r="GI4" s="89" t="str">
        <f>CONCATENATE(GG4,"2")</f>
        <v>Sylvain Morvan2</v>
      </c>
      <c r="GJ4" s="88" t="s">
        <v>217</v>
      </c>
      <c r="GK4" s="89" t="str">
        <f>CONCATENATE(GJ4,"1")</f>
        <v>Thomas De Royer1</v>
      </c>
      <c r="GL4" s="89" t="str">
        <f>CONCATENATE(GJ4,"2")</f>
        <v>Thomas De Royer2</v>
      </c>
      <c r="GM4" s="88" t="s">
        <v>244</v>
      </c>
      <c r="GN4" s="89" t="str">
        <f>CONCATENATE(GM4,"1")</f>
        <v>Thomas Hamon1</v>
      </c>
      <c r="GO4" s="89" t="str">
        <f>CONCATENATE(GM4,"2")</f>
        <v>Thomas Hamon2</v>
      </c>
      <c r="GP4" s="88" t="s">
        <v>181</v>
      </c>
      <c r="GQ4" s="89" t="str">
        <f>CONCATENATE(GP4,"1")</f>
        <v>Valérie Rolland1</v>
      </c>
      <c r="GR4" s="89" t="str">
        <f>CONCATENATE(GP4,"2")</f>
        <v>Valérie Rolland2</v>
      </c>
      <c r="GS4" s="88" t="s">
        <v>167</v>
      </c>
      <c r="GT4" s="89" t="str">
        <f>CONCATENATE(GS4,"1")</f>
        <v>Zigo Mozart1</v>
      </c>
      <c r="GU4" s="89" t="str">
        <f>CONCATENATE(GS4,"2")</f>
        <v>Zigo Mozart2</v>
      </c>
      <c r="GV4" s="168"/>
    </row>
    <row r="5" spans="1:204" ht="13.5" hidden="1" thickBot="1">
      <c r="A5" s="236">
        <v>2</v>
      </c>
      <c r="B5" s="169"/>
      <c r="C5" s="168"/>
      <c r="D5" s="168"/>
      <c r="E5" s="219"/>
      <c r="F5" s="220"/>
      <c r="G5" s="58"/>
      <c r="H5" s="58"/>
      <c r="I5" s="58"/>
      <c r="J5" s="172"/>
      <c r="K5" s="243">
        <f>HLOOKUP(K4,O4:GU5,2,FALSE)</f>
        <v>0</v>
      </c>
      <c r="L5" s="244"/>
      <c r="M5" s="245" t="s">
        <v>22</v>
      </c>
      <c r="N5" s="245"/>
      <c r="O5" s="90" t="s">
        <v>160</v>
      </c>
      <c r="P5" s="91"/>
      <c r="Q5" s="167" t="s">
        <v>22</v>
      </c>
      <c r="R5" s="90" t="s">
        <v>174</v>
      </c>
      <c r="S5" s="91"/>
      <c r="T5" s="167" t="s">
        <v>22</v>
      </c>
      <c r="U5" s="90"/>
      <c r="V5" s="91"/>
      <c r="W5" s="167" t="s">
        <v>22</v>
      </c>
      <c r="X5" s="90" t="s">
        <v>229</v>
      </c>
      <c r="Y5" s="91"/>
      <c r="Z5" s="167" t="s">
        <v>22</v>
      </c>
      <c r="AA5" s="90" t="s">
        <v>218</v>
      </c>
      <c r="AB5" s="91"/>
      <c r="AC5" s="167" t="s">
        <v>22</v>
      </c>
      <c r="AD5" s="90" t="s">
        <v>174</v>
      </c>
      <c r="AE5" s="91"/>
      <c r="AF5" s="167" t="s">
        <v>22</v>
      </c>
      <c r="AG5" s="90" t="s">
        <v>192</v>
      </c>
      <c r="AH5" s="91"/>
      <c r="AI5" s="167" t="s">
        <v>22</v>
      </c>
      <c r="AJ5" s="90"/>
      <c r="AK5" s="91"/>
      <c r="AL5" s="167" t="s">
        <v>22</v>
      </c>
      <c r="AM5" s="90"/>
      <c r="AN5" s="91"/>
      <c r="AO5" s="167" t="s">
        <v>22</v>
      </c>
      <c r="AP5" s="90" t="s">
        <v>219</v>
      </c>
      <c r="AQ5" s="91"/>
      <c r="AR5" s="167" t="s">
        <v>22</v>
      </c>
      <c r="AS5" s="90"/>
      <c r="AT5" s="91"/>
      <c r="AU5" s="167" t="s">
        <v>22</v>
      </c>
      <c r="AV5" s="90" t="s">
        <v>160</v>
      </c>
      <c r="AW5" s="91"/>
      <c r="AX5" s="167" t="s">
        <v>22</v>
      </c>
      <c r="AY5" s="90"/>
      <c r="AZ5" s="91"/>
      <c r="BA5" s="167" t="s">
        <v>22</v>
      </c>
      <c r="BB5" s="90" t="s">
        <v>160</v>
      </c>
      <c r="BC5" s="91"/>
      <c r="BD5" s="167" t="s">
        <v>22</v>
      </c>
      <c r="BE5" s="90" t="s">
        <v>222</v>
      </c>
      <c r="BF5" s="91"/>
      <c r="BG5" s="167" t="s">
        <v>22</v>
      </c>
      <c r="BH5" s="90" t="s">
        <v>174</v>
      </c>
      <c r="BI5" s="91"/>
      <c r="BJ5" s="167" t="s">
        <v>22</v>
      </c>
      <c r="BK5" s="90" t="s">
        <v>160</v>
      </c>
      <c r="BL5" s="91"/>
      <c r="BM5" s="167" t="s">
        <v>22</v>
      </c>
      <c r="BN5" s="90" t="s">
        <v>192</v>
      </c>
      <c r="BO5" s="91"/>
      <c r="BP5" s="167" t="s">
        <v>22</v>
      </c>
      <c r="BQ5" s="90" t="s">
        <v>203</v>
      </c>
      <c r="BR5" s="91"/>
      <c r="BS5" s="167" t="s">
        <v>22</v>
      </c>
      <c r="BT5" s="90" t="s">
        <v>200</v>
      </c>
      <c r="BU5" s="91"/>
      <c r="BV5" s="167" t="s">
        <v>22</v>
      </c>
      <c r="BW5" s="90" t="s">
        <v>200</v>
      </c>
      <c r="BX5" s="91"/>
      <c r="BY5" s="167" t="s">
        <v>22</v>
      </c>
      <c r="BZ5" s="90" t="s">
        <v>192</v>
      </c>
      <c r="CA5" s="91"/>
      <c r="CB5" s="167" t="s">
        <v>22</v>
      </c>
      <c r="CC5" s="90" t="s">
        <v>200</v>
      </c>
      <c r="CD5" s="91"/>
      <c r="CE5" s="167" t="s">
        <v>22</v>
      </c>
      <c r="CF5" s="90" t="s">
        <v>240</v>
      </c>
      <c r="CG5" s="91"/>
      <c r="CH5" s="167" t="s">
        <v>22</v>
      </c>
      <c r="CI5" s="90" t="s">
        <v>160</v>
      </c>
      <c r="CJ5" s="91"/>
      <c r="CK5" s="167" t="s">
        <v>22</v>
      </c>
      <c r="CL5" s="90" t="s">
        <v>183</v>
      </c>
      <c r="CM5" s="91"/>
      <c r="CN5" s="167" t="s">
        <v>22</v>
      </c>
      <c r="CO5" s="90"/>
      <c r="CP5" s="91"/>
      <c r="CQ5" s="167" t="s">
        <v>22</v>
      </c>
      <c r="CR5" s="90" t="s">
        <v>160</v>
      </c>
      <c r="CS5" s="91"/>
      <c r="CT5" s="167" t="s">
        <v>22</v>
      </c>
      <c r="CU5" s="90" t="s">
        <v>220</v>
      </c>
      <c r="CV5" s="91"/>
      <c r="CW5" s="167" t="s">
        <v>22</v>
      </c>
      <c r="CX5" s="90" t="s">
        <v>192</v>
      </c>
      <c r="CY5" s="91"/>
      <c r="CZ5" s="167" t="s">
        <v>22</v>
      </c>
      <c r="DA5" s="90" t="s">
        <v>200</v>
      </c>
      <c r="DB5" s="91"/>
      <c r="DC5" s="167" t="s">
        <v>22</v>
      </c>
      <c r="DD5" s="90" t="s">
        <v>200</v>
      </c>
      <c r="DE5" s="91"/>
      <c r="DF5" s="167" t="s">
        <v>22</v>
      </c>
      <c r="DG5" s="90" t="s">
        <v>203</v>
      </c>
      <c r="DH5" s="91"/>
      <c r="DI5" s="167" t="s">
        <v>22</v>
      </c>
      <c r="DJ5" s="90" t="s">
        <v>192</v>
      </c>
      <c r="DK5" s="91"/>
      <c r="DL5" s="167" t="s">
        <v>22</v>
      </c>
      <c r="DM5" s="90" t="s">
        <v>160</v>
      </c>
      <c r="DN5" s="91"/>
      <c r="DO5" s="167" t="s">
        <v>22</v>
      </c>
      <c r="DP5" s="90" t="s">
        <v>192</v>
      </c>
      <c r="DQ5" s="91"/>
      <c r="DR5" s="167" t="s">
        <v>22</v>
      </c>
      <c r="DS5" s="90" t="s">
        <v>228</v>
      </c>
      <c r="DT5" s="91"/>
      <c r="DU5" s="167" t="s">
        <v>22</v>
      </c>
      <c r="DV5" s="90" t="s">
        <v>184</v>
      </c>
      <c r="DW5" s="91"/>
      <c r="DX5" s="167" t="s">
        <v>22</v>
      </c>
      <c r="DY5" s="90"/>
      <c r="DZ5" s="91"/>
      <c r="EA5" s="167" t="s">
        <v>22</v>
      </c>
      <c r="EB5" s="90" t="s">
        <v>185</v>
      </c>
      <c r="EC5" s="91"/>
      <c r="ED5" s="167" t="s">
        <v>22</v>
      </c>
      <c r="EE5" s="90"/>
      <c r="EF5" s="91"/>
      <c r="EG5" s="167" t="s">
        <v>22</v>
      </c>
      <c r="EH5" s="90"/>
      <c r="EI5" s="91"/>
      <c r="EJ5" s="167" t="s">
        <v>22</v>
      </c>
      <c r="EK5" s="90" t="s">
        <v>200</v>
      </c>
      <c r="EL5" s="91"/>
      <c r="EM5" s="167" t="s">
        <v>22</v>
      </c>
      <c r="EN5" s="90" t="s">
        <v>221</v>
      </c>
      <c r="EO5" s="91"/>
      <c r="EP5" s="167" t="s">
        <v>22</v>
      </c>
      <c r="EQ5" s="90"/>
      <c r="ER5" s="91"/>
      <c r="ES5" s="167" t="s">
        <v>22</v>
      </c>
      <c r="ET5" s="90" t="s">
        <v>239</v>
      </c>
      <c r="EU5" s="91"/>
      <c r="EV5" s="167" t="s">
        <v>22</v>
      </c>
      <c r="EW5" s="90"/>
      <c r="EX5" s="91"/>
      <c r="EY5" s="167" t="s">
        <v>22</v>
      </c>
      <c r="EZ5" s="90" t="s">
        <v>200</v>
      </c>
      <c r="FA5" s="91"/>
      <c r="FB5" s="167" t="s">
        <v>22</v>
      </c>
      <c r="FC5" s="90"/>
      <c r="FD5" s="91"/>
      <c r="FE5" s="167" t="s">
        <v>22</v>
      </c>
      <c r="FF5" s="90"/>
      <c r="FG5" s="91"/>
      <c r="FH5" s="167" t="s">
        <v>22</v>
      </c>
      <c r="FI5" s="90" t="s">
        <v>222</v>
      </c>
      <c r="FJ5" s="91"/>
      <c r="FK5" s="167" t="s">
        <v>22</v>
      </c>
      <c r="FL5" s="90" t="s">
        <v>184</v>
      </c>
      <c r="FM5" s="91"/>
      <c r="FN5" s="167" t="s">
        <v>22</v>
      </c>
      <c r="FO5" s="90" t="s">
        <v>160</v>
      </c>
      <c r="FP5" s="91"/>
      <c r="FQ5" s="167" t="s">
        <v>22</v>
      </c>
      <c r="FR5" s="90" t="s">
        <v>174</v>
      </c>
      <c r="FS5" s="91"/>
      <c r="FT5" s="167" t="s">
        <v>22</v>
      </c>
      <c r="FU5" s="90" t="s">
        <v>200</v>
      </c>
      <c r="FV5" s="91"/>
      <c r="FW5" s="167" t="s">
        <v>22</v>
      </c>
      <c r="FX5" s="90" t="s">
        <v>222</v>
      </c>
      <c r="FY5" s="91"/>
      <c r="FZ5" s="167" t="s">
        <v>22</v>
      </c>
      <c r="GA5" s="90" t="s">
        <v>215</v>
      </c>
      <c r="GB5" s="91"/>
      <c r="GC5" s="167" t="s">
        <v>22</v>
      </c>
      <c r="GD5" s="90" t="s">
        <v>233</v>
      </c>
      <c r="GE5" s="91"/>
      <c r="GF5" s="167" t="s">
        <v>22</v>
      </c>
      <c r="GG5" s="90" t="s">
        <v>185</v>
      </c>
      <c r="GH5" s="91"/>
      <c r="GI5" s="167" t="s">
        <v>22</v>
      </c>
      <c r="GJ5" s="90" t="s">
        <v>192</v>
      </c>
      <c r="GK5" s="91"/>
      <c r="GL5" s="167" t="s">
        <v>22</v>
      </c>
      <c r="GM5" s="90"/>
      <c r="GN5" s="91"/>
      <c r="GO5" s="167" t="s">
        <v>22</v>
      </c>
      <c r="GP5" s="90" t="s">
        <v>160</v>
      </c>
      <c r="GQ5" s="91"/>
      <c r="GR5" s="167" t="s">
        <v>22</v>
      </c>
      <c r="GS5" s="90" t="s">
        <v>226</v>
      </c>
      <c r="GT5" s="91"/>
      <c r="GU5" s="167" t="s">
        <v>22</v>
      </c>
      <c r="GV5" s="168"/>
    </row>
    <row r="6" spans="1:204" ht="13.5" thickTop="1">
      <c r="A6" s="236">
        <v>3</v>
      </c>
      <c r="B6" s="42">
        <v>1</v>
      </c>
      <c r="C6" s="149" t="s">
        <v>0</v>
      </c>
      <c r="D6" s="149" t="s">
        <v>276</v>
      </c>
      <c r="E6" s="221">
        <f>IF(Poules!I10&lt;&gt;"",Poules!I10,"")</f>
        <v>2</v>
      </c>
      <c r="F6" s="221">
        <f>IF(Poules!J10&lt;&gt;"",Poules!J10,"")</f>
        <v>0</v>
      </c>
      <c r="G6" s="92">
        <v>1.4</v>
      </c>
      <c r="H6" s="208">
        <v>4.2</v>
      </c>
      <c r="I6" s="209">
        <v>8</v>
      </c>
      <c r="J6" s="173">
        <f>IF(OR(E6="",F6=""),"",IF(E6&gt;F6,G6,IF(E6=F6,H6,I6)))</f>
        <v>1.4</v>
      </c>
      <c r="K6" s="246">
        <f>IF($K$4&lt;&gt;0,HLOOKUP($K$4,$O$4:GU6,A6,FALSE),"")</f>
        <v>2</v>
      </c>
      <c r="L6" s="247">
        <f>IF($K$4&lt;&gt;0,HLOOKUP(CONCATENATE($K$4,"1"),$O$4:GU6,A6,FALSE),"")</f>
        <v>0</v>
      </c>
      <c r="M6" s="248">
        <f>IF($K$4&lt;&gt;0,HLOOKUP(CONCATENATE($K$4,"2"),$O$4:GU6,A6,FALSE),"")</f>
        <v>7</v>
      </c>
      <c r="N6" s="249"/>
      <c r="O6" s="39">
        <v>2</v>
      </c>
      <c r="P6" s="40">
        <v>0</v>
      </c>
      <c r="Q6" s="41">
        <f>IF(OR($E$6="",$F$6="",O6="",P6=""),"",IF(AND(O6=$E$6,P6=$F$6),5*$J$6,IF(OR(AND($E$6&gt;$F$6,O6&gt;P6),AND($E$6=$F$6,O6=P6),AND($E$6&lt;$F$6,O6&lt;P6)),3*$J$6,0)))</f>
        <v>7</v>
      </c>
      <c r="R6" s="39">
        <v>3</v>
      </c>
      <c r="S6" s="40">
        <v>1</v>
      </c>
      <c r="T6" s="41">
        <f>IF(OR($E$6="",$F$6="",R6="",S6=""),"",IF(AND(R6=$E$6,S6=$F$6),5*$J$6,IF(OR(AND($E$6&gt;$F$6,R6&gt;S6),AND($E$6=$F$6,R6=S6),AND($E$6&lt;$F$6,R6&lt;S6)),3*$J$6,0)))</f>
        <v>4.1999999999999993</v>
      </c>
      <c r="U6" s="39">
        <v>2</v>
      </c>
      <c r="V6" s="40">
        <v>0</v>
      </c>
      <c r="W6" s="41">
        <f>IF(OR($E$6="",$F$6="",U6="",V6=""),"",IF(AND(U6=$E$6,V6=$F$6),5*$J$6,IF(OR(AND($E$6&gt;$F$6,U6&gt;V6),AND($E$6=$F$6,U6=V6),AND($E$6&lt;$F$6,U6&lt;V6)),3*$J$6,0)))</f>
        <v>7</v>
      </c>
      <c r="X6" s="39">
        <v>1</v>
      </c>
      <c r="Y6" s="40">
        <v>0</v>
      </c>
      <c r="Z6" s="41">
        <f>IF(OR($E$6="",$F$6="",X6="",Y6=""),"",IF(AND(X6=$E$6,Y6=$F$6),5*$J$6,IF(OR(AND($E$6&gt;$F$6,X6&gt;Y6),AND($E$6=$F$6,X6=Y6),AND($E$6&lt;$F$6,X6&lt;Y6)),3*$J$6,0)))</f>
        <v>4.1999999999999993</v>
      </c>
      <c r="AA6" s="39">
        <v>3</v>
      </c>
      <c r="AB6" s="40">
        <v>1</v>
      </c>
      <c r="AC6" s="41">
        <f>IF(OR($E$6="",$F$6="",AA6="",AB6=""),"",IF(AND(AA6=$E$6,AB6=$F$6),5*$J$6,IF(OR(AND($E$6&gt;$F$6,AA6&gt;AB6),AND($E$6=$F$6,AA6=AB6),AND($E$6&lt;$F$6,AA6&lt;AB6)),3*$J$6,0)))</f>
        <v>4.1999999999999993</v>
      </c>
      <c r="AD6" s="39">
        <v>2</v>
      </c>
      <c r="AE6" s="40">
        <v>1</v>
      </c>
      <c r="AF6" s="41">
        <f>IF(OR($E$6="",$F$6="",AD6="",AE6=""),"",IF(AND(AD6=$E$6,AE6=$F$6),5*$J$6,IF(OR(AND($E$6&gt;$F$6,AD6&gt;AE6),AND($E$6=$F$6,AD6=AE6),AND($E$6&lt;$F$6,AD6&lt;AE6)),3*$J$6,0)))</f>
        <v>4.1999999999999993</v>
      </c>
      <c r="AG6" s="39">
        <v>3</v>
      </c>
      <c r="AH6" s="40">
        <v>1</v>
      </c>
      <c r="AI6" s="41">
        <f>IF(OR($E$6="",$F$6="",AG6="",AH6=""),"",IF(AND(AG6=$E$6,AH6=$F$6),5*$J$6,IF(OR(AND($E$6&gt;$F$6,AG6&gt;AH6),AND($E$6=$F$6,AG6=AH6),AND($E$6&lt;$F$6,AG6&lt;AH6)),3*$J$6,0)))</f>
        <v>4.1999999999999993</v>
      </c>
      <c r="AJ6" s="39">
        <v>3</v>
      </c>
      <c r="AK6" s="40">
        <v>0</v>
      </c>
      <c r="AL6" s="41">
        <f>IF(OR($E$6="",$F$6="",AJ6="",AK6=""),"",IF(AND(AJ6=$E$6,AK6=$F$6),5*$J$6,IF(OR(AND($E$6&gt;$F$6,AJ6&gt;AK6),AND($E$6=$F$6,AJ6=AK6),AND($E$6&lt;$F$6,AJ6&lt;AK6)),3*$J$6,0)))</f>
        <v>4.1999999999999993</v>
      </c>
      <c r="AM6" s="39">
        <v>2</v>
      </c>
      <c r="AN6" s="40">
        <v>0</v>
      </c>
      <c r="AO6" s="41">
        <f>IF(OR($E$6="",$F$6="",AM6="",AN6=""),"",IF(AND(AM6=$E$6,AN6=$F$6),5*$J$6,IF(OR(AND($E$6&gt;$F$6,AM6&gt;AN6),AND($E$6=$F$6,AM6=AN6),AND($E$6&lt;$F$6,AM6&lt;AN6)),3*$J$6,0)))</f>
        <v>7</v>
      </c>
      <c r="AP6" s="39">
        <v>3</v>
      </c>
      <c r="AQ6" s="40">
        <v>0</v>
      </c>
      <c r="AR6" s="41">
        <f>IF(OR($E$6="",$F$6="",AP6="",AQ6=""),"",IF(AND(AP6=$E$6,AQ6=$F$6),5*$J$6,IF(OR(AND($E$6&gt;$F$6,AP6&gt;AQ6),AND($E$6=$F$6,AP6=AQ6),AND($E$6&lt;$F$6,AP6&lt;AQ6)),3*$J$6,0)))</f>
        <v>4.1999999999999993</v>
      </c>
      <c r="AS6" s="39">
        <v>2</v>
      </c>
      <c r="AT6" s="40">
        <v>0</v>
      </c>
      <c r="AU6" s="41">
        <f>IF(OR($E$6="",$F$6="",AS6="",AT6=""),"",IF(AND(AS6=$E$6,AT6=$F$6),5*$J$6,IF(OR(AND($E$6&gt;$F$6,AS6&gt;AT6),AND($E$6=$F$6,AS6=AT6),AND($E$6&lt;$F$6,AS6&lt;AT6)),3*$J$6,0)))</f>
        <v>7</v>
      </c>
      <c r="AV6" s="39">
        <v>2</v>
      </c>
      <c r="AW6" s="40">
        <v>1</v>
      </c>
      <c r="AX6" s="41">
        <f>IF(OR($E$6="",$F$6="",AV6="",AW6=""),"",IF(AND(AV6=$E$6,AW6=$F$6),5*$J$6,IF(OR(AND($E$6&gt;$F$6,AV6&gt;AW6),AND($E$6=$F$6,AV6=AW6),AND($E$6&lt;$F$6,AV6&lt;AW6)),3*$J$6,0)))</f>
        <v>4.1999999999999993</v>
      </c>
      <c r="AY6" s="39">
        <v>2</v>
      </c>
      <c r="AZ6" s="40">
        <v>0</v>
      </c>
      <c r="BA6" s="41">
        <f>IF(OR($E$6="",$F$6="",AY6="",AZ6=""),"",IF(AND(AY6=$E$6,AZ6=$F$6),5*$J$6,IF(OR(AND($E$6&gt;$F$6,AY6&gt;AZ6),AND($E$6=$F$6,AY6=AZ6),AND($E$6&lt;$F$6,AY6&lt;AZ6)),3*$J$6,0)))</f>
        <v>7</v>
      </c>
      <c r="BB6" s="39">
        <v>2</v>
      </c>
      <c r="BC6" s="40">
        <v>1</v>
      </c>
      <c r="BD6" s="41">
        <f>IF(OR($E$6="",$F$6="",BB6="",BC6=""),"",IF(AND(BB6=$E$6,BC6=$F$6),5*$J$6,IF(OR(AND($E$6&gt;$F$6,BB6&gt;BC6),AND($E$6=$F$6,BB6=BC6),AND($E$6&lt;$F$6,BB6&lt;BC6)),3*$J$6,0)))</f>
        <v>4.1999999999999993</v>
      </c>
      <c r="BE6" s="39">
        <v>1</v>
      </c>
      <c r="BF6" s="40">
        <v>2</v>
      </c>
      <c r="BG6" s="41">
        <f>IF(OR($E$6="",$F$6="",BE6="",BF6=""),"",IF(AND(BE6=$E$6,BF6=$F$6),5*$J$6,IF(OR(AND($E$6&gt;$F$6,BE6&gt;BF6),AND($E$6=$F$6,BE6=BF6),AND($E$6&lt;$F$6,BE6&lt;BF6)),3*$J$6,0)))</f>
        <v>0</v>
      </c>
      <c r="BH6" s="39">
        <v>3</v>
      </c>
      <c r="BI6" s="40">
        <v>1</v>
      </c>
      <c r="BJ6" s="41">
        <f>IF(OR($E$6="",$F$6="",BH6="",BI6=""),"",IF(AND(BH6=$E$6,BI6=$F$6),5*$J$6,IF(OR(AND($E$6&gt;$F$6,BH6&gt;BI6),AND($E$6=$F$6,BH6=BI6),AND($E$6&lt;$F$6,BH6&lt;BI6)),3*$J$6,0)))</f>
        <v>4.1999999999999993</v>
      </c>
      <c r="BK6" s="39">
        <v>1</v>
      </c>
      <c r="BL6" s="40">
        <v>1</v>
      </c>
      <c r="BM6" s="41">
        <f>IF(OR($E$6="",$F$6="",BK6="",BL6=""),"",IF(AND(BK6=$E$6,BL6=$F$6),5*$J$6,IF(OR(AND($E$6&gt;$F$6,BK6&gt;BL6),AND($E$6=$F$6,BK6=BL6),AND($E$6&lt;$F$6,BK6&lt;BL6)),3*$J$6,0)))</f>
        <v>0</v>
      </c>
      <c r="BN6" s="39">
        <v>3</v>
      </c>
      <c r="BO6" s="40">
        <v>1</v>
      </c>
      <c r="BP6" s="41">
        <f>IF(OR($E$6="",$F$6="",BN6="",BO6=""),"",IF(AND(BN6=$E$6,BO6=$F$6),5*$J$6,IF(OR(AND($E$6&gt;$F$6,BN6&gt;BO6),AND($E$6=$F$6,BN6=BO6),AND($E$6&lt;$F$6,BN6&lt;BO6)),3*$J$6,0)))</f>
        <v>4.1999999999999993</v>
      </c>
      <c r="BQ6" s="39">
        <v>2</v>
      </c>
      <c r="BR6" s="40">
        <v>0</v>
      </c>
      <c r="BS6" s="41">
        <f>IF(OR($E$6="",$F$6="",BQ6="",BR6=""),"",IF(AND(BQ6=$E$6,BR6=$F$6),5*$J$6,IF(OR(AND($E$6&gt;$F$6,BQ6&gt;BR6),AND($E$6=$F$6,BQ6=BR6),AND($E$6&lt;$F$6,BQ6&lt;BR6)),3*$J$6,0)))</f>
        <v>7</v>
      </c>
      <c r="BT6" s="39">
        <v>2</v>
      </c>
      <c r="BU6" s="40">
        <v>0</v>
      </c>
      <c r="BV6" s="41">
        <f>IF(OR($E$6="",$F$6="",BT6="",BU6=""),"",IF(AND(BT6=$E$6,BU6=$F$6),5*$J$6,IF(OR(AND($E$6&gt;$F$6,BT6&gt;BU6),AND($E$6=$F$6,BT6=BU6),AND($E$6&lt;$F$6,BT6&lt;BU6)),3*$J$6,0)))</f>
        <v>7</v>
      </c>
      <c r="BW6" s="39">
        <v>3</v>
      </c>
      <c r="BX6" s="40">
        <v>0</v>
      </c>
      <c r="BY6" s="41">
        <f>IF(OR($E$6="",$F$6="",BW6="",BX6=""),"",IF(AND(BW6=$E$6,BX6=$F$6),5*$J$6,IF(OR(AND($E$6&gt;$F$6,BW6&gt;BX6),AND($E$6=$F$6,BW6=BX6),AND($E$6&lt;$F$6,BW6&lt;BX6)),3*$J$6,0)))</f>
        <v>4.1999999999999993</v>
      </c>
      <c r="BZ6" s="39">
        <v>3</v>
      </c>
      <c r="CA6" s="40">
        <v>1</v>
      </c>
      <c r="CB6" s="41">
        <f>IF(OR($E$6="",$F$6="",BZ6="",CA6=""),"",IF(AND(BZ6=$E$6,CA6=$F$6),5*$J$6,IF(OR(AND($E$6&gt;$F$6,BZ6&gt;CA6),AND($E$6=$F$6,BZ6=CA6),AND($E$6&lt;$F$6,BZ6&lt;CA6)),3*$J$6,0)))</f>
        <v>4.1999999999999993</v>
      </c>
      <c r="CC6" s="39">
        <v>4</v>
      </c>
      <c r="CD6" s="40">
        <v>1</v>
      </c>
      <c r="CE6" s="41">
        <f>IF(OR($E$6="",$F$6="",CC6="",CD6=""),"",IF(AND(CC6=$E$6,CD6=$F$6),5*$J$6,IF(OR(AND($E$6&gt;$F$6,CC6&gt;CD6),AND($E$6=$F$6,CC6=CD6),AND($E$6&lt;$F$6,CC6&lt;CD6)),3*$J$6,0)))</f>
        <v>4.1999999999999993</v>
      </c>
      <c r="CF6" s="39">
        <v>1</v>
      </c>
      <c r="CG6" s="40">
        <v>1</v>
      </c>
      <c r="CH6" s="41">
        <f>IF(OR($E$6="",$F$6="",CF6="",CG6=""),"",IF(AND(CF6=$E$6,CG6=$F$6),5*$J$6,IF(OR(AND($E$6&gt;$F$6,CF6&gt;CG6),AND($E$6=$F$6,CF6=CG6),AND($E$6&lt;$F$6,CF6&lt;CG6)),3*$J$6,0)))</f>
        <v>0</v>
      </c>
      <c r="CI6" s="39">
        <v>3</v>
      </c>
      <c r="CJ6" s="40">
        <v>0</v>
      </c>
      <c r="CK6" s="41">
        <f>IF(OR($E$6="",$F$6="",CI6="",CJ6=""),"",IF(AND(CI6=$E$6,CJ6=$F$6),5*$J$6,IF(OR(AND($E$6&gt;$F$6,CI6&gt;CJ6),AND($E$6=$F$6,CI6=CJ6),AND($E$6&lt;$F$6,CI6&lt;CJ6)),3*$J$6,0)))</f>
        <v>4.1999999999999993</v>
      </c>
      <c r="CL6" s="39">
        <v>2</v>
      </c>
      <c r="CM6" s="40">
        <v>0</v>
      </c>
      <c r="CN6" s="41">
        <f>IF(OR($E$6="",$F$6="",CL6="",CM6=""),"",IF(AND(CL6=$E$6,CM6=$F$6),5*$J$6,IF(OR(AND($E$6&gt;$F$6,CL6&gt;CM6),AND($E$6=$F$6,CL6=CM6),AND($E$6&lt;$F$6,CL6&lt;CM6)),3*$J$6,0)))</f>
        <v>7</v>
      </c>
      <c r="CO6" s="39">
        <v>1</v>
      </c>
      <c r="CP6" s="40">
        <v>0</v>
      </c>
      <c r="CQ6" s="41">
        <f>IF(OR($E$6="",$F$6="",CO6="",CP6=""),"",IF(AND(CO6=$E$6,CP6=$F$6),5*$J$6,IF(OR(AND($E$6&gt;$F$6,CO6&gt;CP6),AND($E$6=$F$6,CO6=CP6),AND($E$6&lt;$F$6,CO6&lt;CP6)),3*$J$6,0)))</f>
        <v>4.1999999999999993</v>
      </c>
      <c r="CR6" s="39">
        <v>2</v>
      </c>
      <c r="CS6" s="40">
        <v>0</v>
      </c>
      <c r="CT6" s="41">
        <f>IF(OR($E$6="",$F$6="",CR6="",CS6=""),"",IF(AND(CR6=$E$6,CS6=$F$6),5*$J$6,IF(OR(AND($E$6&gt;$F$6,CR6&gt;CS6),AND($E$6=$F$6,CR6=CS6),AND($E$6&lt;$F$6,CR6&lt;CS6)),3*$J$6,0)))</f>
        <v>7</v>
      </c>
      <c r="CU6" s="39">
        <v>3</v>
      </c>
      <c r="CV6" s="40">
        <v>0</v>
      </c>
      <c r="CW6" s="41">
        <f>IF(OR($E$6="",$F$6="",CU6="",CV6=""),"",IF(AND(CU6=$E$6,CV6=$F$6),5*$J$6,IF(OR(AND($E$6&gt;$F$6,CU6&gt;CV6),AND($E$6=$F$6,CU6=CV6),AND($E$6&lt;$F$6,CU6&lt;CV6)),3*$J$6,0)))</f>
        <v>4.1999999999999993</v>
      </c>
      <c r="CX6" s="39">
        <v>3</v>
      </c>
      <c r="CY6" s="40">
        <v>1</v>
      </c>
      <c r="CZ6" s="41">
        <f>IF(OR($E$6="",$F$6="",CX6="",CY6=""),"",IF(AND(CX6=$E$6,CY6=$F$6),5*$J$6,IF(OR(AND($E$6&gt;$F$6,CX6&gt;CY6),AND($E$6=$F$6,CX6=CY6),AND($E$6&lt;$F$6,CX6&lt;CY6)),3*$J$6,0)))</f>
        <v>4.1999999999999993</v>
      </c>
      <c r="DA6" s="39">
        <v>2</v>
      </c>
      <c r="DB6" s="40">
        <v>1</v>
      </c>
      <c r="DC6" s="41">
        <f>IF(OR($E$6="",$F$6="",DA6="",DB6=""),"",IF(AND(DA6=$E$6,DB6=$F$6),5*$J$6,IF(OR(AND($E$6&gt;$F$6,DA6&gt;DB6),AND($E$6=$F$6,DA6=DB6),AND($E$6&lt;$F$6,DA6&lt;DB6)),3*$J$6,0)))</f>
        <v>4.1999999999999993</v>
      </c>
      <c r="DD6" s="39">
        <v>3</v>
      </c>
      <c r="DE6" s="40">
        <v>1</v>
      </c>
      <c r="DF6" s="41">
        <f>IF(OR($E$6="",$F$6="",DD6="",DE6=""),"",IF(AND(DD6=$E$6,DE6=$F$6),5*$J$6,IF(OR(AND($E$6&gt;$F$6,DD6&gt;DE6),AND($E$6=$F$6,DD6=DE6),AND($E$6&lt;$F$6,DD6&lt;DE6)),3*$J$6,0)))</f>
        <v>4.1999999999999993</v>
      </c>
      <c r="DG6" s="39">
        <v>1</v>
      </c>
      <c r="DH6" s="40">
        <v>0</v>
      </c>
      <c r="DI6" s="41">
        <f>IF(OR($E$6="",$F$6="",DG6="",DH6=""),"",IF(AND(DG6=$E$6,DH6=$F$6),5*$J$6,IF(OR(AND($E$6&gt;$F$6,DG6&gt;DH6),AND($E$6=$F$6,DG6=DH6),AND($E$6&lt;$F$6,DG6&lt;DH6)),3*$J$6,0)))</f>
        <v>4.1999999999999993</v>
      </c>
      <c r="DJ6" s="39">
        <v>3</v>
      </c>
      <c r="DK6" s="40">
        <v>1</v>
      </c>
      <c r="DL6" s="41">
        <f>IF(OR($E$6="",$F$6="",DJ6="",DK6=""),"",IF(AND(DJ6=$E$6,DK6=$F$6),5*$J$6,IF(OR(AND($E$6&gt;$F$6,DJ6&gt;DK6),AND($E$6=$F$6,DJ6=DK6),AND($E$6&lt;$F$6,DJ6&lt;DK6)),3*$J$6,0)))</f>
        <v>4.1999999999999993</v>
      </c>
      <c r="DM6" s="39">
        <v>3</v>
      </c>
      <c r="DN6" s="40">
        <v>0</v>
      </c>
      <c r="DO6" s="41">
        <f>IF(OR($E$6="",$F$6="",DM6="",DN6=""),"",IF(AND(DM6=$E$6,DN6=$F$6),5*$J$6,IF(OR(AND($E$6&gt;$F$6,DM6&gt;DN6),AND($E$6=$F$6,DM6=DN6),AND($E$6&lt;$F$6,DM6&lt;DN6)),3*$J$6,0)))</f>
        <v>4.1999999999999993</v>
      </c>
      <c r="DP6" s="39">
        <v>3</v>
      </c>
      <c r="DQ6" s="40">
        <v>1</v>
      </c>
      <c r="DR6" s="41">
        <f>IF(OR($E$6="",$F$6="",DP6="",DQ6=""),"",IF(AND(DP6=$E$6,DQ6=$F$6),5*$J$6,IF(OR(AND($E$6&gt;$F$6,DP6&gt;DQ6),AND($E$6=$F$6,DP6=DQ6),AND($E$6&lt;$F$6,DP6&lt;DQ6)),3*$J$6,0)))</f>
        <v>4.1999999999999993</v>
      </c>
      <c r="DS6" s="39">
        <v>2</v>
      </c>
      <c r="DT6" s="40">
        <v>0</v>
      </c>
      <c r="DU6" s="41">
        <f>IF(OR($E$6="",$F$6="",DS6="",DT6=""),"",IF(AND(DS6=$E$6,DT6=$F$6),5*$J$6,IF(OR(AND($E$6&gt;$F$6,DS6&gt;DT6),AND($E$6=$F$6,DS6=DT6),AND($E$6&lt;$F$6,DS6&lt;DT6)),3*$J$6,0)))</f>
        <v>7</v>
      </c>
      <c r="DV6" s="39">
        <v>2</v>
      </c>
      <c r="DW6" s="40">
        <v>0</v>
      </c>
      <c r="DX6" s="41">
        <f>IF(OR($E$6="",$F$6="",DV6="",DW6=""),"",IF(AND(DV6=$E$6,DW6=$F$6),5*$J$6,IF(OR(AND($E$6&gt;$F$6,DV6&gt;DW6),AND($E$6=$F$6,DV6=DW6),AND($E$6&lt;$F$6,DV6&lt;DW6)),3*$J$6,0)))</f>
        <v>7</v>
      </c>
      <c r="DY6" s="39">
        <v>2</v>
      </c>
      <c r="DZ6" s="40">
        <v>0</v>
      </c>
      <c r="EA6" s="41">
        <f>IF(OR($E$6="",$F$6="",DY6="",DZ6=""),"",IF(AND(DY6=$E$6,DZ6=$F$6),5*$J$6,IF(OR(AND($E$6&gt;$F$6,DY6&gt;DZ6),AND($E$6=$F$6,DY6=DZ6),AND($E$6&lt;$F$6,DY6&lt;DZ6)),3*$J$6,0)))</f>
        <v>7</v>
      </c>
      <c r="EB6" s="39">
        <v>2</v>
      </c>
      <c r="EC6" s="40">
        <v>1</v>
      </c>
      <c r="ED6" s="41">
        <f>IF(OR($E$6="",$F$6="",EB6="",EC6=""),"",IF(AND(EB6=$E$6,EC6=$F$6),5*$J$6,IF(OR(AND($E$6&gt;$F$6,EB6&gt;EC6),AND($E$6=$F$6,EB6=EC6),AND($E$6&lt;$F$6,EB6&lt;EC6)),3*$J$6,0)))</f>
        <v>4.1999999999999993</v>
      </c>
      <c r="EE6" s="39">
        <v>0</v>
      </c>
      <c r="EF6" s="40">
        <v>0</v>
      </c>
      <c r="EG6" s="41">
        <f>IF(OR($E$6="",$F$6="",EE6="",EF6=""),"",IF(AND(EE6=$E$6,EF6=$F$6),5*$J$6,IF(OR(AND($E$6&gt;$F$6,EE6&gt;EF6),AND($E$6=$F$6,EE6=EF6),AND($E$6&lt;$F$6,EE6&lt;EF6)),3*$J$6,0)))</f>
        <v>0</v>
      </c>
      <c r="EH6" s="39">
        <v>1</v>
      </c>
      <c r="EI6" s="40">
        <v>1</v>
      </c>
      <c r="EJ6" s="41">
        <f>IF(OR($E$6="",$F$6="",EH6="",EI6=""),"",IF(AND(EH6=$E$6,EI6=$F$6),5*$J$6,IF(OR(AND($E$6&gt;$F$6,EH6&gt;EI6),AND($E$6=$F$6,EH6=EI6),AND($E$6&lt;$F$6,EH6&lt;EI6)),3*$J$6,0)))</f>
        <v>0</v>
      </c>
      <c r="EK6" s="39">
        <v>0</v>
      </c>
      <c r="EL6" s="40">
        <v>0</v>
      </c>
      <c r="EM6" s="41">
        <f>IF(OR($E$6="",$F$6="",EK6="",EL6=""),"",IF(AND(EK6=$E$6,EL6=$F$6),5*$J$6,IF(OR(AND($E$6&gt;$F$6,EK6&gt;EL6),AND($E$6=$F$6,EK6=EL6),AND($E$6&lt;$F$6,EK6&lt;EL6)),3*$J$6,0)))</f>
        <v>0</v>
      </c>
      <c r="EN6" s="39">
        <v>2</v>
      </c>
      <c r="EO6" s="40">
        <v>0</v>
      </c>
      <c r="EP6" s="41">
        <f>IF(OR($E$6="",$F$6="",EN6="",EO6=""),"",IF(AND(EN6=$E$6,EO6=$F$6),5*$J$6,IF(OR(AND($E$6&gt;$F$6,EN6&gt;EO6),AND($E$6=$F$6,EN6=EO6),AND($E$6&lt;$F$6,EN6&lt;EO6)),3*$J$6,0)))</f>
        <v>7</v>
      </c>
      <c r="EQ6" s="39">
        <v>1</v>
      </c>
      <c r="ER6" s="40">
        <v>1</v>
      </c>
      <c r="ES6" s="41">
        <f>IF(OR($E$6="",$F$6="",EQ6="",ER6=""),"",IF(AND(EQ6=$E$6,ER6=$F$6),5*$J$6,IF(OR(AND($E$6&gt;$F$6,EQ6&gt;ER6),AND($E$6=$F$6,EQ6=ER6),AND($E$6&lt;$F$6,EQ6&lt;ER6)),3*$J$6,0)))</f>
        <v>0</v>
      </c>
      <c r="ET6" s="39">
        <v>3</v>
      </c>
      <c r="EU6" s="40">
        <v>1</v>
      </c>
      <c r="EV6" s="41">
        <f>IF(OR($E$6="",$F$6="",ET6="",EU6=""),"",IF(AND(ET6=$E$6,EU6=$F$6),5*$J$6,IF(OR(AND($E$6&gt;$F$6,ET6&gt;EU6),AND($E$6=$F$6,ET6=EU6),AND($E$6&lt;$F$6,ET6&lt;EU6)),3*$J$6,0)))</f>
        <v>4.1999999999999993</v>
      </c>
      <c r="EW6" s="39">
        <v>1</v>
      </c>
      <c r="EX6" s="40">
        <v>0</v>
      </c>
      <c r="EY6" s="41">
        <f>IF(OR($E$6="",$F$6="",EW6="",EX6=""),"",IF(AND(EW6=$E$6,EX6=$F$6),5*$J$6,IF(OR(AND($E$6&gt;$F$6,EW6&gt;EX6),AND($E$6=$F$6,EW6=EX6),AND($E$6&lt;$F$6,EW6&lt;EX6)),3*$J$6,0)))</f>
        <v>4.1999999999999993</v>
      </c>
      <c r="EZ6" s="39">
        <v>1</v>
      </c>
      <c r="FA6" s="40">
        <v>0</v>
      </c>
      <c r="FB6" s="41">
        <f>IF(OR($E$6="",$F$6="",EZ6="",FA6=""),"",IF(AND(EZ6=$E$6,FA6=$F$6),5*$J$6,IF(OR(AND($E$6&gt;$F$6,EZ6&gt;FA6),AND($E$6=$F$6,EZ6=FA6),AND($E$6&lt;$F$6,EZ6&lt;FA6)),3*$J$6,0)))</f>
        <v>4.1999999999999993</v>
      </c>
      <c r="FC6" s="39">
        <v>2</v>
      </c>
      <c r="FD6" s="40">
        <v>1</v>
      </c>
      <c r="FE6" s="41">
        <f>IF(OR($E$6="",$F$6="",FC6="",FD6=""),"",IF(AND(FC6=$E$6,FD6=$F$6),5*$J$6,IF(OR(AND($E$6&gt;$F$6,FC6&gt;FD6),AND($E$6=$F$6,FC6=FD6),AND($E$6&lt;$F$6,FC6&lt;FD6)),3*$J$6,0)))</f>
        <v>4.1999999999999993</v>
      </c>
      <c r="FF6" s="39">
        <v>1</v>
      </c>
      <c r="FG6" s="40">
        <v>1</v>
      </c>
      <c r="FH6" s="41">
        <f>IF(OR($E$6="",$F$6="",FF6="",FG6=""),"",IF(AND(FF6=$E$6,FG6=$F$6),5*$J$6,IF(OR(AND($E$6&gt;$F$6,FF6&gt;FG6),AND($E$6=$F$6,FF6=FG6),AND($E$6&lt;$F$6,FF6&lt;FG6)),3*$J$6,0)))</f>
        <v>0</v>
      </c>
      <c r="FI6" s="39">
        <v>2</v>
      </c>
      <c r="FJ6" s="40">
        <v>1</v>
      </c>
      <c r="FK6" s="41">
        <f>IF(OR($E$6="",$F$6="",FI6="",FJ6=""),"",IF(AND(FI6=$E$6,FJ6=$F$6),5*$J$6,IF(OR(AND($E$6&gt;$F$6,FI6&gt;FJ6),AND($E$6=$F$6,FI6=FJ6),AND($E$6&lt;$F$6,FI6&lt;FJ6)),3*$J$6,0)))</f>
        <v>4.1999999999999993</v>
      </c>
      <c r="FL6" s="39">
        <v>3</v>
      </c>
      <c r="FM6" s="40">
        <v>1</v>
      </c>
      <c r="FN6" s="41">
        <f>IF(OR($E$6="",$F$6="",FL6="",FM6=""),"",IF(AND(FL6=$E$6,FM6=$F$6),5*$J$6,IF(OR(AND($E$6&gt;$F$6,FL6&gt;FM6),AND($E$6=$F$6,FL6=FM6),AND($E$6&lt;$F$6,FL6&lt;FM6)),3*$J$6,0)))</f>
        <v>4.1999999999999993</v>
      </c>
      <c r="FO6" s="39">
        <v>2</v>
      </c>
      <c r="FP6" s="40">
        <v>0</v>
      </c>
      <c r="FQ6" s="41">
        <f>IF(OR($E$6="",$F$6="",FO6="",FP6=""),"",IF(AND(FO6=$E$6,FP6=$F$6),5*$J$6,IF(OR(AND($E$6&gt;$F$6,FO6&gt;FP6),AND($E$6=$F$6,FO6=FP6),AND($E$6&lt;$F$6,FO6&lt;FP6)),3*$J$6,0)))</f>
        <v>7</v>
      </c>
      <c r="FR6" s="39">
        <v>2</v>
      </c>
      <c r="FS6" s="40">
        <v>0</v>
      </c>
      <c r="FT6" s="41">
        <f>IF(OR($E$6="",$F$6="",FR6="",FS6=""),"",IF(AND(FR6=$E$6,FS6=$F$6),5*$J$6,IF(OR(AND($E$6&gt;$F$6,FR6&gt;FS6),AND($E$6=$F$6,FR6=FS6),AND($E$6&lt;$F$6,FR6&lt;FS6)),3*$J$6,0)))</f>
        <v>7</v>
      </c>
      <c r="FU6" s="39">
        <v>1</v>
      </c>
      <c r="FV6" s="40">
        <v>0</v>
      </c>
      <c r="FW6" s="41">
        <f>IF(OR($E$6="",$F$6="",FU6="",FV6=""),"",IF(AND(FU6=$E$6,FV6=$F$6),5*$J$6,IF(OR(AND($E$6&gt;$F$6,FU6&gt;FV6),AND($E$6=$F$6,FU6=FV6),AND($E$6&lt;$F$6,FU6&lt;FV6)),3*$J$6,0)))</f>
        <v>4.1999999999999993</v>
      </c>
      <c r="FX6" s="39">
        <v>2</v>
      </c>
      <c r="FY6" s="40">
        <v>0</v>
      </c>
      <c r="FZ6" s="41">
        <f>IF(OR($E$6="",$F$6="",FX6="",FY6=""),"",IF(AND(FX6=$E$6,FY6=$F$6),5*$J$6,IF(OR(AND($E$6&gt;$F$6,FX6&gt;FY6),AND($E$6=$F$6,FX6=FY6),AND($E$6&lt;$F$6,FX6&lt;FY6)),3*$J$6,0)))</f>
        <v>7</v>
      </c>
      <c r="GA6" s="39">
        <v>2</v>
      </c>
      <c r="GB6" s="40">
        <v>1</v>
      </c>
      <c r="GC6" s="41">
        <f>IF(OR($E$6="",$F$6="",GA6="",GB6=""),"",IF(AND(GA6=$E$6,GB6=$F$6),5*$J$6,IF(OR(AND($E$6&gt;$F$6,GA6&gt;GB6),AND($E$6=$F$6,GA6=GB6),AND($E$6&lt;$F$6,GA6&lt;GB6)),3*$J$6,0)))</f>
        <v>4.1999999999999993</v>
      </c>
      <c r="GD6" s="39">
        <v>2</v>
      </c>
      <c r="GE6" s="40">
        <v>0</v>
      </c>
      <c r="GF6" s="41">
        <f>IF(OR($E$6="",$F$6="",GD6="",GE6=""),"",IF(AND(GD6=$E$6,GE6=$F$6),5*$J$6,IF(OR(AND($E$6&gt;$F$6,GD6&gt;GE6),AND($E$6=$F$6,GD6=GE6),AND($E$6&lt;$F$6,GD6&lt;GE6)),3*$J$6,0)))</f>
        <v>7</v>
      </c>
      <c r="GG6" s="39">
        <v>2</v>
      </c>
      <c r="GH6" s="40">
        <v>0</v>
      </c>
      <c r="GI6" s="41">
        <f>IF(OR($E$6="",$F$6="",GG6="",GH6=""),"",IF(AND(GG6=$E$6,GH6=$F$6),5*$J$6,IF(OR(AND($E$6&gt;$F$6,GG6&gt;GH6),AND($E$6=$F$6,GG6=GH6),AND($E$6&lt;$F$6,GG6&lt;GH6)),3*$J$6,0)))</f>
        <v>7</v>
      </c>
      <c r="GJ6" s="39">
        <v>3</v>
      </c>
      <c r="GK6" s="40">
        <v>0</v>
      </c>
      <c r="GL6" s="41">
        <f>IF(OR($E$6="",$F$6="",GJ6="",GK6=""),"",IF(AND(GJ6=$E$6,GK6=$F$6),5*$J$6,IF(OR(AND($E$6&gt;$F$6,GJ6&gt;GK6),AND($E$6=$F$6,GJ6=GK6),AND($E$6&lt;$F$6,GJ6&lt;GK6)),3*$J$6,0)))</f>
        <v>4.1999999999999993</v>
      </c>
      <c r="GM6" s="39">
        <v>1</v>
      </c>
      <c r="GN6" s="40">
        <v>1</v>
      </c>
      <c r="GO6" s="41">
        <f>IF(OR($E$6="",$F$6="",GM6="",GN6=""),"",IF(AND(GM6=$E$6,GN6=$F$6),5*$J$6,IF(OR(AND($E$6&gt;$F$6,GM6&gt;GN6),AND($E$6=$F$6,GM6=GN6),AND($E$6&lt;$F$6,GM6&lt;GN6)),3*$J$6,0)))</f>
        <v>0</v>
      </c>
      <c r="GP6" s="39">
        <v>2</v>
      </c>
      <c r="GQ6" s="40">
        <v>1</v>
      </c>
      <c r="GR6" s="41">
        <f>IF(OR($E$6="",$F$6="",GP6="",GQ6=""),"",IF(AND(GP6=$E$6,GQ6=$F$6),5*$J$6,IF(OR(AND($E$6&gt;$F$6,GP6&gt;GQ6),AND($E$6=$F$6,GP6=GQ6),AND($E$6&lt;$F$6,GP6&lt;GQ6)),3*$J$6,0)))</f>
        <v>4.1999999999999993</v>
      </c>
      <c r="GS6" s="39">
        <v>2</v>
      </c>
      <c r="GT6" s="40">
        <v>0</v>
      </c>
      <c r="GU6" s="41">
        <f>IF(OR($E$6="",$F$6="",GS6="",GT6=""),"",IF(AND(GS6=$E$6,GT6=$F$6),5*$J$6,IF(OR(AND($E$6&gt;$F$6,GS6&gt;GT6),AND($E$6=$F$6,GS6=GT6),AND($E$6&lt;$F$6,GS6&lt;GT6)),3*$J$6,0)))</f>
        <v>7</v>
      </c>
      <c r="GV6" s="168"/>
    </row>
    <row r="7" spans="1:204">
      <c r="A7" s="236">
        <v>4</v>
      </c>
      <c r="B7" s="43">
        <v>2</v>
      </c>
      <c r="C7" s="151" t="s">
        <v>277</v>
      </c>
      <c r="D7" s="151" t="s">
        <v>89</v>
      </c>
      <c r="E7" s="221">
        <f>IF(Poules!I11&lt;&gt;"",Poules!I11,"")</f>
        <v>0</v>
      </c>
      <c r="F7" s="221">
        <f>IF(Poules!J11&lt;&gt;"",Poules!J11,"")</f>
        <v>1</v>
      </c>
      <c r="G7" s="22">
        <v>6</v>
      </c>
      <c r="H7" s="210">
        <v>3.5</v>
      </c>
      <c r="I7" s="211">
        <v>1.6</v>
      </c>
      <c r="J7" s="174">
        <f t="shared" ref="J7:J12" si="0">IF(OR(E7="",F7=""),"",IF(E7&gt;F7,G7,IF(E7=F7,H7,I7)))</f>
        <v>1.6</v>
      </c>
      <c r="K7" s="250">
        <f>IF($K$4&lt;&gt;0,HLOOKUP($K$4,$O$4:GU7,A7,FALSE),"")</f>
        <v>1</v>
      </c>
      <c r="L7" s="251">
        <f>IF($K$4&lt;&gt;0,HLOOKUP(CONCATENATE($K$4,"1"),$O$4:GU7,A7,FALSE),"")</f>
        <v>1</v>
      </c>
      <c r="M7" s="252">
        <f>IF($K$4&lt;&gt;0,HLOOKUP(CONCATENATE($K$4,"2"),$O$4:GU7,A7,FALSE),"")</f>
        <v>0</v>
      </c>
      <c r="N7" s="253"/>
      <c r="O7" s="5">
        <v>2</v>
      </c>
      <c r="P7" s="6">
        <v>1</v>
      </c>
      <c r="Q7" s="7">
        <f>IF(OR($E$7="",$F$7="",O7="",P7=""),"",IF(AND(O7=$E$7,P7=$F$7),5*$J$7,IF(OR(AND($E$7&gt;$F$7,O7&gt;P7),AND($E$7=$F$7,O7=P7),AND($E$7&lt;$F$7,O7&lt;P7)),3*$J$7,0)))</f>
        <v>0</v>
      </c>
      <c r="R7" s="5">
        <v>2</v>
      </c>
      <c r="S7" s="6">
        <v>2</v>
      </c>
      <c r="T7" s="7">
        <f>IF(OR($E$7="",$F$7="",R7="",S7=""),"",IF(AND(R7=$E$7,S7=$F$7),5*$J$7,IF(OR(AND($E$7&gt;$F$7,R7&gt;S7),AND($E$7=$F$7,R7=S7),AND($E$7&lt;$F$7,R7&lt;S7)),3*$J$7,0)))</f>
        <v>0</v>
      </c>
      <c r="U7" s="5">
        <v>1</v>
      </c>
      <c r="V7" s="6">
        <v>0</v>
      </c>
      <c r="W7" s="7">
        <f>IF(OR($E$7="",$F$7="",U7="",V7=""),"",IF(AND(U7=$E$7,V7=$F$7),5*$J$7,IF(OR(AND($E$7&gt;$F$7,U7&gt;V7),AND($E$7=$F$7,U7=V7),AND($E$7&lt;$F$7,U7&lt;V7)),3*$J$7,0)))</f>
        <v>0</v>
      </c>
      <c r="X7" s="5">
        <v>2</v>
      </c>
      <c r="Y7" s="6">
        <v>2</v>
      </c>
      <c r="Z7" s="7">
        <f>IF(OR($E$7="",$F$7="",X7="",Y7=""),"",IF(AND(X7=$E$7,Y7=$F$7),5*$J$7,IF(OR(AND($E$7&gt;$F$7,X7&gt;Y7),AND($E$7=$F$7,X7=Y7),AND($E$7&lt;$F$7,X7&lt;Y7)),3*$J$7,0)))</f>
        <v>0</v>
      </c>
      <c r="AA7" s="5">
        <v>2</v>
      </c>
      <c r="AB7" s="6">
        <v>1</v>
      </c>
      <c r="AC7" s="7">
        <f>IF(OR($E$7="",$F$7="",AA7="",AB7=""),"",IF(AND(AA7=$E$7,AB7=$F$7),5*$J$7,IF(OR(AND($E$7&gt;$F$7,AA7&gt;AB7),AND($E$7=$F$7,AA7=AB7),AND($E$7&lt;$F$7,AA7&lt;AB7)),3*$J$7,0)))</f>
        <v>0</v>
      </c>
      <c r="AD7" s="5">
        <v>2</v>
      </c>
      <c r="AE7" s="6">
        <v>1</v>
      </c>
      <c r="AF7" s="7">
        <f>IF(OR($E$7="",$F$7="",AD7="",AE7=""),"",IF(AND(AD7=$E$7,AE7=$F$7),5*$J$7,IF(OR(AND($E$7&gt;$F$7,AD7&gt;AE7),AND($E$7=$F$7,AD7=AE7),AND($E$7&lt;$F$7,AD7&lt;AE7)),3*$J$7,0)))</f>
        <v>0</v>
      </c>
      <c r="AG7" s="5">
        <v>1</v>
      </c>
      <c r="AH7" s="6">
        <v>1</v>
      </c>
      <c r="AI7" s="7">
        <f>IF(OR($E$7="",$F$7="",AG7="",AH7=""),"",IF(AND(AG7=$E$7,AH7=$F$7),5*$J$7,IF(OR(AND($E$7&gt;$F$7,AG7&gt;AH7),AND($E$7=$F$7,AG7=AH7),AND($E$7&lt;$F$7,AG7&lt;AH7)),3*$J$7,0)))</f>
        <v>0</v>
      </c>
      <c r="AJ7" s="5">
        <v>2</v>
      </c>
      <c r="AK7" s="6">
        <v>1</v>
      </c>
      <c r="AL7" s="7">
        <f>IF(OR($E$7="",$F$7="",AJ7="",AK7=""),"",IF(AND(AJ7=$E$7,AK7=$F$7),5*$J$7,IF(OR(AND($E$7&gt;$F$7,AJ7&gt;AK7),AND($E$7=$F$7,AJ7=AK7),AND($E$7&lt;$F$7,AJ7&lt;AK7)),3*$J$7,0)))</f>
        <v>0</v>
      </c>
      <c r="AM7" s="5">
        <v>2</v>
      </c>
      <c r="AN7" s="6">
        <v>1</v>
      </c>
      <c r="AO7" s="7">
        <f>IF(OR($E$7="",$F$7="",AM7="",AN7=""),"",IF(AND(AM7=$E$7,AN7=$F$7),5*$J$7,IF(OR(AND($E$7&gt;$F$7,AM7&gt;AN7),AND($E$7=$F$7,AM7=AN7),AND($E$7&lt;$F$7,AM7&lt;AN7)),3*$J$7,0)))</f>
        <v>0</v>
      </c>
      <c r="AP7" s="5">
        <v>2</v>
      </c>
      <c r="AQ7" s="6">
        <v>2</v>
      </c>
      <c r="AR7" s="7">
        <f>IF(OR($E$7="",$F$7="",AP7="",AQ7=""),"",IF(AND(AP7=$E$7,AQ7=$F$7),5*$J$7,IF(OR(AND($E$7&gt;$F$7,AP7&gt;AQ7),AND($E$7=$F$7,AP7=AQ7),AND($E$7&lt;$F$7,AP7&lt;AQ7)),3*$J$7,0)))</f>
        <v>0</v>
      </c>
      <c r="AS7" s="5">
        <v>1</v>
      </c>
      <c r="AT7" s="6">
        <v>1</v>
      </c>
      <c r="AU7" s="7">
        <f>IF(OR($E$7="",$F$7="",AS7="",AT7=""),"",IF(AND(AS7=$E$7,AT7=$F$7),5*$J$7,IF(OR(AND($E$7&gt;$F$7,AS7&gt;AT7),AND($E$7=$F$7,AS7=AT7),AND($E$7&lt;$F$7,AS7&lt;AT7)),3*$J$7,0)))</f>
        <v>0</v>
      </c>
      <c r="AV7" s="5">
        <v>0</v>
      </c>
      <c r="AW7" s="6">
        <v>0</v>
      </c>
      <c r="AX7" s="7">
        <f>IF(OR($E$7="",$F$7="",AV7="",AW7=""),"",IF(AND(AV7=$E$7,AW7=$F$7),5*$J$7,IF(OR(AND($E$7&gt;$F$7,AV7&gt;AW7),AND($E$7=$F$7,AV7=AW7),AND($E$7&lt;$F$7,AV7&lt;AW7)),3*$J$7,0)))</f>
        <v>0</v>
      </c>
      <c r="AY7" s="5">
        <v>1</v>
      </c>
      <c r="AZ7" s="6">
        <v>2</v>
      </c>
      <c r="BA7" s="7">
        <f>IF(OR($E$7="",$F$7="",AY7="",AZ7=""),"",IF(AND(AY7=$E$7,AZ7=$F$7),5*$J$7,IF(OR(AND($E$7&gt;$F$7,AY7&gt;AZ7),AND($E$7=$F$7,AY7=AZ7),AND($E$7&lt;$F$7,AY7&lt;AZ7)),3*$J$7,0)))</f>
        <v>4.8000000000000007</v>
      </c>
      <c r="BB7" s="5">
        <v>0</v>
      </c>
      <c r="BC7" s="6">
        <v>1</v>
      </c>
      <c r="BD7" s="7">
        <f>IF(OR($E$7="",$F$7="",BB7="",BC7=""),"",IF(AND(BB7=$E$7,BC7=$F$7),5*$J$7,IF(OR(AND($E$7&gt;$F$7,BB7&gt;BC7),AND($E$7=$F$7,BB7=BC7),AND($E$7&lt;$F$7,BB7&lt;BC7)),3*$J$7,0)))</f>
        <v>8</v>
      </c>
      <c r="BE7" s="5">
        <v>0</v>
      </c>
      <c r="BF7" s="6">
        <v>1</v>
      </c>
      <c r="BG7" s="7">
        <f>IF(OR($E$7="",$F$7="",BE7="",BF7=""),"",IF(AND(BE7=$E$7,BF7=$F$7),5*$J$7,IF(OR(AND($E$7&gt;$F$7,BE7&gt;BF7),AND($E$7=$F$7,BE7=BF7),AND($E$7&lt;$F$7,BE7&lt;BF7)),3*$J$7,0)))</f>
        <v>8</v>
      </c>
      <c r="BH7" s="5">
        <v>2</v>
      </c>
      <c r="BI7" s="6">
        <v>2</v>
      </c>
      <c r="BJ7" s="7">
        <f>IF(OR($E$7="",$F$7="",BH7="",BI7=""),"",IF(AND(BH7=$E$7,BI7=$F$7),5*$J$7,IF(OR(AND($E$7&gt;$F$7,BH7&gt;BI7),AND($E$7=$F$7,BH7=BI7),AND($E$7&lt;$F$7,BH7&lt;BI7)),3*$J$7,0)))</f>
        <v>0</v>
      </c>
      <c r="BK7" s="5">
        <v>1</v>
      </c>
      <c r="BL7" s="6">
        <v>0</v>
      </c>
      <c r="BM7" s="7">
        <f>IF(OR($E$7="",$F$7="",BK7="",BL7=""),"",IF(AND(BK7=$E$7,BL7=$F$7),5*$J$7,IF(OR(AND($E$7&gt;$F$7,BK7&gt;BL7),AND($E$7=$F$7,BK7=BL7),AND($E$7&lt;$F$7,BK7&lt;BL7)),3*$J$7,0)))</f>
        <v>0</v>
      </c>
      <c r="BN7" s="5">
        <v>2</v>
      </c>
      <c r="BO7" s="6">
        <v>1</v>
      </c>
      <c r="BP7" s="7">
        <f>IF(OR($E$7="",$F$7="",BN7="",BO7=""),"",IF(AND(BN7=$E$7,BO7=$F$7),5*$J$7,IF(OR(AND($E$7&gt;$F$7,BN7&gt;BO7),AND($E$7=$F$7,BN7=BO7),AND($E$7&lt;$F$7,BN7&lt;BO7)),3*$J$7,0)))</f>
        <v>0</v>
      </c>
      <c r="BQ7" s="5">
        <v>0</v>
      </c>
      <c r="BR7" s="6">
        <v>1</v>
      </c>
      <c r="BS7" s="7">
        <f>IF(OR($E$7="",$F$7="",BQ7="",BR7=""),"",IF(AND(BQ7=$E$7,BR7=$F$7),5*$J$7,IF(OR(AND($E$7&gt;$F$7,BQ7&gt;BR7),AND($E$7=$F$7,BQ7=BR7),AND($E$7&lt;$F$7,BQ7&lt;BR7)),3*$J$7,0)))</f>
        <v>8</v>
      </c>
      <c r="BT7" s="5">
        <v>1</v>
      </c>
      <c r="BU7" s="6">
        <v>0</v>
      </c>
      <c r="BV7" s="7">
        <f>IF(OR($E$7="",$F$7="",BT7="",BU7=""),"",IF(AND(BT7=$E$7,BU7=$F$7),5*$J$7,IF(OR(AND($E$7&gt;$F$7,BT7&gt;BU7),AND($E$7=$F$7,BT7=BU7),AND($E$7&lt;$F$7,BT7&lt;BU7)),3*$J$7,0)))</f>
        <v>0</v>
      </c>
      <c r="BW7" s="5">
        <v>1</v>
      </c>
      <c r="BX7" s="6">
        <v>0</v>
      </c>
      <c r="BY7" s="7">
        <f>IF(OR($E$7="",$F$7="",BW7="",BX7=""),"",IF(AND(BW7=$E$7,BX7=$F$7),5*$J$7,IF(OR(AND($E$7&gt;$F$7,BW7&gt;BX7),AND($E$7=$F$7,BW7=BX7),AND($E$7&lt;$F$7,BW7&lt;BX7)),3*$J$7,0)))</f>
        <v>0</v>
      </c>
      <c r="BZ7" s="5">
        <v>0</v>
      </c>
      <c r="CA7" s="6">
        <v>1</v>
      </c>
      <c r="CB7" s="7">
        <f>IF(OR($E$7="",$F$7="",BZ7="",CA7=""),"",IF(AND(BZ7=$E$7,CA7=$F$7),5*$J$7,IF(OR(AND($E$7&gt;$F$7,BZ7&gt;CA7),AND($E$7=$F$7,BZ7=CA7),AND($E$7&lt;$F$7,BZ7&lt;CA7)),3*$J$7,0)))</f>
        <v>8</v>
      </c>
      <c r="CC7" s="5">
        <v>0</v>
      </c>
      <c r="CD7" s="6">
        <v>0</v>
      </c>
      <c r="CE7" s="7">
        <f>IF(OR($E$7="",$F$7="",CC7="",CD7=""),"",IF(AND(CC7=$E$7,CD7=$F$7),5*$J$7,IF(OR(AND($E$7&gt;$F$7,CC7&gt;CD7),AND($E$7=$F$7,CC7=CD7),AND($E$7&lt;$F$7,CC7&lt;CD7)),3*$J$7,0)))</f>
        <v>0</v>
      </c>
      <c r="CF7" s="5">
        <v>1</v>
      </c>
      <c r="CG7" s="6">
        <v>2</v>
      </c>
      <c r="CH7" s="7">
        <f>IF(OR($E$7="",$F$7="",CF7="",CG7=""),"",IF(AND(CF7=$E$7,CG7=$F$7),5*$J$7,IF(OR(AND($E$7&gt;$F$7,CF7&gt;CG7),AND($E$7=$F$7,CF7=CG7),AND($E$7&lt;$F$7,CF7&lt;CG7)),3*$J$7,0)))</f>
        <v>4.8000000000000007</v>
      </c>
      <c r="CI7" s="5">
        <v>2</v>
      </c>
      <c r="CJ7" s="6">
        <v>1</v>
      </c>
      <c r="CK7" s="7">
        <f>IF(OR($E$7="",$F$7="",CI7="",CJ7=""),"",IF(AND(CI7=$E$7,CJ7=$F$7),5*$J$7,IF(OR(AND($E$7&gt;$F$7,CI7&gt;CJ7),AND($E$7=$F$7,CI7=CJ7),AND($E$7&lt;$F$7,CI7&lt;CJ7)),3*$J$7,0)))</f>
        <v>0</v>
      </c>
      <c r="CL7" s="5">
        <v>1</v>
      </c>
      <c r="CM7" s="6">
        <v>1</v>
      </c>
      <c r="CN7" s="7">
        <f>IF(OR($E$7="",$F$7="",CL7="",CM7=""),"",IF(AND(CL7=$E$7,CM7=$F$7),5*$J$7,IF(OR(AND($E$7&gt;$F$7,CL7&gt;CM7),AND($E$7=$F$7,CL7=CM7),AND($E$7&lt;$F$7,CL7&lt;CM7)),3*$J$7,0)))</f>
        <v>0</v>
      </c>
      <c r="CO7" s="5">
        <v>1</v>
      </c>
      <c r="CP7" s="6">
        <v>1</v>
      </c>
      <c r="CQ7" s="7">
        <f>IF(OR($E$7="",$F$7="",CO7="",CP7=""),"",IF(AND(CO7=$E$7,CP7=$F$7),5*$J$7,IF(OR(AND($E$7&gt;$F$7,CO7&gt;CP7),AND($E$7=$F$7,CO7=CP7),AND($E$7&lt;$F$7,CO7&lt;CP7)),3*$J$7,0)))</f>
        <v>0</v>
      </c>
      <c r="CR7" s="5">
        <v>2</v>
      </c>
      <c r="CS7" s="6">
        <v>2</v>
      </c>
      <c r="CT7" s="7">
        <f>IF(OR($E$7="",$F$7="",CR7="",CS7=""),"",IF(AND(CR7=$E$7,CS7=$F$7),5*$J$7,IF(OR(AND($E$7&gt;$F$7,CR7&gt;CS7),AND($E$7=$F$7,CR7=CS7),AND($E$7&lt;$F$7,CR7&lt;CS7)),3*$J$7,0)))</f>
        <v>0</v>
      </c>
      <c r="CU7" s="5">
        <v>2</v>
      </c>
      <c r="CV7" s="6">
        <v>0</v>
      </c>
      <c r="CW7" s="7">
        <f>IF(OR($E$7="",$F$7="",CU7="",CV7=""),"",IF(AND(CU7=$E$7,CV7=$F$7),5*$J$7,IF(OR(AND($E$7&gt;$F$7,CU7&gt;CV7),AND($E$7=$F$7,CU7=CV7),AND($E$7&lt;$F$7,CU7&lt;CV7)),3*$J$7,0)))</f>
        <v>0</v>
      </c>
      <c r="CX7" s="5">
        <v>2</v>
      </c>
      <c r="CY7" s="6">
        <v>1</v>
      </c>
      <c r="CZ7" s="7">
        <f>IF(OR($E$7="",$F$7="",CX7="",CY7=""),"",IF(AND(CX7=$E$7,CY7=$F$7),5*$J$7,IF(OR(AND($E$7&gt;$F$7,CX7&gt;CY7),AND($E$7=$F$7,CX7=CY7),AND($E$7&lt;$F$7,CX7&lt;CY7)),3*$J$7,0)))</f>
        <v>0</v>
      </c>
      <c r="DA7" s="5">
        <v>1</v>
      </c>
      <c r="DB7" s="6">
        <v>0</v>
      </c>
      <c r="DC7" s="7">
        <f>IF(OR($E$7="",$F$7="",DA7="",DB7=""),"",IF(AND(DA7=$E$7,DB7=$F$7),5*$J$7,IF(OR(AND($E$7&gt;$F$7,DA7&gt;DB7),AND($E$7=$F$7,DA7=DB7),AND($E$7&lt;$F$7,DA7&lt;DB7)),3*$J$7,0)))</f>
        <v>0</v>
      </c>
      <c r="DD7" s="5">
        <v>1</v>
      </c>
      <c r="DE7" s="6">
        <v>0</v>
      </c>
      <c r="DF7" s="7">
        <f>IF(OR($E$7="",$F$7="",DD7="",DE7=""),"",IF(AND(DD7=$E$7,DE7=$F$7),5*$J$7,IF(OR(AND($E$7&gt;$F$7,DD7&gt;DE7),AND($E$7=$F$7,DD7=DE7),AND($E$7&lt;$F$7,DD7&lt;DE7)),3*$J$7,0)))</f>
        <v>0</v>
      </c>
      <c r="DG7" s="5">
        <v>1</v>
      </c>
      <c r="DH7" s="6">
        <v>1</v>
      </c>
      <c r="DI7" s="7">
        <f>IF(OR($E$7="",$F$7="",DG7="",DH7=""),"",IF(AND(DG7=$E$7,DH7=$F$7),5*$J$7,IF(OR(AND($E$7&gt;$F$7,DG7&gt;DH7),AND($E$7=$F$7,DG7=DH7),AND($E$7&lt;$F$7,DG7&lt;DH7)),3*$J$7,0)))</f>
        <v>0</v>
      </c>
      <c r="DJ7" s="5">
        <v>0</v>
      </c>
      <c r="DK7" s="6">
        <v>1</v>
      </c>
      <c r="DL7" s="7">
        <f>IF(OR($E$7="",$F$7="",DJ7="",DK7=""),"",IF(AND(DJ7=$E$7,DK7=$F$7),5*$J$7,IF(OR(AND($E$7&gt;$F$7,DJ7&gt;DK7),AND($E$7=$F$7,DJ7=DK7),AND($E$7&lt;$F$7,DJ7&lt;DK7)),3*$J$7,0)))</f>
        <v>8</v>
      </c>
      <c r="DM7" s="5">
        <v>1</v>
      </c>
      <c r="DN7" s="6">
        <v>1</v>
      </c>
      <c r="DO7" s="7">
        <f>IF(OR($E$7="",$F$7="",DM7="",DN7=""),"",IF(AND(DM7=$E$7,DN7=$F$7),5*$J$7,IF(OR(AND($E$7&gt;$F$7,DM7&gt;DN7),AND($E$7=$F$7,DM7=DN7),AND($E$7&lt;$F$7,DM7&lt;DN7)),3*$J$7,0)))</f>
        <v>0</v>
      </c>
      <c r="DP7" s="5">
        <v>1</v>
      </c>
      <c r="DQ7" s="6">
        <v>1</v>
      </c>
      <c r="DR7" s="7">
        <f>IF(OR($E$7="",$F$7="",DP7="",DQ7=""),"",IF(AND(DP7=$E$7,DQ7=$F$7),5*$J$7,IF(OR(AND($E$7&gt;$F$7,DP7&gt;DQ7),AND($E$7=$F$7,DP7=DQ7),AND($E$7&lt;$F$7,DP7&lt;DQ7)),3*$J$7,0)))</f>
        <v>0</v>
      </c>
      <c r="DS7" s="5">
        <v>2</v>
      </c>
      <c r="DT7" s="6">
        <v>1</v>
      </c>
      <c r="DU7" s="7">
        <f>IF(OR($E$7="",$F$7="",DS7="",DT7=""),"",IF(AND(DS7=$E$7,DT7=$F$7),5*$J$7,IF(OR(AND($E$7&gt;$F$7,DS7&gt;DT7),AND($E$7=$F$7,DS7=DT7),AND($E$7&lt;$F$7,DS7&lt;DT7)),3*$J$7,0)))</f>
        <v>0</v>
      </c>
      <c r="DV7" s="5">
        <v>1</v>
      </c>
      <c r="DW7" s="6">
        <v>1</v>
      </c>
      <c r="DX7" s="7">
        <f>IF(OR($E$7="",$F$7="",DV7="",DW7=""),"",IF(AND(DV7=$E$7,DW7=$F$7),5*$J$7,IF(OR(AND($E$7&gt;$F$7,DV7&gt;DW7),AND($E$7=$F$7,DV7=DW7),AND($E$7&lt;$F$7,DV7&lt;DW7)),3*$J$7,0)))</f>
        <v>0</v>
      </c>
      <c r="DY7" s="5">
        <v>1</v>
      </c>
      <c r="DZ7" s="6">
        <v>2</v>
      </c>
      <c r="EA7" s="7">
        <f>IF(OR($E$7="",$F$7="",DY7="",DZ7=""),"",IF(AND(DY7=$E$7,DZ7=$F$7),5*$J$7,IF(OR(AND($E$7&gt;$F$7,DY7&gt;DZ7),AND($E$7=$F$7,DY7=DZ7),AND($E$7&lt;$F$7,DY7&lt;DZ7)),3*$J$7,0)))</f>
        <v>4.8000000000000007</v>
      </c>
      <c r="EB7" s="5">
        <v>0</v>
      </c>
      <c r="EC7" s="6">
        <v>0</v>
      </c>
      <c r="ED7" s="7">
        <f>IF(OR($E$7="",$F$7="",EB7="",EC7=""),"",IF(AND(EB7=$E$7,EC7=$F$7),5*$J$7,IF(OR(AND($E$7&gt;$F$7,EB7&gt;EC7),AND($E$7=$F$7,EB7=EC7),AND($E$7&lt;$F$7,EB7&lt;EC7)),3*$J$7,0)))</f>
        <v>0</v>
      </c>
      <c r="EE7" s="5">
        <v>1</v>
      </c>
      <c r="EF7" s="6">
        <v>0</v>
      </c>
      <c r="EG7" s="7">
        <f>IF(OR($E$7="",$F$7="",EE7="",EF7=""),"",IF(AND(EE7=$E$7,EF7=$F$7),5*$J$7,IF(OR(AND($E$7&gt;$F$7,EE7&gt;EF7),AND($E$7=$F$7,EE7=EF7),AND($E$7&lt;$F$7,EE7&lt;EF7)),3*$J$7,0)))</f>
        <v>0</v>
      </c>
      <c r="EH7" s="5">
        <v>0</v>
      </c>
      <c r="EI7" s="6">
        <v>0</v>
      </c>
      <c r="EJ7" s="7">
        <f>IF(OR($E$7="",$F$7="",EH7="",EI7=""),"",IF(AND(EH7=$E$7,EI7=$F$7),5*$J$7,IF(OR(AND($E$7&gt;$F$7,EH7&gt;EI7),AND($E$7=$F$7,EH7=EI7),AND($E$7&lt;$F$7,EH7&lt;EI7)),3*$J$7,0)))</f>
        <v>0</v>
      </c>
      <c r="EK7" s="5">
        <v>1</v>
      </c>
      <c r="EL7" s="6">
        <v>1</v>
      </c>
      <c r="EM7" s="7">
        <f>IF(OR($E$7="",$F$7="",EK7="",EL7=""),"",IF(AND(EK7=$E$7,EL7=$F$7),5*$J$7,IF(OR(AND($E$7&gt;$F$7,EK7&gt;EL7),AND($E$7=$F$7,EK7=EL7),AND($E$7&lt;$F$7,EK7&lt;EL7)),3*$J$7,0)))</f>
        <v>0</v>
      </c>
      <c r="EN7" s="5">
        <v>2</v>
      </c>
      <c r="EO7" s="6">
        <v>1</v>
      </c>
      <c r="EP7" s="7">
        <f>IF(OR($E$7="",$F$7="",EN7="",EO7=""),"",IF(AND(EN7=$E$7,EO7=$F$7),5*$J$7,IF(OR(AND($E$7&gt;$F$7,EN7&gt;EO7),AND($E$7=$F$7,EN7=EO7),AND($E$7&lt;$F$7,EN7&lt;EO7)),3*$J$7,0)))</f>
        <v>0</v>
      </c>
      <c r="EQ7" s="5">
        <v>1</v>
      </c>
      <c r="ER7" s="6">
        <v>1</v>
      </c>
      <c r="ES7" s="7">
        <f>IF(OR($E$7="",$F$7="",EQ7="",ER7=""),"",IF(AND(EQ7=$E$7,ER7=$F$7),5*$J$7,IF(OR(AND($E$7&gt;$F$7,EQ7&gt;ER7),AND($E$7=$F$7,EQ7=ER7),AND($E$7&lt;$F$7,EQ7&lt;ER7)),3*$J$7,0)))</f>
        <v>0</v>
      </c>
      <c r="ET7" s="5">
        <v>0</v>
      </c>
      <c r="EU7" s="6">
        <v>1</v>
      </c>
      <c r="EV7" s="7">
        <f>IF(OR($E$7="",$F$7="",ET7="",EU7=""),"",IF(AND(ET7=$E$7,EU7=$F$7),5*$J$7,IF(OR(AND($E$7&gt;$F$7,ET7&gt;EU7),AND($E$7=$F$7,ET7=EU7),AND($E$7&lt;$F$7,ET7&lt;EU7)),3*$J$7,0)))</f>
        <v>8</v>
      </c>
      <c r="EW7" s="5">
        <v>1</v>
      </c>
      <c r="EX7" s="6">
        <v>1</v>
      </c>
      <c r="EY7" s="7">
        <f>IF(OR($E$7="",$F$7="",EW7="",EX7=""),"",IF(AND(EW7=$E$7,EX7=$F$7),5*$J$7,IF(OR(AND($E$7&gt;$F$7,EW7&gt;EX7),AND($E$7=$F$7,EW7=EX7),AND($E$7&lt;$F$7,EW7&lt;EX7)),3*$J$7,0)))</f>
        <v>0</v>
      </c>
      <c r="EZ7" s="5">
        <v>0</v>
      </c>
      <c r="FA7" s="6">
        <v>2</v>
      </c>
      <c r="FB7" s="7">
        <f>IF(OR($E$7="",$F$7="",EZ7="",FA7=""),"",IF(AND(EZ7=$E$7,FA7=$F$7),5*$J$7,IF(OR(AND($E$7&gt;$F$7,EZ7&gt;FA7),AND($E$7=$F$7,EZ7=FA7),AND($E$7&lt;$F$7,EZ7&lt;FA7)),3*$J$7,0)))</f>
        <v>4.8000000000000007</v>
      </c>
      <c r="FC7" s="5">
        <v>1</v>
      </c>
      <c r="FD7" s="6">
        <v>1</v>
      </c>
      <c r="FE7" s="7">
        <f>IF(OR($E$7="",$F$7="",FC7="",FD7=""),"",IF(AND(FC7=$E$7,FD7=$F$7),5*$J$7,IF(OR(AND($E$7&gt;$F$7,FC7&gt;FD7),AND($E$7=$F$7,FC7=FD7),AND($E$7&lt;$F$7,FC7&lt;FD7)),3*$J$7,0)))</f>
        <v>0</v>
      </c>
      <c r="FF7" s="5">
        <v>2</v>
      </c>
      <c r="FG7" s="6">
        <v>0</v>
      </c>
      <c r="FH7" s="7">
        <f>IF(OR($E$7="",$F$7="",FF7="",FG7=""),"",IF(AND(FF7=$E$7,FG7=$F$7),5*$J$7,IF(OR(AND($E$7&gt;$F$7,FF7&gt;FG7),AND($E$7=$F$7,FF7=FG7),AND($E$7&lt;$F$7,FF7&lt;FG7)),3*$J$7,0)))</f>
        <v>0</v>
      </c>
      <c r="FI7" s="5">
        <v>1</v>
      </c>
      <c r="FJ7" s="6">
        <v>1</v>
      </c>
      <c r="FK7" s="7">
        <f>IF(OR($E$7="",$F$7="",FI7="",FJ7=""),"",IF(AND(FI7=$E$7,FJ7=$F$7),5*$J$7,IF(OR(AND($E$7&gt;$F$7,FI7&gt;FJ7),AND($E$7=$F$7,FI7=FJ7),AND($E$7&lt;$F$7,FI7&lt;FJ7)),3*$J$7,0)))</f>
        <v>0</v>
      </c>
      <c r="FL7" s="5">
        <v>1</v>
      </c>
      <c r="FM7" s="6">
        <v>1</v>
      </c>
      <c r="FN7" s="7">
        <f>IF(OR($E$7="",$F$7="",FL7="",FM7=""),"",IF(AND(FL7=$E$7,FM7=$F$7),5*$J$7,IF(OR(AND($E$7&gt;$F$7,FL7&gt;FM7),AND($E$7=$F$7,FL7=FM7),AND($E$7&lt;$F$7,FL7&lt;FM7)),3*$J$7,0)))</f>
        <v>0</v>
      </c>
      <c r="FO7" s="5">
        <v>1</v>
      </c>
      <c r="FP7" s="6">
        <v>1</v>
      </c>
      <c r="FQ7" s="7">
        <f>IF(OR($E$7="",$F$7="",FO7="",FP7=""),"",IF(AND(FO7=$E$7,FP7=$F$7),5*$J$7,IF(OR(AND($E$7&gt;$F$7,FO7&gt;FP7),AND($E$7=$F$7,FO7=FP7),AND($E$7&lt;$F$7,FO7&lt;FP7)),3*$J$7,0)))</f>
        <v>0</v>
      </c>
      <c r="FR7" s="5">
        <v>1</v>
      </c>
      <c r="FS7" s="6">
        <v>1</v>
      </c>
      <c r="FT7" s="7">
        <f>IF(OR($E$7="",$F$7="",FR7="",FS7=""),"",IF(AND(FR7=$E$7,FS7=$F$7),5*$J$7,IF(OR(AND($E$7&gt;$F$7,FR7&gt;FS7),AND($E$7=$F$7,FR7=FS7),AND($E$7&lt;$F$7,FR7&lt;FS7)),3*$J$7,0)))</f>
        <v>0</v>
      </c>
      <c r="FU7" s="5">
        <v>2</v>
      </c>
      <c r="FV7" s="6">
        <v>2</v>
      </c>
      <c r="FW7" s="7">
        <f>IF(OR($E$7="",$F$7="",FU7="",FV7=""),"",IF(AND(FU7=$E$7,FV7=$F$7),5*$J$7,IF(OR(AND($E$7&gt;$F$7,FU7&gt;FV7),AND($E$7=$F$7,FU7=FV7),AND($E$7&lt;$F$7,FU7&lt;FV7)),3*$J$7,0)))</f>
        <v>0</v>
      </c>
      <c r="FX7" s="5">
        <v>2</v>
      </c>
      <c r="FY7" s="6">
        <v>1</v>
      </c>
      <c r="FZ7" s="7">
        <f>IF(OR($E$7="",$F$7="",FX7="",FY7=""),"",IF(AND(FX7=$E$7,FY7=$F$7),5*$J$7,IF(OR(AND($E$7&gt;$F$7,FX7&gt;FY7),AND($E$7=$F$7,FX7=FY7),AND($E$7&lt;$F$7,FX7&lt;FY7)),3*$J$7,0)))</f>
        <v>0</v>
      </c>
      <c r="GA7" s="5">
        <v>2</v>
      </c>
      <c r="GB7" s="6">
        <v>2</v>
      </c>
      <c r="GC7" s="7">
        <f>IF(OR($E$7="",$F$7="",GA7="",GB7=""),"",IF(AND(GA7=$E$7,GB7=$F$7),5*$J$7,IF(OR(AND($E$7&gt;$F$7,GA7&gt;GB7),AND($E$7=$F$7,GA7=GB7),AND($E$7&lt;$F$7,GA7&lt;GB7)),3*$J$7,0)))</f>
        <v>0</v>
      </c>
      <c r="GD7" s="5">
        <v>1</v>
      </c>
      <c r="GE7" s="6">
        <v>1</v>
      </c>
      <c r="GF7" s="7">
        <f>IF(OR($E$7="",$F$7="",GD7="",GE7=""),"",IF(AND(GD7=$E$7,GE7=$F$7),5*$J$7,IF(OR(AND($E$7&gt;$F$7,GD7&gt;GE7),AND($E$7=$F$7,GD7=GE7),AND($E$7&lt;$F$7,GD7&lt;GE7)),3*$J$7,0)))</f>
        <v>0</v>
      </c>
      <c r="GG7" s="5">
        <v>2</v>
      </c>
      <c r="GH7" s="6">
        <v>0</v>
      </c>
      <c r="GI7" s="7">
        <f>IF(OR($E$7="",$F$7="",GG7="",GH7=""),"",IF(AND(GG7=$E$7,GH7=$F$7),5*$J$7,IF(OR(AND($E$7&gt;$F$7,GG7&gt;GH7),AND($E$7=$F$7,GG7=GH7),AND($E$7&lt;$F$7,GG7&lt;GH7)),3*$J$7,0)))</f>
        <v>0</v>
      </c>
      <c r="GJ7" s="5">
        <v>1</v>
      </c>
      <c r="GK7" s="6">
        <v>1</v>
      </c>
      <c r="GL7" s="7">
        <f>IF(OR($E$7="",$F$7="",GJ7="",GK7=""),"",IF(AND(GJ7=$E$7,GK7=$F$7),5*$J$7,IF(OR(AND($E$7&gt;$F$7,GJ7&gt;GK7),AND($E$7=$F$7,GJ7=GK7),AND($E$7&lt;$F$7,GJ7&lt;GK7)),3*$J$7,0)))</f>
        <v>0</v>
      </c>
      <c r="GM7" s="5">
        <v>2</v>
      </c>
      <c r="GN7" s="6">
        <v>1</v>
      </c>
      <c r="GO7" s="7">
        <f>IF(OR($E$7="",$F$7="",GM7="",GN7=""),"",IF(AND(GM7=$E$7,GN7=$F$7),5*$J$7,IF(OR(AND($E$7&gt;$F$7,GM7&gt;GN7),AND($E$7=$F$7,GM7=GN7),AND($E$7&lt;$F$7,GM7&lt;GN7)),3*$J$7,0)))</f>
        <v>0</v>
      </c>
      <c r="GP7" s="5">
        <v>1</v>
      </c>
      <c r="GQ7" s="6">
        <v>1</v>
      </c>
      <c r="GR7" s="7">
        <f>IF(OR($E$7="",$F$7="",GP7="",GQ7=""),"",IF(AND(GP7=$E$7,GQ7=$F$7),5*$J$7,IF(OR(AND($E$7&gt;$F$7,GP7&gt;GQ7),AND($E$7=$F$7,GP7=GQ7),AND($E$7&lt;$F$7,GP7&lt;GQ7)),3*$J$7,0)))</f>
        <v>0</v>
      </c>
      <c r="GS7" s="5">
        <v>0</v>
      </c>
      <c r="GT7" s="6">
        <v>1</v>
      </c>
      <c r="GU7" s="7">
        <f>IF(OR($E$7="",$F$7="",GS7="",GT7=""),"",IF(AND(GS7=$E$7,GT7=$F$7),5*$J$7,IF(OR(AND($E$7&gt;$F$7,GS7&gt;GT7),AND($E$7=$F$7,GS7=GT7),AND($E$7&lt;$F$7,GS7&lt;GT7)),3*$J$7,0)))</f>
        <v>8</v>
      </c>
      <c r="GV7" s="168"/>
    </row>
    <row r="8" spans="1:204">
      <c r="A8" s="236">
        <v>5</v>
      </c>
      <c r="B8" s="44">
        <v>3</v>
      </c>
      <c r="C8" s="152" t="s">
        <v>278</v>
      </c>
      <c r="D8" s="152" t="s">
        <v>279</v>
      </c>
      <c r="E8" s="221">
        <f>IF(Poules!I22&lt;&gt;"",Poules!I22,"")</f>
        <v>1</v>
      </c>
      <c r="F8" s="221">
        <f>IF(Poules!J22&lt;&gt;"",Poules!J22,"")</f>
        <v>1</v>
      </c>
      <c r="G8" s="22">
        <v>2.4</v>
      </c>
      <c r="H8" s="210">
        <v>3</v>
      </c>
      <c r="I8" s="211">
        <v>3</v>
      </c>
      <c r="J8" s="174">
        <f t="shared" si="0"/>
        <v>3</v>
      </c>
      <c r="K8" s="250">
        <f>IF($K$4&lt;&gt;0,HLOOKUP($K$4,$O$4:GU8,A8,FALSE),"")</f>
        <v>1</v>
      </c>
      <c r="L8" s="251">
        <f>IF($K$4&lt;&gt;0,HLOOKUP(CONCATENATE($K$4,"1"),$O$4:GU8,A8,FALSE),"")</f>
        <v>1</v>
      </c>
      <c r="M8" s="252">
        <f>IF($K$4&lt;&gt;0,HLOOKUP(CONCATENATE($K$4,"2"),$O$4:GU8,A8,FALSE),"")</f>
        <v>15</v>
      </c>
      <c r="N8" s="253"/>
      <c r="O8" s="3">
        <v>0</v>
      </c>
      <c r="P8" s="4">
        <v>0</v>
      </c>
      <c r="Q8" s="130">
        <f>IF(OR($E$8="",$F$8="",O8="",P8=""),"",IF(AND(O8=$E$8,P8=$F$8),5*$J$8,IF(OR(AND($E$8&gt;$F$8,O8&gt;P8),AND($E$8=$F$8,O8=P8),AND($E$8&lt;$F$8,O8&lt;P8)),3*$J$8,0)))</f>
        <v>9</v>
      </c>
      <c r="R8" s="3">
        <v>1</v>
      </c>
      <c r="S8" s="4">
        <v>2</v>
      </c>
      <c r="T8" s="130">
        <f>IF(OR($E$8="",$F$8="",R8="",S8=""),"",IF(AND(R8=$E$8,S8=$F$8),5*$J$8,IF(OR(AND($E$8&gt;$F$8,R8&gt;S8),AND($E$8=$F$8,R8=S8),AND($E$8&lt;$F$8,R8&lt;S8)),3*$J$8,0)))</f>
        <v>0</v>
      </c>
      <c r="U8" s="3">
        <v>0</v>
      </c>
      <c r="V8" s="4">
        <v>0</v>
      </c>
      <c r="W8" s="130">
        <f>IF(OR($E$8="",$F$8="",U8="",V8=""),"",IF(AND(U8=$E$8,V8=$F$8),5*$J$8,IF(OR(AND($E$8&gt;$F$8,U8&gt;V8),AND($E$8=$F$8,U8=V8),AND($E$8&lt;$F$8,U8&lt;V8)),3*$J$8,0)))</f>
        <v>9</v>
      </c>
      <c r="X8" s="3">
        <v>1</v>
      </c>
      <c r="Y8" s="4">
        <v>1</v>
      </c>
      <c r="Z8" s="130">
        <f>IF(OR($E$8="",$F$8="",X8="",Y8=""),"",IF(AND(X8=$E$8,Y8=$F$8),5*$J$8,IF(OR(AND($E$8&gt;$F$8,X8&gt;Y8),AND($E$8=$F$8,X8=Y8),AND($E$8&lt;$F$8,X8&lt;Y8)),3*$J$8,0)))</f>
        <v>15</v>
      </c>
      <c r="AA8" s="3">
        <v>1</v>
      </c>
      <c r="AB8" s="4">
        <v>1</v>
      </c>
      <c r="AC8" s="130">
        <f>IF(OR($E$8="",$F$8="",AA8="",AB8=""),"",IF(AND(AA8=$E$8,AB8=$F$8),5*$J$8,IF(OR(AND($E$8&gt;$F$8,AA8&gt;AB8),AND($E$8=$F$8,AA8=AB8),AND($E$8&lt;$F$8,AA8&lt;AB8)),3*$J$8,0)))</f>
        <v>15</v>
      </c>
      <c r="AD8" s="3">
        <v>1</v>
      </c>
      <c r="AE8" s="4">
        <v>1</v>
      </c>
      <c r="AF8" s="130">
        <f>IF(OR($E$8="",$F$8="",AD8="",AE8=""),"",IF(AND(AD8=$E$8,AE8=$F$8),5*$J$8,IF(OR(AND($E$8&gt;$F$8,AD8&gt;AE8),AND($E$8=$F$8,AD8=AE8),AND($E$8&lt;$F$8,AD8&lt;AE8)),3*$J$8,0)))</f>
        <v>15</v>
      </c>
      <c r="AG8" s="3">
        <v>1</v>
      </c>
      <c r="AH8" s="4">
        <v>1</v>
      </c>
      <c r="AI8" s="130">
        <f>IF(OR($E$8="",$F$8="",AG8="",AH8=""),"",IF(AND(AG8=$E$8,AH8=$F$8),5*$J$8,IF(OR(AND($E$8&gt;$F$8,AG8&gt;AH8),AND($E$8=$F$8,AG8=AH8),AND($E$8&lt;$F$8,AG8&lt;AH8)),3*$J$8,0)))</f>
        <v>15</v>
      </c>
      <c r="AJ8" s="3">
        <v>2</v>
      </c>
      <c r="AK8" s="4">
        <v>0</v>
      </c>
      <c r="AL8" s="130">
        <f>IF(OR($E$8="",$F$8="",AJ8="",AK8=""),"",IF(AND(AJ8=$E$8,AK8=$F$8),5*$J$8,IF(OR(AND($E$8&gt;$F$8,AJ8&gt;AK8),AND($E$8=$F$8,AJ8=AK8),AND($E$8&lt;$F$8,AJ8&lt;AK8)),3*$J$8,0)))</f>
        <v>0</v>
      </c>
      <c r="AM8" s="3">
        <v>2</v>
      </c>
      <c r="AN8" s="4">
        <v>2</v>
      </c>
      <c r="AO8" s="130">
        <f>IF(OR($E$8="",$F$8="",AM8="",AN8=""),"",IF(AND(AM8=$E$8,AN8=$F$8),5*$J$8,IF(OR(AND($E$8&gt;$F$8,AM8&gt;AN8),AND($E$8=$F$8,AM8=AN8),AND($E$8&lt;$F$8,AM8&lt;AN8)),3*$J$8,0)))</f>
        <v>9</v>
      </c>
      <c r="AP8" s="3">
        <v>1</v>
      </c>
      <c r="AQ8" s="4">
        <v>1</v>
      </c>
      <c r="AR8" s="130">
        <f>IF(OR($E$8="",$F$8="",AP8="",AQ8=""),"",IF(AND(AP8=$E$8,AQ8=$F$8),5*$J$8,IF(OR(AND($E$8&gt;$F$8,AP8&gt;AQ8),AND($E$8=$F$8,AP8=AQ8),AND($E$8&lt;$F$8,AP8&lt;AQ8)),3*$J$8,0)))</f>
        <v>15</v>
      </c>
      <c r="AS8" s="3">
        <v>1</v>
      </c>
      <c r="AT8" s="4">
        <v>1</v>
      </c>
      <c r="AU8" s="130">
        <f>IF(OR($E$8="",$F$8="",AS8="",AT8=""),"",IF(AND(AS8=$E$8,AT8=$F$8),5*$J$8,IF(OR(AND($E$8&gt;$F$8,AS8&gt;AT8),AND($E$8=$F$8,AS8=AT8),AND($E$8&lt;$F$8,AS8&lt;AT8)),3*$J$8,0)))</f>
        <v>15</v>
      </c>
      <c r="AV8" s="3">
        <v>0</v>
      </c>
      <c r="AW8" s="4">
        <v>0</v>
      </c>
      <c r="AX8" s="130">
        <f>IF(OR($E$8="",$F$8="",AV8="",AW8=""),"",IF(AND(AV8=$E$8,AW8=$F$8),5*$J$8,IF(OR(AND($E$8&gt;$F$8,AV8&gt;AW8),AND($E$8=$F$8,AV8=AW8),AND($E$8&lt;$F$8,AV8&lt;AW8)),3*$J$8,0)))</f>
        <v>9</v>
      </c>
      <c r="AY8" s="3">
        <v>0</v>
      </c>
      <c r="AZ8" s="4">
        <v>0</v>
      </c>
      <c r="BA8" s="130">
        <f>IF(OR($E$8="",$F$8="",AY8="",AZ8=""),"",IF(AND(AY8=$E$8,AZ8=$F$8),5*$J$8,IF(OR(AND($E$8&gt;$F$8,AY8&gt;AZ8),AND($E$8=$F$8,AY8=AZ8),AND($E$8&lt;$F$8,AY8&lt;AZ8)),3*$J$8,0)))</f>
        <v>9</v>
      </c>
      <c r="BB8" s="3">
        <v>1</v>
      </c>
      <c r="BC8" s="4">
        <v>1</v>
      </c>
      <c r="BD8" s="130">
        <f>IF(OR($E$8="",$F$8="",BB8="",BC8=""),"",IF(AND(BB8=$E$8,BC8=$F$8),5*$J$8,IF(OR(AND($E$8&gt;$F$8,BB8&gt;BC8),AND($E$8=$F$8,BB8=BC8),AND($E$8&lt;$F$8,BB8&lt;BC8)),3*$J$8,0)))</f>
        <v>15</v>
      </c>
      <c r="BE8" s="3">
        <v>3</v>
      </c>
      <c r="BF8" s="4">
        <v>0</v>
      </c>
      <c r="BG8" s="130">
        <f>IF(OR($E$8="",$F$8="",BE8="",BF8=""),"",IF(AND(BE8=$E$8,BF8=$F$8),5*$J$8,IF(OR(AND($E$8&gt;$F$8,BE8&gt;BF8),AND($E$8=$F$8,BE8=BF8),AND($E$8&lt;$F$8,BE8&lt;BF8)),3*$J$8,0)))</f>
        <v>0</v>
      </c>
      <c r="BH8" s="3">
        <v>1</v>
      </c>
      <c r="BI8" s="4">
        <v>1</v>
      </c>
      <c r="BJ8" s="130">
        <f>IF(OR($E$8="",$F$8="",BH8="",BI8=""),"",IF(AND(BH8=$E$8,BI8=$F$8),5*$J$8,IF(OR(AND($E$8&gt;$F$8,BH8&gt;BI8),AND($E$8=$F$8,BH8=BI8),AND($E$8&lt;$F$8,BH8&lt;BI8)),3*$J$8,0)))</f>
        <v>15</v>
      </c>
      <c r="BK8" s="3">
        <v>1</v>
      </c>
      <c r="BL8" s="4">
        <v>1</v>
      </c>
      <c r="BM8" s="130">
        <f>IF(OR($E$8="",$F$8="",BK8="",BL8=""),"",IF(AND(BK8=$E$8,BL8=$F$8),5*$J$8,IF(OR(AND($E$8&gt;$F$8,BK8&gt;BL8),AND($E$8=$F$8,BK8=BL8),AND($E$8&lt;$F$8,BK8&lt;BL8)),3*$J$8,0)))</f>
        <v>15</v>
      </c>
      <c r="BN8" s="3">
        <v>1</v>
      </c>
      <c r="BO8" s="4">
        <v>1</v>
      </c>
      <c r="BP8" s="130">
        <f>IF(OR($E$8="",$F$8="",BN8="",BO8=""),"",IF(AND(BN8=$E$8,BO8=$F$8),5*$J$8,IF(OR(AND($E$8&gt;$F$8,BN8&gt;BO8),AND($E$8=$F$8,BN8=BO8),AND($E$8&lt;$F$8,BN8&lt;BO8)),3*$J$8,0)))</f>
        <v>15</v>
      </c>
      <c r="BQ8" s="3">
        <v>0</v>
      </c>
      <c r="BR8" s="4">
        <v>0</v>
      </c>
      <c r="BS8" s="130">
        <f>IF(OR($E$8="",$F$8="",BQ8="",BR8=""),"",IF(AND(BQ8=$E$8,BR8=$F$8),5*$J$8,IF(OR(AND($E$8&gt;$F$8,BQ8&gt;BR8),AND($E$8=$F$8,BQ8=BR8),AND($E$8&lt;$F$8,BQ8&lt;BR8)),3*$J$8,0)))</f>
        <v>9</v>
      </c>
      <c r="BT8" s="3">
        <v>1</v>
      </c>
      <c r="BU8" s="4">
        <v>1</v>
      </c>
      <c r="BV8" s="130">
        <f>IF(OR($E$8="",$F$8="",BT8="",BU8=""),"",IF(AND(BT8=$E$8,BU8=$F$8),5*$J$8,IF(OR(AND($E$8&gt;$F$8,BT8&gt;BU8),AND($E$8=$F$8,BT8=BU8),AND($E$8&lt;$F$8,BT8&lt;BU8)),3*$J$8,0)))</f>
        <v>15</v>
      </c>
      <c r="BW8" s="3">
        <v>0</v>
      </c>
      <c r="BX8" s="4">
        <v>0</v>
      </c>
      <c r="BY8" s="130">
        <f>IF(OR($E$8="",$F$8="",BW8="",BX8=""),"",IF(AND(BW8=$E$8,BX8=$F$8),5*$J$8,IF(OR(AND($E$8&gt;$F$8,BW8&gt;BX8),AND($E$8=$F$8,BW8=BX8),AND($E$8&lt;$F$8,BW8&lt;BX8)),3*$J$8,0)))</f>
        <v>9</v>
      </c>
      <c r="BZ8" s="3">
        <v>2</v>
      </c>
      <c r="CA8" s="4">
        <v>1</v>
      </c>
      <c r="CB8" s="130">
        <f>IF(OR($E$8="",$F$8="",BZ8="",CA8=""),"",IF(AND(BZ8=$E$8,CA8=$F$8),5*$J$8,IF(OR(AND($E$8&gt;$F$8,BZ8&gt;CA8),AND($E$8=$F$8,BZ8=CA8),AND($E$8&lt;$F$8,BZ8&lt;CA8)),3*$J$8,0)))</f>
        <v>0</v>
      </c>
      <c r="CC8" s="3">
        <v>0</v>
      </c>
      <c r="CD8" s="4">
        <v>0</v>
      </c>
      <c r="CE8" s="130">
        <f>IF(OR($E$8="",$F$8="",CC8="",CD8=""),"",IF(AND(CC8=$E$8,CD8=$F$8),5*$J$8,IF(OR(AND($E$8&gt;$F$8,CC8&gt;CD8),AND($E$8=$F$8,CC8=CD8),AND($E$8&lt;$F$8,CC8&lt;CD8)),3*$J$8,0)))</f>
        <v>9</v>
      </c>
      <c r="CF8" s="3">
        <v>2</v>
      </c>
      <c r="CG8" s="4">
        <v>2</v>
      </c>
      <c r="CH8" s="130">
        <f>IF(OR($E$8="",$F$8="",CF8="",CG8=""),"",IF(AND(CF8=$E$8,CG8=$F$8),5*$J$8,IF(OR(AND($E$8&gt;$F$8,CF8&gt;CG8),AND($E$8=$F$8,CF8=CG8),AND($E$8&lt;$F$8,CF8&lt;CG8)),3*$J$8,0)))</f>
        <v>9</v>
      </c>
      <c r="CI8" s="3">
        <v>1</v>
      </c>
      <c r="CJ8" s="4">
        <v>2</v>
      </c>
      <c r="CK8" s="130">
        <f>IF(OR($E$8="",$F$8="",CI8="",CJ8=""),"",IF(AND(CI8=$E$8,CJ8=$F$8),5*$J$8,IF(OR(AND($E$8&gt;$F$8,CI8&gt;CJ8),AND($E$8=$F$8,CI8=CJ8),AND($E$8&lt;$F$8,CI8&lt;CJ8)),3*$J$8,0)))</f>
        <v>0</v>
      </c>
      <c r="CL8" s="3">
        <v>1</v>
      </c>
      <c r="CM8" s="4">
        <v>2</v>
      </c>
      <c r="CN8" s="130">
        <f>IF(OR($E$8="",$F$8="",CL8="",CM8=""),"",IF(AND(CL8=$E$8,CM8=$F$8),5*$J$8,IF(OR(AND($E$8&gt;$F$8,CL8&gt;CM8),AND($E$8=$F$8,CL8=CM8),AND($E$8&lt;$F$8,CL8&lt;CM8)),3*$J$8,0)))</f>
        <v>0</v>
      </c>
      <c r="CO8" s="3">
        <v>2</v>
      </c>
      <c r="CP8" s="4">
        <v>0</v>
      </c>
      <c r="CQ8" s="130">
        <f>IF(OR($E$8="",$F$8="",CO8="",CP8=""),"",IF(AND(CO8=$E$8,CP8=$F$8),5*$J$8,IF(OR(AND($E$8&gt;$F$8,CO8&gt;CP8),AND($E$8=$F$8,CO8=CP8),AND($E$8&lt;$F$8,CO8&lt;CP8)),3*$J$8,0)))</f>
        <v>0</v>
      </c>
      <c r="CR8" s="3">
        <v>1</v>
      </c>
      <c r="CS8" s="4">
        <v>0</v>
      </c>
      <c r="CT8" s="130">
        <f>IF(OR($E$8="",$F$8="",CR8="",CS8=""),"",IF(AND(CR8=$E$8,CS8=$F$8),5*$J$8,IF(OR(AND($E$8&gt;$F$8,CR8&gt;CS8),AND($E$8=$F$8,CR8=CS8),AND($E$8&lt;$F$8,CR8&lt;CS8)),3*$J$8,0)))</f>
        <v>0</v>
      </c>
      <c r="CU8" s="3">
        <v>2</v>
      </c>
      <c r="CV8" s="4">
        <v>2</v>
      </c>
      <c r="CW8" s="130">
        <f>IF(OR($E$8="",$F$8="",CU8="",CV8=""),"",IF(AND(CU8=$E$8,CV8=$F$8),5*$J$8,IF(OR(AND($E$8&gt;$F$8,CU8&gt;CV8),AND($E$8=$F$8,CU8=CV8),AND($E$8&lt;$F$8,CU8&lt;CV8)),3*$J$8,0)))</f>
        <v>9</v>
      </c>
      <c r="CX8" s="3">
        <v>2</v>
      </c>
      <c r="CY8" s="4">
        <v>1</v>
      </c>
      <c r="CZ8" s="130">
        <f>IF(OR($E$8="",$F$8="",CX8="",CY8=""),"",IF(AND(CX8=$E$8,CY8=$F$8),5*$J$8,IF(OR(AND($E$8&gt;$F$8,CX8&gt;CY8),AND($E$8=$F$8,CX8=CY8),AND($E$8&lt;$F$8,CX8&lt;CY8)),3*$J$8,0)))</f>
        <v>0</v>
      </c>
      <c r="DA8" s="3">
        <v>2</v>
      </c>
      <c r="DB8" s="4">
        <v>0</v>
      </c>
      <c r="DC8" s="130">
        <f>IF(OR($E$8="",$F$8="",DA8="",DB8=""),"",IF(AND(DA8=$E$8,DB8=$F$8),5*$J$8,IF(OR(AND($E$8&gt;$F$8,DA8&gt;DB8),AND($E$8=$F$8,DA8=DB8),AND($E$8&lt;$F$8,DA8&lt;DB8)),3*$J$8,0)))</f>
        <v>0</v>
      </c>
      <c r="DD8" s="3">
        <v>2</v>
      </c>
      <c r="DE8" s="4">
        <v>0</v>
      </c>
      <c r="DF8" s="130">
        <f>IF(OR($E$8="",$F$8="",DD8="",DE8=""),"",IF(AND(DD8=$E$8,DE8=$F$8),5*$J$8,IF(OR(AND($E$8&gt;$F$8,DD8&gt;DE8),AND($E$8=$F$8,DD8=DE8),AND($E$8&lt;$F$8,DD8&lt;DE8)),3*$J$8,0)))</f>
        <v>0</v>
      </c>
      <c r="DG8" s="3">
        <v>2</v>
      </c>
      <c r="DH8" s="4">
        <v>2</v>
      </c>
      <c r="DI8" s="130">
        <f>IF(OR($E$8="",$F$8="",DG8="",DH8=""),"",IF(AND(DG8=$E$8,DH8=$F$8),5*$J$8,IF(OR(AND($E$8&gt;$F$8,DG8&gt;DH8),AND($E$8=$F$8,DG8=DH8),AND($E$8&lt;$F$8,DG8&lt;DH8)),3*$J$8,0)))</f>
        <v>9</v>
      </c>
      <c r="DJ8" s="3">
        <v>2</v>
      </c>
      <c r="DK8" s="4">
        <v>0</v>
      </c>
      <c r="DL8" s="130">
        <f>IF(OR($E$8="",$F$8="",DJ8="",DK8=""),"",IF(AND(DJ8=$E$8,DK8=$F$8),5*$J$8,IF(OR(AND($E$8&gt;$F$8,DJ8&gt;DK8),AND($E$8=$F$8,DJ8=DK8),AND($E$8&lt;$F$8,DJ8&lt;DK8)),3*$J$8,0)))</f>
        <v>0</v>
      </c>
      <c r="DM8" s="3">
        <v>1</v>
      </c>
      <c r="DN8" s="4">
        <v>1</v>
      </c>
      <c r="DO8" s="130">
        <f>IF(OR($E$8="",$F$8="",DM8="",DN8=""),"",IF(AND(DM8=$E$8,DN8=$F$8),5*$J$8,IF(OR(AND($E$8&gt;$F$8,DM8&gt;DN8),AND($E$8=$F$8,DM8=DN8),AND($E$8&lt;$F$8,DM8&lt;DN8)),3*$J$8,0)))</f>
        <v>15</v>
      </c>
      <c r="DP8" s="3">
        <v>1</v>
      </c>
      <c r="DQ8" s="4">
        <v>1</v>
      </c>
      <c r="DR8" s="130">
        <f>IF(OR($E$8="",$F$8="",DP8="",DQ8=""),"",IF(AND(DP8=$E$8,DQ8=$F$8),5*$J$8,IF(OR(AND($E$8&gt;$F$8,DP8&gt;DQ8),AND($E$8=$F$8,DP8=DQ8),AND($E$8&lt;$F$8,DP8&lt;DQ8)),3*$J$8,0)))</f>
        <v>15</v>
      </c>
      <c r="DS8" s="3">
        <v>2</v>
      </c>
      <c r="DT8" s="4">
        <v>4</v>
      </c>
      <c r="DU8" s="130">
        <f>IF(OR($E$8="",$F$8="",DS8="",DT8=""),"",IF(AND(DS8=$E$8,DT8=$F$8),5*$J$8,IF(OR(AND($E$8&gt;$F$8,DS8&gt;DT8),AND($E$8=$F$8,DS8=DT8),AND($E$8&lt;$F$8,DS8&lt;DT8)),3*$J$8,0)))</f>
        <v>0</v>
      </c>
      <c r="DV8" s="3">
        <v>1</v>
      </c>
      <c r="DW8" s="4">
        <v>0</v>
      </c>
      <c r="DX8" s="130">
        <f>IF(OR($E$8="",$F$8="",DV8="",DW8=""),"",IF(AND(DV8=$E$8,DW8=$F$8),5*$J$8,IF(OR(AND($E$8&gt;$F$8,DV8&gt;DW8),AND($E$8=$F$8,DV8=DW8),AND($E$8&lt;$F$8,DV8&lt;DW8)),3*$J$8,0)))</f>
        <v>0</v>
      </c>
      <c r="DY8" s="3">
        <v>2</v>
      </c>
      <c r="DZ8" s="4">
        <v>1</v>
      </c>
      <c r="EA8" s="130">
        <f>IF(OR($E$8="",$F$8="",DY8="",DZ8=""),"",IF(AND(DY8=$E$8,DZ8=$F$8),5*$J$8,IF(OR(AND($E$8&gt;$F$8,DY8&gt;DZ8),AND($E$8=$F$8,DY8=DZ8),AND($E$8&lt;$F$8,DY8&lt;DZ8)),3*$J$8,0)))</f>
        <v>0</v>
      </c>
      <c r="EB8" s="3">
        <v>1</v>
      </c>
      <c r="EC8" s="4">
        <v>0</v>
      </c>
      <c r="ED8" s="130">
        <f>IF(OR($E$8="",$F$8="",EB8="",EC8=""),"",IF(AND(EB8=$E$8,EC8=$F$8),5*$J$8,IF(OR(AND($E$8&gt;$F$8,EB8&gt;EC8),AND($E$8=$F$8,EB8=EC8),AND($E$8&lt;$F$8,EB8&lt;EC8)),3*$J$8,0)))</f>
        <v>0</v>
      </c>
      <c r="EE8" s="3">
        <v>2</v>
      </c>
      <c r="EF8" s="4">
        <v>0</v>
      </c>
      <c r="EG8" s="130">
        <f>IF(OR($E$8="",$F$8="",EE8="",EF8=""),"",IF(AND(EE8=$E$8,EF8=$F$8),5*$J$8,IF(OR(AND($E$8&gt;$F$8,EE8&gt;EF8),AND($E$8=$F$8,EE8=EF8),AND($E$8&lt;$F$8,EE8&lt;EF8)),3*$J$8,0)))</f>
        <v>0</v>
      </c>
      <c r="EH8" s="3">
        <v>1</v>
      </c>
      <c r="EI8" s="4">
        <v>1</v>
      </c>
      <c r="EJ8" s="130">
        <f>IF(OR($E$8="",$F$8="",EH8="",EI8=""),"",IF(AND(EH8=$E$8,EI8=$F$8),5*$J$8,IF(OR(AND($E$8&gt;$F$8,EH8&gt;EI8),AND($E$8=$F$8,EH8=EI8),AND($E$8&lt;$F$8,EH8&lt;EI8)),3*$J$8,0)))</f>
        <v>15</v>
      </c>
      <c r="EK8" s="3">
        <v>2</v>
      </c>
      <c r="EL8" s="4">
        <v>1</v>
      </c>
      <c r="EM8" s="130">
        <f>IF(OR($E$8="",$F$8="",EK8="",EL8=""),"",IF(AND(EK8=$E$8,EL8=$F$8),5*$J$8,IF(OR(AND($E$8&gt;$F$8,EK8&gt;EL8),AND($E$8=$F$8,EK8=EL8),AND($E$8&lt;$F$8,EK8&lt;EL8)),3*$J$8,0)))</f>
        <v>0</v>
      </c>
      <c r="EN8" s="3">
        <v>1</v>
      </c>
      <c r="EO8" s="4">
        <v>1</v>
      </c>
      <c r="EP8" s="130">
        <f>IF(OR($E$8="",$F$8="",EN8="",EO8=""),"",IF(AND(EN8=$E$8,EO8=$F$8),5*$J$8,IF(OR(AND($E$8&gt;$F$8,EN8&gt;EO8),AND($E$8=$F$8,EN8=EO8),AND($E$8&lt;$F$8,EN8&lt;EO8)),3*$J$8,0)))</f>
        <v>15</v>
      </c>
      <c r="EQ8" s="3">
        <v>2</v>
      </c>
      <c r="ER8" s="4">
        <v>1</v>
      </c>
      <c r="ES8" s="130">
        <f>IF(OR($E$8="",$F$8="",EQ8="",ER8=""),"",IF(AND(EQ8=$E$8,ER8=$F$8),5*$J$8,IF(OR(AND($E$8&gt;$F$8,EQ8&gt;ER8),AND($E$8=$F$8,EQ8=ER8),AND($E$8&lt;$F$8,EQ8&lt;ER8)),3*$J$8,0)))</f>
        <v>0</v>
      </c>
      <c r="ET8" s="3">
        <v>1</v>
      </c>
      <c r="EU8" s="4">
        <v>0</v>
      </c>
      <c r="EV8" s="130">
        <f>IF(OR($E$8="",$F$8="",ET8="",EU8=""),"",IF(AND(ET8=$E$8,EU8=$F$8),5*$J$8,IF(OR(AND($E$8&gt;$F$8,ET8&gt;EU8),AND($E$8=$F$8,ET8=EU8),AND($E$8&lt;$F$8,ET8&lt;EU8)),3*$J$8,0)))</f>
        <v>0</v>
      </c>
      <c r="EW8" s="3">
        <v>1</v>
      </c>
      <c r="EX8" s="4">
        <v>0</v>
      </c>
      <c r="EY8" s="130">
        <f>IF(OR($E$8="",$F$8="",EW8="",EX8=""),"",IF(AND(EW8=$E$8,EX8=$F$8),5*$J$8,IF(OR(AND($E$8&gt;$F$8,EW8&gt;EX8),AND($E$8=$F$8,EW8=EX8),AND($E$8&lt;$F$8,EW8&lt;EX8)),3*$J$8,0)))</f>
        <v>0</v>
      </c>
      <c r="EZ8" s="3">
        <v>1</v>
      </c>
      <c r="FA8" s="4">
        <v>1</v>
      </c>
      <c r="FB8" s="130">
        <f>IF(OR($E$8="",$F$8="",EZ8="",FA8=""),"",IF(AND(EZ8=$E$8,FA8=$F$8),5*$J$8,IF(OR(AND($E$8&gt;$F$8,EZ8&gt;FA8),AND($E$8=$F$8,EZ8=FA8),AND($E$8&lt;$F$8,EZ8&lt;FA8)),3*$J$8,0)))</f>
        <v>15</v>
      </c>
      <c r="FC8" s="3">
        <v>2</v>
      </c>
      <c r="FD8" s="4">
        <v>0</v>
      </c>
      <c r="FE8" s="130">
        <f>IF(OR($E$8="",$F$8="",FC8="",FD8=""),"",IF(AND(FC8=$E$8,FD8=$F$8),5*$J$8,IF(OR(AND($E$8&gt;$F$8,FC8&gt;FD8),AND($E$8=$F$8,FC8=FD8),AND($E$8&lt;$F$8,FC8&lt;FD8)),3*$J$8,0)))</f>
        <v>0</v>
      </c>
      <c r="FF8" s="3">
        <v>1</v>
      </c>
      <c r="FG8" s="4">
        <v>0</v>
      </c>
      <c r="FH8" s="130">
        <f>IF(OR($E$8="",$F$8="",FF8="",FG8=""),"",IF(AND(FF8=$E$8,FG8=$F$8),5*$J$8,IF(OR(AND($E$8&gt;$F$8,FF8&gt;FG8),AND($E$8=$F$8,FF8=FG8),AND($E$8&lt;$F$8,FF8&lt;FG8)),3*$J$8,0)))</f>
        <v>0</v>
      </c>
      <c r="FI8" s="3">
        <v>2</v>
      </c>
      <c r="FJ8" s="4">
        <v>1</v>
      </c>
      <c r="FK8" s="130">
        <f>IF(OR($E$8="",$F$8="",FI8="",FJ8=""),"",IF(AND(FI8=$E$8,FJ8=$F$8),5*$J$8,IF(OR(AND($E$8&gt;$F$8,FI8&gt;FJ8),AND($E$8=$F$8,FI8=FJ8),AND($E$8&lt;$F$8,FI8&lt;FJ8)),3*$J$8,0)))</f>
        <v>0</v>
      </c>
      <c r="FL8" s="3">
        <v>1</v>
      </c>
      <c r="FM8" s="4">
        <v>0</v>
      </c>
      <c r="FN8" s="130">
        <f>IF(OR($E$8="",$F$8="",FL8="",FM8=""),"",IF(AND(FL8=$E$8,FM8=$F$8),5*$J$8,IF(OR(AND($E$8&gt;$F$8,FL8&gt;FM8),AND($E$8=$F$8,FL8=FM8),AND($E$8&lt;$F$8,FL8&lt;FM8)),3*$J$8,0)))</f>
        <v>0</v>
      </c>
      <c r="FO8" s="3">
        <v>1</v>
      </c>
      <c r="FP8" s="4">
        <v>1</v>
      </c>
      <c r="FQ8" s="130">
        <f>IF(OR($E$8="",$F$8="",FO8="",FP8=""),"",IF(AND(FO8=$E$8,FP8=$F$8),5*$J$8,IF(OR(AND($E$8&gt;$F$8,FO8&gt;FP8),AND($E$8=$F$8,FO8=FP8),AND($E$8&lt;$F$8,FO8&lt;FP8)),3*$J$8,0)))</f>
        <v>15</v>
      </c>
      <c r="FR8" s="3">
        <v>2</v>
      </c>
      <c r="FS8" s="4">
        <v>0</v>
      </c>
      <c r="FT8" s="130">
        <f>IF(OR($E$8="",$F$8="",FR8="",FS8=""),"",IF(AND(FR8=$E$8,FS8=$F$8),5*$J$8,IF(OR(AND($E$8&gt;$F$8,FR8&gt;FS8),AND($E$8=$F$8,FR8=FS8),AND($E$8&lt;$F$8,FR8&lt;FS8)),3*$J$8,0)))</f>
        <v>0</v>
      </c>
      <c r="FU8" s="3">
        <v>2</v>
      </c>
      <c r="FV8" s="4">
        <v>1</v>
      </c>
      <c r="FW8" s="130">
        <f>IF(OR($E$8="",$F$8="",FU8="",FV8=""),"",IF(AND(FU8=$E$8,FV8=$F$8),5*$J$8,IF(OR(AND($E$8&gt;$F$8,FU8&gt;FV8),AND($E$8=$F$8,FU8=FV8),AND($E$8&lt;$F$8,FU8&lt;FV8)),3*$J$8,0)))</f>
        <v>0</v>
      </c>
      <c r="FX8" s="3">
        <v>1</v>
      </c>
      <c r="FY8" s="4">
        <v>0</v>
      </c>
      <c r="FZ8" s="130">
        <f>IF(OR($E$8="",$F$8="",FX8="",FY8=""),"",IF(AND(FX8=$E$8,FY8=$F$8),5*$J$8,IF(OR(AND($E$8&gt;$F$8,FX8&gt;FY8),AND($E$8=$F$8,FX8=FY8),AND($E$8&lt;$F$8,FX8&lt;FY8)),3*$J$8,0)))</f>
        <v>0</v>
      </c>
      <c r="GA8" s="3">
        <v>1</v>
      </c>
      <c r="GB8" s="4">
        <v>1</v>
      </c>
      <c r="GC8" s="130">
        <f>IF(OR($E$8="",$F$8="",GA8="",GB8=""),"",IF(AND(GA8=$E$8,GB8=$F$8),5*$J$8,IF(OR(AND($E$8&gt;$F$8,GA8&gt;GB8),AND($E$8=$F$8,GA8=GB8),AND($E$8&lt;$F$8,GA8&lt;GB8)),3*$J$8,0)))</f>
        <v>15</v>
      </c>
      <c r="GD8" s="3">
        <v>1</v>
      </c>
      <c r="GE8" s="4">
        <v>0</v>
      </c>
      <c r="GF8" s="130">
        <f>IF(OR($E$8="",$F$8="",GD8="",GE8=""),"",IF(AND(GD8=$E$8,GE8=$F$8),5*$J$8,IF(OR(AND($E$8&gt;$F$8,GD8&gt;GE8),AND($E$8=$F$8,GD8=GE8),AND($E$8&lt;$F$8,GD8&lt;GE8)),3*$J$8,0)))</f>
        <v>0</v>
      </c>
      <c r="GG8" s="3">
        <v>2</v>
      </c>
      <c r="GH8" s="4">
        <v>2</v>
      </c>
      <c r="GI8" s="130">
        <f>IF(OR($E$8="",$F$8="",GG8="",GH8=""),"",IF(AND(GG8=$E$8,GH8=$F$8),5*$J$8,IF(OR(AND($E$8&gt;$F$8,GG8&gt;GH8),AND($E$8=$F$8,GG8=GH8),AND($E$8&lt;$F$8,GG8&lt;GH8)),3*$J$8,0)))</f>
        <v>9</v>
      </c>
      <c r="GJ8" s="3">
        <v>2</v>
      </c>
      <c r="GK8" s="4">
        <v>1</v>
      </c>
      <c r="GL8" s="130">
        <f>IF(OR($E$8="",$F$8="",GJ8="",GK8=""),"",IF(AND(GJ8=$E$8,GK8=$F$8),5*$J$8,IF(OR(AND($E$8&gt;$F$8,GJ8&gt;GK8),AND($E$8=$F$8,GJ8=GK8),AND($E$8&lt;$F$8,GJ8&lt;GK8)),3*$J$8,0)))</f>
        <v>0</v>
      </c>
      <c r="GM8" s="3">
        <v>2</v>
      </c>
      <c r="GN8" s="4">
        <v>0</v>
      </c>
      <c r="GO8" s="130">
        <f>IF(OR($E$8="",$F$8="",GM8="",GN8=""),"",IF(AND(GM8=$E$8,GN8=$F$8),5*$J$8,IF(OR(AND($E$8&gt;$F$8,GM8&gt;GN8),AND($E$8=$F$8,GM8=GN8),AND($E$8&lt;$F$8,GM8&lt;GN8)),3*$J$8,0)))</f>
        <v>0</v>
      </c>
      <c r="GP8" s="3">
        <v>2</v>
      </c>
      <c r="GQ8" s="4">
        <v>1</v>
      </c>
      <c r="GR8" s="130">
        <f>IF(OR($E$8="",$F$8="",GP8="",GQ8=""),"",IF(AND(GP8=$E$8,GQ8=$F$8),5*$J$8,IF(OR(AND($E$8&gt;$F$8,GP8&gt;GQ8),AND($E$8=$F$8,GP8=GQ8),AND($E$8&lt;$F$8,GP8&lt;GQ8)),3*$J$8,0)))</f>
        <v>0</v>
      </c>
      <c r="GS8" s="3">
        <v>1</v>
      </c>
      <c r="GT8" s="4">
        <v>0</v>
      </c>
      <c r="GU8" s="130">
        <f>IF(OR($E$8="",$F$8="",GS8="",GT8=""),"",IF(AND(GS8=$E$8,GT8=$F$8),5*$J$8,IF(OR(AND($E$8&gt;$F$8,GS8&gt;GT8),AND($E$8=$F$8,GS8=GT8),AND($E$8&lt;$F$8,GS8&lt;GT8)),3*$J$8,0)))</f>
        <v>0</v>
      </c>
      <c r="GV8" s="168"/>
    </row>
    <row r="9" spans="1:204">
      <c r="A9" s="236">
        <v>6</v>
      </c>
      <c r="B9" s="43">
        <v>4</v>
      </c>
      <c r="C9" s="151" t="s">
        <v>2</v>
      </c>
      <c r="D9" s="151" t="s">
        <v>20</v>
      </c>
      <c r="E9" s="221">
        <f>IF(Poules!I21&lt;&gt;"",Poules!I21,"")</f>
        <v>4</v>
      </c>
      <c r="F9" s="221">
        <f>IF(Poules!J21&lt;&gt;"",Poules!J21,"")</f>
        <v>1</v>
      </c>
      <c r="G9" s="22">
        <v>2.1</v>
      </c>
      <c r="H9" s="210">
        <v>3.1</v>
      </c>
      <c r="I9" s="211">
        <v>3.4</v>
      </c>
      <c r="J9" s="174">
        <f t="shared" si="0"/>
        <v>2.1</v>
      </c>
      <c r="K9" s="250">
        <f>IF($K$4&lt;&gt;0,HLOOKUP($K$4,$O$4:GU9,A9,FALSE),"")</f>
        <v>1</v>
      </c>
      <c r="L9" s="251">
        <f>IF($K$4&lt;&gt;0,HLOOKUP(CONCATENATE($K$4,"1"),$O$4:GU9,A9,FALSE),"")</f>
        <v>0</v>
      </c>
      <c r="M9" s="252">
        <f>IF($K$4&lt;&gt;0,HLOOKUP(CONCATENATE($K$4,"2"),$O$4:GU9,A9,FALSE),"")</f>
        <v>6.3000000000000007</v>
      </c>
      <c r="N9" s="253"/>
      <c r="O9" s="5">
        <v>3</v>
      </c>
      <c r="P9" s="6">
        <v>0</v>
      </c>
      <c r="Q9" s="7">
        <f>IF(OR($E$9="",$F$9="",O9="",P9=""),"",IF(AND(O9=$E$9,P9=$F$9),5*$J$9,IF(OR(AND($E$9&gt;$F$9,O9&gt;P9),AND($E$9=$F$9,O9=P9),AND($E$9&lt;$F$9,O9&lt;P9)),3*$J$9,0)))</f>
        <v>6.3000000000000007</v>
      </c>
      <c r="R9" s="5">
        <v>2</v>
      </c>
      <c r="S9" s="6">
        <v>0</v>
      </c>
      <c r="T9" s="7">
        <f>IF(OR($E$9="",$F$9="",R9="",S9=""),"",IF(AND(R9=$E$9,S9=$F$9),5*$J$9,IF(OR(AND($E$9&gt;$F$9,R9&gt;S9),AND($E$9=$F$9,R9=S9),AND($E$9&lt;$F$9,R9&lt;S9)),3*$J$9,0)))</f>
        <v>6.3000000000000007</v>
      </c>
      <c r="U9" s="5">
        <v>1</v>
      </c>
      <c r="V9" s="6">
        <v>0</v>
      </c>
      <c r="W9" s="7">
        <f>IF(OR($E$9="",$F$9="",U9="",V9=""),"",IF(AND(U9=$E$9,V9=$F$9),5*$J$9,IF(OR(AND($E$9&gt;$F$9,U9&gt;V9),AND($E$9=$F$9,U9=V9),AND($E$9&lt;$F$9,U9&lt;V9)),3*$J$9,0)))</f>
        <v>6.3000000000000007</v>
      </c>
      <c r="X9" s="5">
        <v>3</v>
      </c>
      <c r="Y9" s="6">
        <v>2</v>
      </c>
      <c r="Z9" s="7">
        <f>IF(OR($E$9="",$F$9="",X9="",Y9=""),"",IF(AND(X9=$E$9,Y9=$F$9),5*$J$9,IF(OR(AND($E$9&gt;$F$9,X9&gt;Y9),AND($E$9=$F$9,X9=Y9),AND($E$9&lt;$F$9,X9&lt;Y9)),3*$J$9,0)))</f>
        <v>6.3000000000000007</v>
      </c>
      <c r="AA9" s="5">
        <v>3</v>
      </c>
      <c r="AB9" s="6">
        <v>0</v>
      </c>
      <c r="AC9" s="7">
        <f>IF(OR($E$9="",$F$9="",AA9="",AB9=""),"",IF(AND(AA9=$E$9,AB9=$F$9),5*$J$9,IF(OR(AND($E$9&gt;$F$9,AA9&gt;AB9),AND($E$9=$F$9,AA9=AB9),AND($E$9&lt;$F$9,AA9&lt;AB9)),3*$J$9,0)))</f>
        <v>6.3000000000000007</v>
      </c>
      <c r="AD9" s="5">
        <v>2</v>
      </c>
      <c r="AE9" s="6">
        <v>3</v>
      </c>
      <c r="AF9" s="7">
        <f>IF(OR($E$9="",$F$9="",AD9="",AE9=""),"",IF(AND(AD9=$E$9,AE9=$F$9),5*$J$9,IF(OR(AND($E$9&gt;$F$9,AD9&gt;AE9),AND($E$9=$F$9,AD9=AE9),AND($E$9&lt;$F$9,AD9&lt;AE9)),3*$J$9,0)))</f>
        <v>0</v>
      </c>
      <c r="AG9" s="5">
        <v>2</v>
      </c>
      <c r="AH9" s="6">
        <v>1</v>
      </c>
      <c r="AI9" s="7">
        <f>IF(OR($E$9="",$F$9="",AG9="",AH9=""),"",IF(AND(AG9=$E$9,AH9=$F$9),5*$J$9,IF(OR(AND($E$9&gt;$F$9,AG9&gt;AH9),AND($E$9=$F$9,AG9=AH9),AND($E$9&lt;$F$9,AG9&lt;AH9)),3*$J$9,0)))</f>
        <v>6.3000000000000007</v>
      </c>
      <c r="AJ9" s="5">
        <v>2</v>
      </c>
      <c r="AK9" s="6">
        <v>0</v>
      </c>
      <c r="AL9" s="7">
        <f>IF(OR($E$9="",$F$9="",AJ9="",AK9=""),"",IF(AND(AJ9=$E$9,AK9=$F$9),5*$J$9,IF(OR(AND($E$9&gt;$F$9,AJ9&gt;AK9),AND($E$9=$F$9,AJ9=AK9),AND($E$9&lt;$F$9,AJ9&lt;AK9)),3*$J$9,0)))</f>
        <v>6.3000000000000007</v>
      </c>
      <c r="AM9" s="5">
        <v>2</v>
      </c>
      <c r="AN9" s="6">
        <v>0</v>
      </c>
      <c r="AO9" s="7">
        <f>IF(OR($E$9="",$F$9="",AM9="",AN9=""),"",IF(AND(AM9=$E$9,AN9=$F$9),5*$J$9,IF(OR(AND($E$9&gt;$F$9,AM9&gt;AN9),AND($E$9=$F$9,AM9=AN9),AND($E$9&lt;$F$9,AM9&lt;AN9)),3*$J$9,0)))</f>
        <v>6.3000000000000007</v>
      </c>
      <c r="AP9" s="5">
        <v>2</v>
      </c>
      <c r="AQ9" s="6">
        <v>1</v>
      </c>
      <c r="AR9" s="7">
        <f>IF(OR($E$9="",$F$9="",AP9="",AQ9=""),"",IF(AND(AP9=$E$9,AQ9=$F$9),5*$J$9,IF(OR(AND($E$9&gt;$F$9,AP9&gt;AQ9),AND($E$9=$F$9,AP9=AQ9),AND($E$9&lt;$F$9,AP9&lt;AQ9)),3*$J$9,0)))</f>
        <v>6.3000000000000007</v>
      </c>
      <c r="AS9" s="5">
        <v>1</v>
      </c>
      <c r="AT9" s="6">
        <v>0</v>
      </c>
      <c r="AU9" s="7">
        <f>IF(OR($E$9="",$F$9="",AS9="",AT9=""),"",IF(AND(AS9=$E$9,AT9=$F$9),5*$J$9,IF(OR(AND($E$9&gt;$F$9,AS9&gt;AT9),AND($E$9=$F$9,AS9=AT9),AND($E$9&lt;$F$9,AS9&lt;AT9)),3*$J$9,0)))</f>
        <v>6.3000000000000007</v>
      </c>
      <c r="AV9" s="5">
        <v>3</v>
      </c>
      <c r="AW9" s="6">
        <v>0</v>
      </c>
      <c r="AX9" s="7">
        <f>IF(OR($E$9="",$F$9="",AV9="",AW9=""),"",IF(AND(AV9=$E$9,AW9=$F$9),5*$J$9,IF(OR(AND($E$9&gt;$F$9,AV9&gt;AW9),AND($E$9=$F$9,AV9=AW9),AND($E$9&lt;$F$9,AV9&lt;AW9)),3*$J$9,0)))</f>
        <v>6.3000000000000007</v>
      </c>
      <c r="AY9" s="5">
        <v>2</v>
      </c>
      <c r="AZ9" s="6">
        <v>0</v>
      </c>
      <c r="BA9" s="7">
        <f>IF(OR($E$9="",$F$9="",AY9="",AZ9=""),"",IF(AND(AY9=$E$9,AZ9=$F$9),5*$J$9,IF(OR(AND($E$9&gt;$F$9,AY9&gt;AZ9),AND($E$9=$F$9,AY9=AZ9),AND($E$9&lt;$F$9,AY9&lt;AZ9)),3*$J$9,0)))</f>
        <v>6.3000000000000007</v>
      </c>
      <c r="BB9" s="5">
        <v>2</v>
      </c>
      <c r="BC9" s="6">
        <v>0</v>
      </c>
      <c r="BD9" s="7">
        <f>IF(OR($E$9="",$F$9="",BB9="",BC9=""),"",IF(AND(BB9=$E$9,BC9=$F$9),5*$J$9,IF(OR(AND($E$9&gt;$F$9,BB9&gt;BC9),AND($E$9=$F$9,BB9=BC9),AND($E$9&lt;$F$9,BB9&lt;BC9)),3*$J$9,0)))</f>
        <v>6.3000000000000007</v>
      </c>
      <c r="BE9" s="5">
        <v>2</v>
      </c>
      <c r="BF9" s="6">
        <v>0</v>
      </c>
      <c r="BG9" s="7">
        <f>IF(OR($E$9="",$F$9="",BE9="",BF9=""),"",IF(AND(BE9=$E$9,BF9=$F$9),5*$J$9,IF(OR(AND($E$9&gt;$F$9,BE9&gt;BF9),AND($E$9=$F$9,BE9=BF9),AND($E$9&lt;$F$9,BE9&lt;BF9)),3*$J$9,0)))</f>
        <v>6.3000000000000007</v>
      </c>
      <c r="BH9" s="5">
        <v>3</v>
      </c>
      <c r="BI9" s="6">
        <v>0</v>
      </c>
      <c r="BJ9" s="7">
        <f>IF(OR($E$9="",$F$9="",BH9="",BI9=""),"",IF(AND(BH9=$E$9,BI9=$F$9),5*$J$9,IF(OR(AND($E$9&gt;$F$9,BH9&gt;BI9),AND($E$9=$F$9,BH9=BI9),AND($E$9&lt;$F$9,BH9&lt;BI9)),3*$J$9,0)))</f>
        <v>6.3000000000000007</v>
      </c>
      <c r="BK9" s="5">
        <v>2</v>
      </c>
      <c r="BL9" s="6">
        <v>0</v>
      </c>
      <c r="BM9" s="7">
        <f>IF(OR($E$9="",$F$9="",BK9="",BL9=""),"",IF(AND(BK9=$E$9,BL9=$F$9),5*$J$9,IF(OR(AND($E$9&gt;$F$9,BK9&gt;BL9),AND($E$9=$F$9,BK9=BL9),AND($E$9&lt;$F$9,BK9&lt;BL9)),3*$J$9,0)))</f>
        <v>6.3000000000000007</v>
      </c>
      <c r="BN9" s="5">
        <v>2</v>
      </c>
      <c r="BO9" s="6">
        <v>0</v>
      </c>
      <c r="BP9" s="7">
        <f>IF(OR($E$9="",$F$9="",BN9="",BO9=""),"",IF(AND(BN9=$E$9,BO9=$F$9),5*$J$9,IF(OR(AND($E$9&gt;$F$9,BN9&gt;BO9),AND($E$9=$F$9,BN9=BO9),AND($E$9&lt;$F$9,BN9&lt;BO9)),3*$J$9,0)))</f>
        <v>6.3000000000000007</v>
      </c>
      <c r="BQ9" s="5">
        <v>1</v>
      </c>
      <c r="BR9" s="6">
        <v>1</v>
      </c>
      <c r="BS9" s="7">
        <f>IF(OR($E$9="",$F$9="",BQ9="",BR9=""),"",IF(AND(BQ9=$E$9,BR9=$F$9),5*$J$9,IF(OR(AND($E$9&gt;$F$9,BQ9&gt;BR9),AND($E$9=$F$9,BQ9=BR9),AND($E$9&lt;$F$9,BQ9&lt;BR9)),3*$J$9,0)))</f>
        <v>0</v>
      </c>
      <c r="BT9" s="5">
        <v>2</v>
      </c>
      <c r="BU9" s="6">
        <v>0</v>
      </c>
      <c r="BV9" s="7">
        <f>IF(OR($E$9="",$F$9="",BT9="",BU9=""),"",IF(AND(BT9=$E$9,BU9=$F$9),5*$J$9,IF(OR(AND($E$9&gt;$F$9,BT9&gt;BU9),AND($E$9=$F$9,BT9=BU9),AND($E$9&lt;$F$9,BT9&lt;BU9)),3*$J$9,0)))</f>
        <v>6.3000000000000007</v>
      </c>
      <c r="BW9" s="5">
        <v>2</v>
      </c>
      <c r="BX9" s="6">
        <v>0</v>
      </c>
      <c r="BY9" s="7">
        <f>IF(OR($E$9="",$F$9="",BW9="",BX9=""),"",IF(AND(BW9=$E$9,BX9=$F$9),5*$J$9,IF(OR(AND($E$9&gt;$F$9,BW9&gt;BX9),AND($E$9=$F$9,BW9=BX9),AND($E$9&lt;$F$9,BW9&lt;BX9)),3*$J$9,0)))</f>
        <v>6.3000000000000007</v>
      </c>
      <c r="BZ9" s="5">
        <v>1</v>
      </c>
      <c r="CA9" s="6">
        <v>0</v>
      </c>
      <c r="CB9" s="7">
        <f>IF(OR($E$9="",$F$9="",BZ9="",CA9=""),"",IF(AND(BZ9=$E$9,CA9=$F$9),5*$J$9,IF(OR(AND($E$9&gt;$F$9,BZ9&gt;CA9),AND($E$9=$F$9,BZ9=CA9),AND($E$9&lt;$F$9,BZ9&lt;CA9)),3*$J$9,0)))</f>
        <v>6.3000000000000007</v>
      </c>
      <c r="CC9" s="5">
        <v>1</v>
      </c>
      <c r="CD9" s="6">
        <v>0</v>
      </c>
      <c r="CE9" s="7">
        <f>IF(OR($E$9="",$F$9="",CC9="",CD9=""),"",IF(AND(CC9=$E$9,CD9=$F$9),5*$J$9,IF(OR(AND($E$9&gt;$F$9,CC9&gt;CD9),AND($E$9=$F$9,CC9=CD9),AND($E$9&lt;$F$9,CC9&lt;CD9)),3*$J$9,0)))</f>
        <v>6.3000000000000007</v>
      </c>
      <c r="CF9" s="5">
        <v>1</v>
      </c>
      <c r="CG9" s="6">
        <v>0</v>
      </c>
      <c r="CH9" s="7">
        <f>IF(OR($E$9="",$F$9="",CF9="",CG9=""),"",IF(AND(CF9=$E$9,CG9=$F$9),5*$J$9,IF(OR(AND($E$9&gt;$F$9,CF9&gt;CG9),AND($E$9=$F$9,CF9=CG9),AND($E$9&lt;$F$9,CF9&lt;CG9)),3*$J$9,0)))</f>
        <v>6.3000000000000007</v>
      </c>
      <c r="CI9" s="5">
        <v>1</v>
      </c>
      <c r="CJ9" s="6">
        <v>1</v>
      </c>
      <c r="CK9" s="7">
        <f>IF(OR($E$9="",$F$9="",CI9="",CJ9=""),"",IF(AND(CI9=$E$9,CJ9=$F$9),5*$J$9,IF(OR(AND($E$9&gt;$F$9,CI9&gt;CJ9),AND($E$9=$F$9,CI9=CJ9),AND($E$9&lt;$F$9,CI9&lt;CJ9)),3*$J$9,0)))</f>
        <v>0</v>
      </c>
      <c r="CL9" s="5">
        <v>4</v>
      </c>
      <c r="CM9" s="6">
        <v>0</v>
      </c>
      <c r="CN9" s="7">
        <f>IF(OR($E$9="",$F$9="",CL9="",CM9=""),"",IF(AND(CL9=$E$9,CM9=$F$9),5*$J$9,IF(OR(AND($E$9&gt;$F$9,CL9&gt;CM9),AND($E$9=$F$9,CL9=CM9),AND($E$9&lt;$F$9,CL9&lt;CM9)),3*$J$9,0)))</f>
        <v>6.3000000000000007</v>
      </c>
      <c r="CO9" s="5">
        <v>1</v>
      </c>
      <c r="CP9" s="6">
        <v>0</v>
      </c>
      <c r="CQ9" s="7">
        <f>IF(OR($E$9="",$F$9="",CO9="",CP9=""),"",IF(AND(CO9=$E$9,CP9=$F$9),5*$J$9,IF(OR(AND($E$9&gt;$F$9,CO9&gt;CP9),AND($E$9=$F$9,CO9=CP9),AND($E$9&lt;$F$9,CO9&lt;CP9)),3*$J$9,0)))</f>
        <v>6.3000000000000007</v>
      </c>
      <c r="CR9" s="5">
        <v>2</v>
      </c>
      <c r="CS9" s="6">
        <v>0</v>
      </c>
      <c r="CT9" s="7">
        <f>IF(OR($E$9="",$F$9="",CR9="",CS9=""),"",IF(AND(CR9=$E$9,CS9=$F$9),5*$J$9,IF(OR(AND($E$9&gt;$F$9,CR9&gt;CS9),AND($E$9=$F$9,CR9=CS9),AND($E$9&lt;$F$9,CR9&lt;CS9)),3*$J$9,0)))</f>
        <v>6.3000000000000007</v>
      </c>
      <c r="CU9" s="5">
        <v>2</v>
      </c>
      <c r="CV9" s="6">
        <v>0</v>
      </c>
      <c r="CW9" s="7">
        <f>IF(OR($E$9="",$F$9="",CU9="",CV9=""),"",IF(AND(CU9=$E$9,CV9=$F$9),5*$J$9,IF(OR(AND($E$9&gt;$F$9,CU9&gt;CV9),AND($E$9=$F$9,CU9=CV9),AND($E$9&lt;$F$9,CU9&lt;CV9)),3*$J$9,0)))</f>
        <v>6.3000000000000007</v>
      </c>
      <c r="CX9" s="5">
        <v>1</v>
      </c>
      <c r="CY9" s="6">
        <v>0</v>
      </c>
      <c r="CZ9" s="7">
        <f>IF(OR($E$9="",$F$9="",CX9="",CY9=""),"",IF(AND(CX9=$E$9,CY9=$F$9),5*$J$9,IF(OR(AND($E$9&gt;$F$9,CX9&gt;CY9),AND($E$9=$F$9,CX9=CY9),AND($E$9&lt;$F$9,CX9&lt;CY9)),3*$J$9,0)))</f>
        <v>6.3000000000000007</v>
      </c>
      <c r="DA9" s="5">
        <v>2</v>
      </c>
      <c r="DB9" s="6">
        <v>0</v>
      </c>
      <c r="DC9" s="7">
        <f>IF(OR($E$9="",$F$9="",DA9="",DB9=""),"",IF(AND(DA9=$E$9,DB9=$F$9),5*$J$9,IF(OR(AND($E$9&gt;$F$9,DA9&gt;DB9),AND($E$9=$F$9,DA9=DB9),AND($E$9&lt;$F$9,DA9&lt;DB9)),3*$J$9,0)))</f>
        <v>6.3000000000000007</v>
      </c>
      <c r="DD9" s="5">
        <v>3</v>
      </c>
      <c r="DE9" s="6">
        <v>1</v>
      </c>
      <c r="DF9" s="7">
        <f>IF(OR($E$9="",$F$9="",DD9="",DE9=""),"",IF(AND(DD9=$E$9,DE9=$F$9),5*$J$9,IF(OR(AND($E$9&gt;$F$9,DD9&gt;DE9),AND($E$9=$F$9,DD9=DE9),AND($E$9&lt;$F$9,DD9&lt;DE9)),3*$J$9,0)))</f>
        <v>6.3000000000000007</v>
      </c>
      <c r="DG9" s="5">
        <v>2</v>
      </c>
      <c r="DH9" s="6">
        <v>0</v>
      </c>
      <c r="DI9" s="7">
        <f>IF(OR($E$9="",$F$9="",DG9="",DH9=""),"",IF(AND(DG9=$E$9,DH9=$F$9),5*$J$9,IF(OR(AND($E$9&gt;$F$9,DG9&gt;DH9),AND($E$9=$F$9,DG9=DH9),AND($E$9&lt;$F$9,DG9&lt;DH9)),3*$J$9,0)))</f>
        <v>6.3000000000000007</v>
      </c>
      <c r="DJ9" s="5">
        <v>1</v>
      </c>
      <c r="DK9" s="6">
        <v>0</v>
      </c>
      <c r="DL9" s="7">
        <f>IF(OR($E$9="",$F$9="",DJ9="",DK9=""),"",IF(AND(DJ9=$E$9,DK9=$F$9),5*$J$9,IF(OR(AND($E$9&gt;$F$9,DJ9&gt;DK9),AND($E$9=$F$9,DJ9=DK9),AND($E$9&lt;$F$9,DJ9&lt;DK9)),3*$J$9,0)))</f>
        <v>6.3000000000000007</v>
      </c>
      <c r="DM9" s="5">
        <v>1</v>
      </c>
      <c r="DN9" s="6">
        <v>0</v>
      </c>
      <c r="DO9" s="7">
        <f>IF(OR($E$9="",$F$9="",DM9="",DN9=""),"",IF(AND(DM9=$E$9,DN9=$F$9),5*$J$9,IF(OR(AND($E$9&gt;$F$9,DM9&gt;DN9),AND($E$9=$F$9,DM9=DN9),AND($E$9&lt;$F$9,DM9&lt;DN9)),3*$J$9,0)))</f>
        <v>6.3000000000000007</v>
      </c>
      <c r="DP9" s="5">
        <v>2</v>
      </c>
      <c r="DQ9" s="6">
        <v>0</v>
      </c>
      <c r="DR9" s="7">
        <f>IF(OR($E$9="",$F$9="",DP9="",DQ9=""),"",IF(AND(DP9=$E$9,DQ9=$F$9),5*$J$9,IF(OR(AND($E$9&gt;$F$9,DP9&gt;DQ9),AND($E$9=$F$9,DP9=DQ9),AND($E$9&lt;$F$9,DP9&lt;DQ9)),3*$J$9,0)))</f>
        <v>6.3000000000000007</v>
      </c>
      <c r="DS9" s="5">
        <v>1</v>
      </c>
      <c r="DT9" s="6">
        <v>0</v>
      </c>
      <c r="DU9" s="7">
        <f>IF(OR($E$9="",$F$9="",DS9="",DT9=""),"",IF(AND(DS9=$E$9,DT9=$F$9),5*$J$9,IF(OR(AND($E$9&gt;$F$9,DS9&gt;DT9),AND($E$9=$F$9,DS9=DT9),AND($E$9&lt;$F$9,DS9&lt;DT9)),3*$J$9,0)))</f>
        <v>6.3000000000000007</v>
      </c>
      <c r="DV9" s="5">
        <v>4</v>
      </c>
      <c r="DW9" s="6">
        <v>0</v>
      </c>
      <c r="DX9" s="7">
        <f>IF(OR($E$9="",$F$9="",DV9="",DW9=""),"",IF(AND(DV9=$E$9,DW9=$F$9),5*$J$9,IF(OR(AND($E$9&gt;$F$9,DV9&gt;DW9),AND($E$9=$F$9,DV9=DW9),AND($E$9&lt;$F$9,DV9&lt;DW9)),3*$J$9,0)))</f>
        <v>6.3000000000000007</v>
      </c>
      <c r="DY9" s="5">
        <v>1</v>
      </c>
      <c r="DZ9" s="6">
        <v>0</v>
      </c>
      <c r="EA9" s="7">
        <f>IF(OR($E$9="",$F$9="",DY9="",DZ9=""),"",IF(AND(DY9=$E$9,DZ9=$F$9),5*$J$9,IF(OR(AND($E$9&gt;$F$9,DY9&gt;DZ9),AND($E$9=$F$9,DY9=DZ9),AND($E$9&lt;$F$9,DY9&lt;DZ9)),3*$J$9,0)))</f>
        <v>6.3000000000000007</v>
      </c>
      <c r="EB9" s="5">
        <v>3</v>
      </c>
      <c r="EC9" s="6">
        <v>1</v>
      </c>
      <c r="ED9" s="7">
        <f>IF(OR($E$9="",$F$9="",EB9="",EC9=""),"",IF(AND(EB9=$E$9,EC9=$F$9),5*$J$9,IF(OR(AND($E$9&gt;$F$9,EB9&gt;EC9),AND($E$9=$F$9,EB9=EC9),AND($E$9&lt;$F$9,EB9&lt;EC9)),3*$J$9,0)))</f>
        <v>6.3000000000000007</v>
      </c>
      <c r="EE9" s="5">
        <v>1</v>
      </c>
      <c r="EF9" s="6">
        <v>0</v>
      </c>
      <c r="EG9" s="7">
        <f>IF(OR($E$9="",$F$9="",EE9="",EF9=""),"",IF(AND(EE9=$E$9,EF9=$F$9),5*$J$9,IF(OR(AND($E$9&gt;$F$9,EE9&gt;EF9),AND($E$9=$F$9,EE9=EF9),AND($E$9&lt;$F$9,EE9&lt;EF9)),3*$J$9,0)))</f>
        <v>6.3000000000000007</v>
      </c>
      <c r="EH9" s="5">
        <v>1</v>
      </c>
      <c r="EI9" s="6">
        <v>1</v>
      </c>
      <c r="EJ9" s="7">
        <f>IF(OR($E$9="",$F$9="",EH9="",EI9=""),"",IF(AND(EH9=$E$9,EI9=$F$9),5*$J$9,IF(OR(AND($E$9&gt;$F$9,EH9&gt;EI9),AND($E$9=$F$9,EH9=EI9),AND($E$9&lt;$F$9,EH9&lt;EI9)),3*$J$9,0)))</f>
        <v>0</v>
      </c>
      <c r="EK9" s="5">
        <v>0</v>
      </c>
      <c r="EL9" s="6">
        <v>1</v>
      </c>
      <c r="EM9" s="7">
        <f>IF(OR($E$9="",$F$9="",EK9="",EL9=""),"",IF(AND(EK9=$E$9,EL9=$F$9),5*$J$9,IF(OR(AND($E$9&gt;$F$9,EK9&gt;EL9),AND($E$9=$F$9,EK9=EL9),AND($E$9&lt;$F$9,EK9&lt;EL9)),3*$J$9,0)))</f>
        <v>0</v>
      </c>
      <c r="EN9" s="5">
        <v>2</v>
      </c>
      <c r="EO9" s="6">
        <v>1</v>
      </c>
      <c r="EP9" s="7">
        <f>IF(OR($E$9="",$F$9="",EN9="",EO9=""),"",IF(AND(EN9=$E$9,EO9=$F$9),5*$J$9,IF(OR(AND($E$9&gt;$F$9,EN9&gt;EO9),AND($E$9=$F$9,EN9=EO9),AND($E$9&lt;$F$9,EN9&lt;EO9)),3*$J$9,0)))</f>
        <v>6.3000000000000007</v>
      </c>
      <c r="EQ9" s="5">
        <v>2</v>
      </c>
      <c r="ER9" s="6">
        <v>0</v>
      </c>
      <c r="ES9" s="7">
        <f>IF(OR($E$9="",$F$9="",EQ9="",ER9=""),"",IF(AND(EQ9=$E$9,ER9=$F$9),5*$J$9,IF(OR(AND($E$9&gt;$F$9,EQ9&gt;ER9),AND($E$9=$F$9,EQ9=ER9),AND($E$9&lt;$F$9,EQ9&lt;ER9)),3*$J$9,0)))</f>
        <v>6.3000000000000007</v>
      </c>
      <c r="ET9" s="5">
        <v>2</v>
      </c>
      <c r="EU9" s="6">
        <v>0</v>
      </c>
      <c r="EV9" s="7">
        <f>IF(OR($E$9="",$F$9="",ET9="",EU9=""),"",IF(AND(ET9=$E$9,EU9=$F$9),5*$J$9,IF(OR(AND($E$9&gt;$F$9,ET9&gt;EU9),AND($E$9=$F$9,ET9=EU9),AND($E$9&lt;$F$9,ET9&lt;EU9)),3*$J$9,0)))</f>
        <v>6.3000000000000007</v>
      </c>
      <c r="EW9" s="5">
        <v>2</v>
      </c>
      <c r="EX9" s="6">
        <v>0</v>
      </c>
      <c r="EY9" s="7">
        <f>IF(OR($E$9="",$F$9="",EW9="",EX9=""),"",IF(AND(EW9=$E$9,EX9=$F$9),5*$J$9,IF(OR(AND($E$9&gt;$F$9,EW9&gt;EX9),AND($E$9=$F$9,EW9=EX9),AND($E$9&lt;$F$9,EW9&lt;EX9)),3*$J$9,0)))</f>
        <v>6.3000000000000007</v>
      </c>
      <c r="EZ9" s="5">
        <v>1</v>
      </c>
      <c r="FA9" s="6">
        <v>1</v>
      </c>
      <c r="FB9" s="7">
        <f>IF(OR($E$9="",$F$9="",EZ9="",FA9=""),"",IF(AND(EZ9=$E$9,FA9=$F$9),5*$J$9,IF(OR(AND($E$9&gt;$F$9,EZ9&gt;FA9),AND($E$9=$F$9,EZ9=FA9),AND($E$9&lt;$F$9,EZ9&lt;FA9)),3*$J$9,0)))</f>
        <v>0</v>
      </c>
      <c r="FC9" s="5">
        <v>3</v>
      </c>
      <c r="FD9" s="6">
        <v>0</v>
      </c>
      <c r="FE9" s="7">
        <f>IF(OR($E$9="",$F$9="",FC9="",FD9=""),"",IF(AND(FC9=$E$9,FD9=$F$9),5*$J$9,IF(OR(AND($E$9&gt;$F$9,FC9&gt;FD9),AND($E$9=$F$9,FC9=FD9),AND($E$9&lt;$F$9,FC9&lt;FD9)),3*$J$9,0)))</f>
        <v>6.3000000000000007</v>
      </c>
      <c r="FF9" s="5">
        <v>2</v>
      </c>
      <c r="FG9" s="6">
        <v>0</v>
      </c>
      <c r="FH9" s="7">
        <f>IF(OR($E$9="",$F$9="",FF9="",FG9=""),"",IF(AND(FF9=$E$9,FG9=$F$9),5*$J$9,IF(OR(AND($E$9&gt;$F$9,FF9&gt;FG9),AND($E$9=$F$9,FF9=FG9),AND($E$9&lt;$F$9,FF9&lt;FG9)),3*$J$9,0)))</f>
        <v>6.3000000000000007</v>
      </c>
      <c r="FI9" s="5">
        <v>3</v>
      </c>
      <c r="FJ9" s="6">
        <v>0</v>
      </c>
      <c r="FK9" s="7">
        <f>IF(OR($E$9="",$F$9="",FI9="",FJ9=""),"",IF(AND(FI9=$E$9,FJ9=$F$9),5*$J$9,IF(OR(AND($E$9&gt;$F$9,FI9&gt;FJ9),AND($E$9=$F$9,FI9=FJ9),AND($E$9&lt;$F$9,FI9&lt;FJ9)),3*$J$9,0)))</f>
        <v>6.3000000000000007</v>
      </c>
      <c r="FL9" s="5">
        <v>3</v>
      </c>
      <c r="FM9" s="6">
        <v>0</v>
      </c>
      <c r="FN9" s="7">
        <f>IF(OR($E$9="",$F$9="",FL9="",FM9=""),"",IF(AND(FL9=$E$9,FM9=$F$9),5*$J$9,IF(OR(AND($E$9&gt;$F$9,FL9&gt;FM9),AND($E$9=$F$9,FL9=FM9),AND($E$9&lt;$F$9,FL9&lt;FM9)),3*$J$9,0)))</f>
        <v>6.3000000000000007</v>
      </c>
      <c r="FO9" s="5">
        <v>1</v>
      </c>
      <c r="FP9" s="6">
        <v>0</v>
      </c>
      <c r="FQ9" s="7">
        <f>IF(OR($E$9="",$F$9="",FO9="",FP9=""),"",IF(AND(FO9=$E$9,FP9=$F$9),5*$J$9,IF(OR(AND($E$9&gt;$F$9,FO9&gt;FP9),AND($E$9=$F$9,FO9=FP9),AND($E$9&lt;$F$9,FO9&lt;FP9)),3*$J$9,0)))</f>
        <v>6.3000000000000007</v>
      </c>
      <c r="FR9" s="5">
        <v>0</v>
      </c>
      <c r="FS9" s="6">
        <v>0</v>
      </c>
      <c r="FT9" s="7">
        <f>IF(OR($E$9="",$F$9="",FR9="",FS9=""),"",IF(AND(FR9=$E$9,FS9=$F$9),5*$J$9,IF(OR(AND($E$9&gt;$F$9,FR9&gt;FS9),AND($E$9=$F$9,FR9=FS9),AND($E$9&lt;$F$9,FR9&lt;FS9)),3*$J$9,0)))</f>
        <v>0</v>
      </c>
      <c r="FU9" s="5">
        <v>2</v>
      </c>
      <c r="FV9" s="6">
        <v>0</v>
      </c>
      <c r="FW9" s="7">
        <f>IF(OR($E$9="",$F$9="",FU9="",FV9=""),"",IF(AND(FU9=$E$9,FV9=$F$9),5*$J$9,IF(OR(AND($E$9&gt;$F$9,FU9&gt;FV9),AND($E$9=$F$9,FU9=FV9),AND($E$9&lt;$F$9,FU9&lt;FV9)),3*$J$9,0)))</f>
        <v>6.3000000000000007</v>
      </c>
      <c r="FX9" s="5">
        <v>2</v>
      </c>
      <c r="FY9" s="6">
        <v>0</v>
      </c>
      <c r="FZ9" s="7">
        <f>IF(OR($E$9="",$F$9="",FX9="",FY9=""),"",IF(AND(FX9=$E$9,FY9=$F$9),5*$J$9,IF(OR(AND($E$9&gt;$F$9,FX9&gt;FY9),AND($E$9=$F$9,FX9=FY9),AND($E$9&lt;$F$9,FX9&lt;FY9)),3*$J$9,0)))</f>
        <v>6.3000000000000007</v>
      </c>
      <c r="GA9" s="5">
        <v>2</v>
      </c>
      <c r="GB9" s="6">
        <v>0</v>
      </c>
      <c r="GC9" s="7">
        <f>IF(OR($E$9="",$F$9="",GA9="",GB9=""),"",IF(AND(GA9=$E$9,GB9=$F$9),5*$J$9,IF(OR(AND($E$9&gt;$F$9,GA9&gt;GB9),AND($E$9=$F$9,GA9=GB9),AND($E$9&lt;$F$9,GA9&lt;GB9)),3*$J$9,0)))</f>
        <v>6.3000000000000007</v>
      </c>
      <c r="GD9" s="5">
        <v>2</v>
      </c>
      <c r="GE9" s="6">
        <v>0</v>
      </c>
      <c r="GF9" s="7">
        <f>IF(OR($E$9="",$F$9="",GD9="",GE9=""),"",IF(AND(GD9=$E$9,GE9=$F$9),5*$J$9,IF(OR(AND($E$9&gt;$F$9,GD9&gt;GE9),AND($E$9=$F$9,GD9=GE9),AND($E$9&lt;$F$9,GD9&lt;GE9)),3*$J$9,0)))</f>
        <v>6.3000000000000007</v>
      </c>
      <c r="GG9" s="5">
        <v>2</v>
      </c>
      <c r="GH9" s="6">
        <v>0</v>
      </c>
      <c r="GI9" s="7">
        <f>IF(OR($E$9="",$F$9="",GG9="",GH9=""),"",IF(AND(GG9=$E$9,GH9=$F$9),5*$J$9,IF(OR(AND($E$9&gt;$F$9,GG9&gt;GH9),AND($E$9=$F$9,GG9=GH9),AND($E$9&lt;$F$9,GG9&lt;GH9)),3*$J$9,0)))</f>
        <v>6.3000000000000007</v>
      </c>
      <c r="GJ9" s="5">
        <v>1</v>
      </c>
      <c r="GK9" s="6">
        <v>1</v>
      </c>
      <c r="GL9" s="7">
        <f>IF(OR($E$9="",$F$9="",GJ9="",GK9=""),"",IF(AND(GJ9=$E$9,GK9=$F$9),5*$J$9,IF(OR(AND($E$9&gt;$F$9,GJ9&gt;GK9),AND($E$9=$F$9,GJ9=GK9),AND($E$9&lt;$F$9,GJ9&lt;GK9)),3*$J$9,0)))</f>
        <v>0</v>
      </c>
      <c r="GM9" s="5">
        <v>4</v>
      </c>
      <c r="GN9" s="6">
        <v>0</v>
      </c>
      <c r="GO9" s="7">
        <f>IF(OR($E$9="",$F$9="",GM9="",GN9=""),"",IF(AND(GM9=$E$9,GN9=$F$9),5*$J$9,IF(OR(AND($E$9&gt;$F$9,GM9&gt;GN9),AND($E$9=$F$9,GM9=GN9),AND($E$9&lt;$F$9,GM9&lt;GN9)),3*$J$9,0)))</f>
        <v>6.3000000000000007</v>
      </c>
      <c r="GP9" s="5">
        <v>1</v>
      </c>
      <c r="GQ9" s="6">
        <v>0</v>
      </c>
      <c r="GR9" s="7">
        <f>IF(OR($E$9="",$F$9="",GP9="",GQ9=""),"",IF(AND(GP9=$E$9,GQ9=$F$9),5*$J$9,IF(OR(AND($E$9&gt;$F$9,GP9&gt;GQ9),AND($E$9=$F$9,GP9=GQ9),AND($E$9&lt;$F$9,GP9&lt;GQ9)),3*$J$9,0)))</f>
        <v>6.3000000000000007</v>
      </c>
      <c r="GS9" s="5">
        <v>1</v>
      </c>
      <c r="GT9" s="6">
        <v>0</v>
      </c>
      <c r="GU9" s="7">
        <f>IF(OR($E$9="",$F$9="",GS9="",GT9=""),"",IF(AND(GS9=$E$9,GT9=$F$9),5*$J$9,IF(OR(AND($E$9&gt;$F$9,GS9&gt;GT9),AND($E$9=$F$9,GS9=GT9),AND($E$9&lt;$F$9,GS9&lt;GT9)),3*$J$9,0)))</f>
        <v>6.3000000000000007</v>
      </c>
      <c r="GV9" s="168"/>
    </row>
    <row r="10" spans="1:204">
      <c r="A10" s="236">
        <v>7</v>
      </c>
      <c r="B10" s="44">
        <v>5</v>
      </c>
      <c r="C10" s="152" t="s">
        <v>284</v>
      </c>
      <c r="D10" s="152" t="s">
        <v>21</v>
      </c>
      <c r="E10" s="221">
        <f>IF(Poules!I44&lt;&gt;"",Poules!I44,"")</f>
        <v>2</v>
      </c>
      <c r="F10" s="221">
        <f>IF(Poules!J44&lt;&gt;"",Poules!J44,"")</f>
        <v>0</v>
      </c>
      <c r="G10" s="22">
        <v>3.4</v>
      </c>
      <c r="H10" s="210">
        <v>3.1</v>
      </c>
      <c r="I10" s="211">
        <v>2.1</v>
      </c>
      <c r="J10" s="174">
        <f t="shared" si="0"/>
        <v>3.4</v>
      </c>
      <c r="K10" s="250">
        <f>IF($K$4&lt;&gt;0,HLOOKUP($K$4,$O$4:GU10,A10,FALSE),"")</f>
        <v>1</v>
      </c>
      <c r="L10" s="251">
        <f>IF($K$4&lt;&gt;0,HLOOKUP(CONCATENATE($K$4,"1"),$O$4:GU10,A10,FALSE),"")</f>
        <v>0</v>
      </c>
      <c r="M10" s="252">
        <f>IF($K$4&lt;&gt;0,HLOOKUP(CONCATENATE($K$4,"2"),$O$4:GU10,A10,FALSE),"")</f>
        <v>10.199999999999999</v>
      </c>
      <c r="N10" s="253"/>
      <c r="O10" s="3">
        <v>1</v>
      </c>
      <c r="P10" s="4">
        <v>0</v>
      </c>
      <c r="Q10" s="130">
        <f>IF(OR($E$10="",$F$10="",O10="",P10=""),"",IF(AND(O10=$E$10,P10=$F$10),5*$J$10,IF(OR(AND($E$10&gt;$F$10,O10&gt;P10),AND($E$10=$F$10,O10=P10),AND($E$10&lt;$F$10,O10&lt;P10)),3*$J$10,0)))</f>
        <v>10.199999999999999</v>
      </c>
      <c r="R10" s="3">
        <v>0</v>
      </c>
      <c r="S10" s="4">
        <v>0</v>
      </c>
      <c r="T10" s="130">
        <f>IF(OR($E$10="",$F$10="",R10="",S10=""),"",IF(AND(R10=$E$10,S10=$F$10),5*$J$10,IF(OR(AND($E$10&gt;$F$10,R10&gt;S10),AND($E$10=$F$10,R10=S10),AND($E$10&lt;$F$10,R10&lt;S10)),3*$J$10,0)))</f>
        <v>0</v>
      </c>
      <c r="U10" s="3">
        <v>0</v>
      </c>
      <c r="V10" s="4">
        <v>0</v>
      </c>
      <c r="W10" s="130">
        <f>IF(OR($E$10="",$F$10="",U10="",V10=""),"",IF(AND(U10=$E$10,V10=$F$10),5*$J$10,IF(OR(AND($E$10&gt;$F$10,U10&gt;V10),AND($E$10=$F$10,U10=V10),AND($E$10&lt;$F$10,U10&lt;V10)),3*$J$10,0)))</f>
        <v>0</v>
      </c>
      <c r="X10" s="3">
        <v>0</v>
      </c>
      <c r="Y10" s="4">
        <v>0</v>
      </c>
      <c r="Z10" s="130">
        <f>IF(OR($E$10="",$F$10="",X10="",Y10=""),"",IF(AND(X10=$E$10,Y10=$F$10),5*$J$10,IF(OR(AND($E$10&gt;$F$10,X10&gt;Y10),AND($E$10=$F$10,X10=Y10),AND($E$10&lt;$F$10,X10&lt;Y10)),3*$J$10,0)))</f>
        <v>0</v>
      </c>
      <c r="AA10" s="3">
        <v>0</v>
      </c>
      <c r="AB10" s="4">
        <v>0</v>
      </c>
      <c r="AC10" s="130">
        <f>IF(OR($E$10="",$F$10="",AA10="",AB10=""),"",IF(AND(AA10=$E$10,AB10=$F$10),5*$J$10,IF(OR(AND($E$10&gt;$F$10,AA10&gt;AB10),AND($E$10=$F$10,AA10=AB10),AND($E$10&lt;$F$10,AA10&lt;AB10)),3*$J$10,0)))</f>
        <v>0</v>
      </c>
      <c r="AD10" s="3">
        <v>2</v>
      </c>
      <c r="AE10" s="4">
        <v>0</v>
      </c>
      <c r="AF10" s="130">
        <f>IF(OR($E$10="",$F$10="",AD10="",AE10=""),"",IF(AND(AD10=$E$10,AE10=$F$10),5*$J$10,IF(OR(AND($E$10&gt;$F$10,AD10&gt;AE10),AND($E$10=$F$10,AD10=AE10),AND($E$10&lt;$F$10,AD10&lt;AE10)),3*$J$10,0)))</f>
        <v>17</v>
      </c>
      <c r="AG10" s="3">
        <v>1</v>
      </c>
      <c r="AH10" s="4">
        <v>1</v>
      </c>
      <c r="AI10" s="130">
        <f>IF(OR($E$10="",$F$10="",AG10="",AH10=""),"",IF(AND(AG10=$E$10,AH10=$F$10),5*$J$10,IF(OR(AND($E$10&gt;$F$10,AG10&gt;AH10),AND($E$10=$F$10,AG10=AH10),AND($E$10&lt;$F$10,AG10&lt;AH10)),3*$J$10,0)))</f>
        <v>0</v>
      </c>
      <c r="AJ10" s="3">
        <v>0</v>
      </c>
      <c r="AK10" s="4">
        <v>0</v>
      </c>
      <c r="AL10" s="130">
        <f>IF(OR($E$10="",$F$10="",AJ10="",AK10=""),"",IF(AND(AJ10=$E$10,AK10=$F$10),5*$J$10,IF(OR(AND($E$10&gt;$F$10,AJ10&gt;AK10),AND($E$10=$F$10,AJ10=AK10),AND($E$10&lt;$F$10,AJ10&lt;AK10)),3*$J$10,0)))</f>
        <v>0</v>
      </c>
      <c r="AM10" s="3">
        <v>1</v>
      </c>
      <c r="AN10" s="4">
        <v>1</v>
      </c>
      <c r="AO10" s="130">
        <f>IF(OR($E$10="",$F$10="",AM10="",AN10=""),"",IF(AND(AM10=$E$10,AN10=$F$10),5*$J$10,IF(OR(AND($E$10&gt;$F$10,AM10&gt;AN10),AND($E$10=$F$10,AM10=AN10),AND($E$10&lt;$F$10,AM10&lt;AN10)),3*$J$10,0)))</f>
        <v>0</v>
      </c>
      <c r="AP10" s="3">
        <v>1</v>
      </c>
      <c r="AQ10" s="4">
        <v>1</v>
      </c>
      <c r="AR10" s="130">
        <f>IF(OR($E$10="",$F$10="",AP10="",AQ10=""),"",IF(AND(AP10=$E$10,AQ10=$F$10),5*$J$10,IF(OR(AND($E$10&gt;$F$10,AP10&gt;AQ10),AND($E$10=$F$10,AP10=AQ10),AND($E$10&lt;$F$10,AP10&lt;AQ10)),3*$J$10,0)))</f>
        <v>0</v>
      </c>
      <c r="AS10" s="3">
        <v>1</v>
      </c>
      <c r="AT10" s="4">
        <v>0</v>
      </c>
      <c r="AU10" s="130">
        <f>IF(OR($E$10="",$F$10="",AS10="",AT10=""),"",IF(AND(AS10=$E$10,AT10=$F$10),5*$J$10,IF(OR(AND($E$10&gt;$F$10,AS10&gt;AT10),AND($E$10=$F$10,AS10=AT10),AND($E$10&lt;$F$10,AS10&lt;AT10)),3*$J$10,0)))</f>
        <v>10.199999999999999</v>
      </c>
      <c r="AV10" s="3">
        <v>1</v>
      </c>
      <c r="AW10" s="4">
        <v>0</v>
      </c>
      <c r="AX10" s="130">
        <f>IF(OR($E$10="",$F$10="",AV10="",AW10=""),"",IF(AND(AV10=$E$10,AW10=$F$10),5*$J$10,IF(OR(AND($E$10&gt;$F$10,AV10&gt;AW10),AND($E$10=$F$10,AV10=AW10),AND($E$10&lt;$F$10,AV10&lt;AW10)),3*$J$10,0)))</f>
        <v>10.199999999999999</v>
      </c>
      <c r="AY10" s="3">
        <v>0</v>
      </c>
      <c r="AZ10" s="4">
        <v>0</v>
      </c>
      <c r="BA10" s="130">
        <f>IF(OR($E$10="",$F$10="",AY10="",AZ10=""),"",IF(AND(AY10=$E$10,AZ10=$F$10),5*$J$10,IF(OR(AND($E$10&gt;$F$10,AY10&gt;AZ10),AND($E$10=$F$10,AY10=AZ10),AND($E$10&lt;$F$10,AY10&lt;AZ10)),3*$J$10,0)))</f>
        <v>0</v>
      </c>
      <c r="BB10" s="3">
        <v>1</v>
      </c>
      <c r="BC10" s="4">
        <v>1</v>
      </c>
      <c r="BD10" s="130">
        <f>IF(OR($E$10="",$F$10="",BB10="",BC10=""),"",IF(AND(BB10=$E$10,BC10=$F$10),5*$J$10,IF(OR(AND($E$10&gt;$F$10,BB10&gt;BC10),AND($E$10=$F$10,BB10=BC10),AND($E$10&lt;$F$10,BB10&lt;BC10)),3*$J$10,0)))</f>
        <v>0</v>
      </c>
      <c r="BE10" s="3">
        <v>3</v>
      </c>
      <c r="BF10" s="4">
        <v>0</v>
      </c>
      <c r="BG10" s="130">
        <f>IF(OR($E$10="",$F$10="",BE10="",BF10=""),"",IF(AND(BE10=$E$10,BF10=$F$10),5*$J$10,IF(OR(AND($E$10&gt;$F$10,BE10&gt;BF10),AND($E$10=$F$10,BE10=BF10),AND($E$10&lt;$F$10,BE10&lt;BF10)),3*$J$10,0)))</f>
        <v>10.199999999999999</v>
      </c>
      <c r="BH10" s="3">
        <v>1</v>
      </c>
      <c r="BI10" s="4">
        <v>1</v>
      </c>
      <c r="BJ10" s="130">
        <f>IF(OR($E$10="",$F$10="",BH10="",BI10=""),"",IF(AND(BH10=$E$10,BI10=$F$10),5*$J$10,IF(OR(AND($E$10&gt;$F$10,BH10&gt;BI10),AND($E$10=$F$10,BH10=BI10),AND($E$10&lt;$F$10,BH10&lt;BI10)),3*$J$10,0)))</f>
        <v>0</v>
      </c>
      <c r="BK10" s="3">
        <v>0</v>
      </c>
      <c r="BL10" s="4">
        <v>0</v>
      </c>
      <c r="BM10" s="130">
        <f>IF(OR($E$10="",$F$10="",BK10="",BL10=""),"",IF(AND(BK10=$E$10,BL10=$F$10),5*$J$10,IF(OR(AND($E$10&gt;$F$10,BK10&gt;BL10),AND($E$10=$F$10,BK10=BL10),AND($E$10&lt;$F$10,BK10&lt;BL10)),3*$J$10,0)))</f>
        <v>0</v>
      </c>
      <c r="BN10" s="3">
        <v>1</v>
      </c>
      <c r="BO10" s="4">
        <v>0</v>
      </c>
      <c r="BP10" s="130">
        <f>IF(OR($E$10="",$F$10="",BN10="",BO10=""),"",IF(AND(BN10=$E$10,BO10=$F$10),5*$J$10,IF(OR(AND($E$10&gt;$F$10,BN10&gt;BO10),AND($E$10=$F$10,BN10=BO10),AND($E$10&lt;$F$10,BN10&lt;BO10)),3*$J$10,0)))</f>
        <v>10.199999999999999</v>
      </c>
      <c r="BQ10" s="3">
        <v>1</v>
      </c>
      <c r="BR10" s="4">
        <v>0</v>
      </c>
      <c r="BS10" s="130">
        <f>IF(OR($E$10="",$F$10="",BQ10="",BR10=""),"",IF(AND(BQ10=$E$10,BR10=$F$10),5*$J$10,IF(OR(AND($E$10&gt;$F$10,BQ10&gt;BR10),AND($E$10=$F$10,BQ10=BR10),AND($E$10&lt;$F$10,BQ10&lt;BR10)),3*$J$10,0)))</f>
        <v>10.199999999999999</v>
      </c>
      <c r="BT10" s="3">
        <v>0</v>
      </c>
      <c r="BU10" s="4">
        <v>0</v>
      </c>
      <c r="BV10" s="130">
        <f>IF(OR($E$10="",$F$10="",BT10="",BU10=""),"",IF(AND(BT10=$E$10,BU10=$F$10),5*$J$10,IF(OR(AND($E$10&gt;$F$10,BT10&gt;BU10),AND($E$10=$F$10,BT10=BU10),AND($E$10&lt;$F$10,BT10&lt;BU10)),3*$J$10,0)))</f>
        <v>0</v>
      </c>
      <c r="BW10" s="3">
        <v>2</v>
      </c>
      <c r="BX10" s="4">
        <v>1</v>
      </c>
      <c r="BY10" s="130">
        <f>IF(OR($E$10="",$F$10="",BW10="",BX10=""),"",IF(AND(BW10=$E$10,BX10=$F$10),5*$J$10,IF(OR(AND($E$10&gt;$F$10,BW10&gt;BX10),AND($E$10=$F$10,BW10=BX10),AND($E$10&lt;$F$10,BW10&lt;BX10)),3*$J$10,0)))</f>
        <v>10.199999999999999</v>
      </c>
      <c r="BZ10" s="3">
        <v>1</v>
      </c>
      <c r="CA10" s="4">
        <v>1</v>
      </c>
      <c r="CB10" s="130">
        <f>IF(OR($E$10="",$F$10="",BZ10="",CA10=""),"",IF(AND(BZ10=$E$10,CA10=$F$10),5*$J$10,IF(OR(AND($E$10&gt;$F$10,BZ10&gt;CA10),AND($E$10=$F$10,BZ10=CA10),AND($E$10&lt;$F$10,BZ10&lt;CA10)),3*$J$10,0)))</f>
        <v>0</v>
      </c>
      <c r="CC10" s="3">
        <v>1</v>
      </c>
      <c r="CD10" s="4">
        <v>0</v>
      </c>
      <c r="CE10" s="130">
        <f>IF(OR($E$10="",$F$10="",CC10="",CD10=""),"",IF(AND(CC10=$E$10,CD10=$F$10),5*$J$10,IF(OR(AND($E$10&gt;$F$10,CC10&gt;CD10),AND($E$10=$F$10,CC10=CD10),AND($E$10&lt;$F$10,CC10&lt;CD10)),3*$J$10,0)))</f>
        <v>10.199999999999999</v>
      </c>
      <c r="CF10" s="3">
        <v>1</v>
      </c>
      <c r="CG10" s="4">
        <v>1</v>
      </c>
      <c r="CH10" s="130">
        <f>IF(OR($E$10="",$F$10="",CF10="",CG10=""),"",IF(AND(CF10=$E$10,CG10=$F$10),5*$J$10,IF(OR(AND($E$10&gt;$F$10,CF10&gt;CG10),AND($E$10=$F$10,CF10=CG10),AND($E$10&lt;$F$10,CF10&lt;CG10)),3*$J$10,0)))</f>
        <v>0</v>
      </c>
      <c r="CI10" s="3">
        <v>1</v>
      </c>
      <c r="CJ10" s="4">
        <v>1</v>
      </c>
      <c r="CK10" s="130">
        <f>IF(OR($E$10="",$F$10="",CI10="",CJ10=""),"",IF(AND(CI10=$E$10,CJ10=$F$10),5*$J$10,IF(OR(AND($E$10&gt;$F$10,CI10&gt;CJ10),AND($E$10=$F$10,CI10=CJ10),AND($E$10&lt;$F$10,CI10&lt;CJ10)),3*$J$10,0)))</f>
        <v>0</v>
      </c>
      <c r="CL10" s="3">
        <v>1</v>
      </c>
      <c r="CM10" s="4">
        <v>0</v>
      </c>
      <c r="CN10" s="130">
        <f>IF(OR($E$10="",$F$10="",CL10="",CM10=""),"",IF(AND(CL10=$E$10,CM10=$F$10),5*$J$10,IF(OR(AND($E$10&gt;$F$10,CL10&gt;CM10),AND($E$10=$F$10,CL10=CM10),AND($E$10&lt;$F$10,CL10&lt;CM10)),3*$J$10,0)))</f>
        <v>10.199999999999999</v>
      </c>
      <c r="CO10" s="3">
        <v>1</v>
      </c>
      <c r="CP10" s="4">
        <v>0</v>
      </c>
      <c r="CQ10" s="130">
        <f>IF(OR($E$10="",$F$10="",CO10="",CP10=""),"",IF(AND(CO10=$E$10,CP10=$F$10),5*$J$10,IF(OR(AND($E$10&gt;$F$10,CO10&gt;CP10),AND($E$10=$F$10,CO10=CP10),AND($E$10&lt;$F$10,CO10&lt;CP10)),3*$J$10,0)))</f>
        <v>10.199999999999999</v>
      </c>
      <c r="CR10" s="3">
        <v>2</v>
      </c>
      <c r="CS10" s="4">
        <v>1</v>
      </c>
      <c r="CT10" s="130">
        <f>IF(OR($E$10="",$F$10="",CR10="",CS10=""),"",IF(AND(CR10=$E$10,CS10=$F$10),5*$J$10,IF(OR(AND($E$10&gt;$F$10,CR10&gt;CS10),AND($E$10=$F$10,CR10=CS10),AND($E$10&lt;$F$10,CR10&lt;CS10)),3*$J$10,0)))</f>
        <v>10.199999999999999</v>
      </c>
      <c r="CU10" s="3">
        <v>0</v>
      </c>
      <c r="CV10" s="4">
        <v>0</v>
      </c>
      <c r="CW10" s="130">
        <f>IF(OR($E$10="",$F$10="",CU10="",CV10=""),"",IF(AND(CU10=$E$10,CV10=$F$10),5*$J$10,IF(OR(AND($E$10&gt;$F$10,CU10&gt;CV10),AND($E$10=$F$10,CU10=CV10),AND($E$10&lt;$F$10,CU10&lt;CV10)),3*$J$10,0)))</f>
        <v>0</v>
      </c>
      <c r="CX10" s="3">
        <v>1</v>
      </c>
      <c r="CY10" s="4">
        <v>0</v>
      </c>
      <c r="CZ10" s="130">
        <f>IF(OR($E$10="",$F$10="",CX10="",CY10=""),"",IF(AND(CX10=$E$10,CY10=$F$10),5*$J$10,IF(OR(AND($E$10&gt;$F$10,CX10&gt;CY10),AND($E$10=$F$10,CX10=CY10),AND($E$10&lt;$F$10,CX10&lt;CY10)),3*$J$10,0)))</f>
        <v>10.199999999999999</v>
      </c>
      <c r="DA10" s="3">
        <v>2</v>
      </c>
      <c r="DB10" s="4">
        <v>1</v>
      </c>
      <c r="DC10" s="130">
        <f>IF(OR($E$10="",$F$10="",DA10="",DB10=""),"",IF(AND(DA10=$E$10,DB10=$F$10),5*$J$10,IF(OR(AND($E$10&gt;$F$10,DA10&gt;DB10),AND($E$10=$F$10,DA10=DB10),AND($E$10&lt;$F$10,DA10&lt;DB10)),3*$J$10,0)))</f>
        <v>10.199999999999999</v>
      </c>
      <c r="DD10" s="3">
        <v>2</v>
      </c>
      <c r="DE10" s="4">
        <v>0</v>
      </c>
      <c r="DF10" s="130">
        <f>IF(OR($E$10="",$F$10="",DD10="",DE10=""),"",IF(AND(DD10=$E$10,DE10=$F$10),5*$J$10,IF(OR(AND($E$10&gt;$F$10,DD10&gt;DE10),AND($E$10=$F$10,DD10=DE10),AND($E$10&lt;$F$10,DD10&lt;DE10)),3*$J$10,0)))</f>
        <v>17</v>
      </c>
      <c r="DG10" s="3">
        <v>0</v>
      </c>
      <c r="DH10" s="4">
        <v>0</v>
      </c>
      <c r="DI10" s="130">
        <f>IF(OR($E$10="",$F$10="",DG10="",DH10=""),"",IF(AND(DG10=$E$10,DH10=$F$10),5*$J$10,IF(OR(AND($E$10&gt;$F$10,DG10&gt;DH10),AND($E$10=$F$10,DG10=DH10),AND($E$10&lt;$F$10,DG10&lt;DH10)),3*$J$10,0)))</f>
        <v>0</v>
      </c>
      <c r="DJ10" s="3">
        <v>1</v>
      </c>
      <c r="DK10" s="4">
        <v>0</v>
      </c>
      <c r="DL10" s="130">
        <f>IF(OR($E$10="",$F$10="",DJ10="",DK10=""),"",IF(AND(DJ10=$E$10,DK10=$F$10),5*$J$10,IF(OR(AND($E$10&gt;$F$10,DJ10&gt;DK10),AND($E$10=$F$10,DJ10=DK10),AND($E$10&lt;$F$10,DJ10&lt;DK10)),3*$J$10,0)))</f>
        <v>10.199999999999999</v>
      </c>
      <c r="DM10" s="3">
        <v>1</v>
      </c>
      <c r="DN10" s="4">
        <v>0</v>
      </c>
      <c r="DO10" s="130">
        <f>IF(OR($E$10="",$F$10="",DM10="",DN10=""),"",IF(AND(DM10=$E$10,DN10=$F$10),5*$J$10,IF(OR(AND($E$10&gt;$F$10,DM10&gt;DN10),AND($E$10=$F$10,DM10=DN10),AND($E$10&lt;$F$10,DM10&lt;DN10)),3*$J$10,0)))</f>
        <v>10.199999999999999</v>
      </c>
      <c r="DP10" s="3">
        <v>2</v>
      </c>
      <c r="DQ10" s="4">
        <v>1</v>
      </c>
      <c r="DR10" s="130">
        <f>IF(OR($E$10="",$F$10="",DP10="",DQ10=""),"",IF(AND(DP10=$E$10,DQ10=$F$10),5*$J$10,IF(OR(AND($E$10&gt;$F$10,DP10&gt;DQ10),AND($E$10=$F$10,DP10=DQ10),AND($E$10&lt;$F$10,DP10&lt;DQ10)),3*$J$10,0)))</f>
        <v>10.199999999999999</v>
      </c>
      <c r="DS10" s="3">
        <v>2</v>
      </c>
      <c r="DT10" s="4">
        <v>0</v>
      </c>
      <c r="DU10" s="130">
        <f>IF(OR($E$10="",$F$10="",DS10="",DT10=""),"",IF(AND(DS10=$E$10,DT10=$F$10),5*$J$10,IF(OR(AND($E$10&gt;$F$10,DS10&gt;DT10),AND($E$10=$F$10,DS10=DT10),AND($E$10&lt;$F$10,DS10&lt;DT10)),3*$J$10,0)))</f>
        <v>17</v>
      </c>
      <c r="DV10" s="3">
        <v>2</v>
      </c>
      <c r="DW10" s="4">
        <v>0</v>
      </c>
      <c r="DX10" s="130">
        <f>IF(OR($E$10="",$F$10="",DV10="",DW10=""),"",IF(AND(DV10=$E$10,DW10=$F$10),5*$J$10,IF(OR(AND($E$10&gt;$F$10,DV10&gt;DW10),AND($E$10=$F$10,DV10=DW10),AND($E$10&lt;$F$10,DV10&lt;DW10)),3*$J$10,0)))</f>
        <v>17</v>
      </c>
      <c r="DY10" s="3">
        <v>1</v>
      </c>
      <c r="DZ10" s="4">
        <v>1</v>
      </c>
      <c r="EA10" s="130">
        <f>IF(OR($E$10="",$F$10="",DY10="",DZ10=""),"",IF(AND(DY10=$E$10,DZ10=$F$10),5*$J$10,IF(OR(AND($E$10&gt;$F$10,DY10&gt;DZ10),AND($E$10=$F$10,DY10=DZ10),AND($E$10&lt;$F$10,DY10&lt;DZ10)),3*$J$10,0)))</f>
        <v>0</v>
      </c>
      <c r="EB10" s="3">
        <v>0</v>
      </c>
      <c r="EC10" s="4">
        <v>0</v>
      </c>
      <c r="ED10" s="130">
        <f>IF(OR($E$10="",$F$10="",EB10="",EC10=""),"",IF(AND(EB10=$E$10,EC10=$F$10),5*$J$10,IF(OR(AND($E$10&gt;$F$10,EB10&gt;EC10),AND($E$10=$F$10,EB10=EC10),AND($E$10&lt;$F$10,EB10&lt;EC10)),3*$J$10,0)))</f>
        <v>0</v>
      </c>
      <c r="EE10" s="3">
        <v>0</v>
      </c>
      <c r="EF10" s="4">
        <v>0</v>
      </c>
      <c r="EG10" s="130">
        <f>IF(OR($E$10="",$F$10="",EE10="",EF10=""),"",IF(AND(EE10=$E$10,EF10=$F$10),5*$J$10,IF(OR(AND($E$10&gt;$F$10,EE10&gt;EF10),AND($E$10=$F$10,EE10=EF10),AND($E$10&lt;$F$10,EE10&lt;EF10)),3*$J$10,0)))</f>
        <v>0</v>
      </c>
      <c r="EH10" s="3">
        <v>0</v>
      </c>
      <c r="EI10" s="4">
        <v>1</v>
      </c>
      <c r="EJ10" s="130">
        <f>IF(OR($E$10="",$F$10="",EH10="",EI10=""),"",IF(AND(EH10=$E$10,EI10=$F$10),5*$J$10,IF(OR(AND($E$10&gt;$F$10,EH10&gt;EI10),AND($E$10=$F$10,EH10=EI10),AND($E$10&lt;$F$10,EH10&lt;EI10)),3*$J$10,0)))</f>
        <v>0</v>
      </c>
      <c r="EK10" s="3">
        <v>2</v>
      </c>
      <c r="EL10" s="4">
        <v>0</v>
      </c>
      <c r="EM10" s="130">
        <f>IF(OR($E$10="",$F$10="",EK10="",EL10=""),"",IF(AND(EK10=$E$10,EL10=$F$10),5*$J$10,IF(OR(AND($E$10&gt;$F$10,EK10&gt;EL10),AND($E$10=$F$10,EK10=EL10),AND($E$10&lt;$F$10,EK10&lt;EL10)),3*$J$10,0)))</f>
        <v>17</v>
      </c>
      <c r="EN10" s="3">
        <v>2</v>
      </c>
      <c r="EO10" s="4">
        <v>0</v>
      </c>
      <c r="EP10" s="130">
        <f>IF(OR($E$10="",$F$10="",EN10="",EO10=""),"",IF(AND(EN10=$E$10,EO10=$F$10),5*$J$10,IF(OR(AND($E$10&gt;$F$10,EN10&gt;EO10),AND($E$10=$F$10,EN10=EO10),AND($E$10&lt;$F$10,EN10&lt;EO10)),3*$J$10,0)))</f>
        <v>17</v>
      </c>
      <c r="EQ10" s="3">
        <v>2</v>
      </c>
      <c r="ER10" s="4">
        <v>0</v>
      </c>
      <c r="ES10" s="130">
        <f>IF(OR($E$10="",$F$10="",EQ10="",ER10=""),"",IF(AND(EQ10=$E$10,ER10=$F$10),5*$J$10,IF(OR(AND($E$10&gt;$F$10,EQ10&gt;ER10),AND($E$10=$F$10,EQ10=ER10),AND($E$10&lt;$F$10,EQ10&lt;ER10)),3*$J$10,0)))</f>
        <v>17</v>
      </c>
      <c r="ET10" s="3">
        <v>0</v>
      </c>
      <c r="EU10" s="4">
        <v>0</v>
      </c>
      <c r="EV10" s="130">
        <f>IF(OR($E$10="",$F$10="",ET10="",EU10=""),"",IF(AND(ET10=$E$10,EU10=$F$10),5*$J$10,IF(OR(AND($E$10&gt;$F$10,ET10&gt;EU10),AND($E$10=$F$10,ET10=EU10),AND($E$10&lt;$F$10,ET10&lt;EU10)),3*$J$10,0)))</f>
        <v>0</v>
      </c>
      <c r="EW10" s="3">
        <v>0</v>
      </c>
      <c r="EX10" s="4">
        <v>0</v>
      </c>
      <c r="EY10" s="130">
        <f>IF(OR($E$10="",$F$10="",EW10="",EX10=""),"",IF(AND(EW10=$E$10,EX10=$F$10),5*$J$10,IF(OR(AND($E$10&gt;$F$10,EW10&gt;EX10),AND($E$10=$F$10,EW10=EX10),AND($E$10&lt;$F$10,EW10&lt;EX10)),3*$J$10,0)))</f>
        <v>0</v>
      </c>
      <c r="EZ10" s="3">
        <v>1</v>
      </c>
      <c r="FA10" s="4">
        <v>1</v>
      </c>
      <c r="FB10" s="130">
        <f>IF(OR($E$10="",$F$10="",EZ10="",FA10=""),"",IF(AND(EZ10=$E$10,FA10=$F$10),5*$J$10,IF(OR(AND($E$10&gt;$F$10,EZ10&gt;FA10),AND($E$10=$F$10,EZ10=FA10),AND($E$10&lt;$F$10,EZ10&lt;FA10)),3*$J$10,0)))</f>
        <v>0</v>
      </c>
      <c r="FC10" s="3">
        <v>1</v>
      </c>
      <c r="FD10" s="4">
        <v>0</v>
      </c>
      <c r="FE10" s="130">
        <f>IF(OR($E$10="",$F$10="",FC10="",FD10=""),"",IF(AND(FC10=$E$10,FD10=$F$10),5*$J$10,IF(OR(AND($E$10&gt;$F$10,FC10&gt;FD10),AND($E$10=$F$10,FC10=FD10),AND($E$10&lt;$F$10,FC10&lt;FD10)),3*$J$10,0)))</f>
        <v>10.199999999999999</v>
      </c>
      <c r="FF10" s="3">
        <v>0</v>
      </c>
      <c r="FG10" s="4">
        <v>0</v>
      </c>
      <c r="FH10" s="130">
        <f>IF(OR($E$10="",$F$10="",FF10="",FG10=""),"",IF(AND(FF10=$E$10,FG10=$F$10),5*$J$10,IF(OR(AND($E$10&gt;$F$10,FF10&gt;FG10),AND($E$10=$F$10,FF10=FG10),AND($E$10&lt;$F$10,FF10&lt;FG10)),3*$J$10,0)))</f>
        <v>0</v>
      </c>
      <c r="FI10" s="3">
        <v>1</v>
      </c>
      <c r="FJ10" s="4">
        <v>1</v>
      </c>
      <c r="FK10" s="130">
        <f>IF(OR($E$10="",$F$10="",FI10="",FJ10=""),"",IF(AND(FI10=$E$10,FJ10=$F$10),5*$J$10,IF(OR(AND($E$10&gt;$F$10,FI10&gt;FJ10),AND($E$10=$F$10,FI10=FJ10),AND($E$10&lt;$F$10,FI10&lt;FJ10)),3*$J$10,0)))</f>
        <v>0</v>
      </c>
      <c r="FL10" s="3">
        <v>0</v>
      </c>
      <c r="FM10" s="4">
        <v>0</v>
      </c>
      <c r="FN10" s="130">
        <f>IF(OR($E$10="",$F$10="",FL10="",FM10=""),"",IF(AND(FL10=$E$10,FM10=$F$10),5*$J$10,IF(OR(AND($E$10&gt;$F$10,FL10&gt;FM10),AND($E$10=$F$10,FL10=FM10),AND($E$10&lt;$F$10,FL10&lt;FM10)),3*$J$10,0)))</f>
        <v>0</v>
      </c>
      <c r="FO10" s="3">
        <v>0</v>
      </c>
      <c r="FP10" s="4">
        <v>0</v>
      </c>
      <c r="FQ10" s="130">
        <f>IF(OR($E$10="",$F$10="",FO10="",FP10=""),"",IF(AND(FO10=$E$10,FP10=$F$10),5*$J$10,IF(OR(AND($E$10&gt;$F$10,FO10&gt;FP10),AND($E$10=$F$10,FO10=FP10),AND($E$10&lt;$F$10,FO10&lt;FP10)),3*$J$10,0)))</f>
        <v>0</v>
      </c>
      <c r="FR10" s="3">
        <v>1</v>
      </c>
      <c r="FS10" s="4">
        <v>1</v>
      </c>
      <c r="FT10" s="130">
        <f>IF(OR($E$10="",$F$10="",FR10="",FS10=""),"",IF(AND(FR10=$E$10,FS10=$F$10),5*$J$10,IF(OR(AND($E$10&gt;$F$10,FR10&gt;FS10),AND($E$10=$F$10,FR10=FS10),AND($E$10&lt;$F$10,FR10&lt;FS10)),3*$J$10,0)))</f>
        <v>0</v>
      </c>
      <c r="FU10" s="3">
        <v>1</v>
      </c>
      <c r="FV10" s="4">
        <v>0</v>
      </c>
      <c r="FW10" s="130">
        <f>IF(OR($E$10="",$F$10="",FU10="",FV10=""),"",IF(AND(FU10=$E$10,FV10=$F$10),5*$J$10,IF(OR(AND($E$10&gt;$F$10,FU10&gt;FV10),AND($E$10=$F$10,FU10=FV10),AND($E$10&lt;$F$10,FU10&lt;FV10)),3*$J$10,0)))</f>
        <v>10.199999999999999</v>
      </c>
      <c r="FX10" s="3">
        <v>1</v>
      </c>
      <c r="FY10" s="4">
        <v>0</v>
      </c>
      <c r="FZ10" s="130">
        <f>IF(OR($E$10="",$F$10="",FX10="",FY10=""),"",IF(AND(FX10=$E$10,FY10=$F$10),5*$J$10,IF(OR(AND($E$10&gt;$F$10,FX10&gt;FY10),AND($E$10=$F$10,FX10=FY10),AND($E$10&lt;$F$10,FX10&lt;FY10)),3*$J$10,0)))</f>
        <v>10.199999999999999</v>
      </c>
      <c r="GA10" s="3">
        <v>0</v>
      </c>
      <c r="GB10" s="4">
        <v>0</v>
      </c>
      <c r="GC10" s="130">
        <f>IF(OR($E$10="",$F$10="",GA10="",GB10=""),"",IF(AND(GA10=$E$10,GB10=$F$10),5*$J$10,IF(OR(AND($E$10&gt;$F$10,GA10&gt;GB10),AND($E$10=$F$10,GA10=GB10),AND($E$10&lt;$F$10,GA10&lt;GB10)),3*$J$10,0)))</f>
        <v>0</v>
      </c>
      <c r="GD10" s="3">
        <v>1</v>
      </c>
      <c r="GE10" s="4">
        <v>0</v>
      </c>
      <c r="GF10" s="130">
        <f>IF(OR($E$10="",$F$10="",GD10="",GE10=""),"",IF(AND(GD10=$E$10,GE10=$F$10),5*$J$10,IF(OR(AND($E$10&gt;$F$10,GD10&gt;GE10),AND($E$10=$F$10,GD10=GE10),AND($E$10&lt;$F$10,GD10&lt;GE10)),3*$J$10,0)))</f>
        <v>10.199999999999999</v>
      </c>
      <c r="GG10" s="3">
        <v>2</v>
      </c>
      <c r="GH10" s="4">
        <v>0</v>
      </c>
      <c r="GI10" s="130">
        <f>IF(OR($E$10="",$F$10="",GG10="",GH10=""),"",IF(AND(GG10=$E$10,GH10=$F$10),5*$J$10,IF(OR(AND($E$10&gt;$F$10,GG10&gt;GH10),AND($E$10=$F$10,GG10=GH10),AND($E$10&lt;$F$10,GG10&lt;GH10)),3*$J$10,0)))</f>
        <v>17</v>
      </c>
      <c r="GJ10" s="3">
        <v>1</v>
      </c>
      <c r="GK10" s="4">
        <v>1</v>
      </c>
      <c r="GL10" s="130">
        <f>IF(OR($E$10="",$F$10="",GJ10="",GK10=""),"",IF(AND(GJ10=$E$10,GK10=$F$10),5*$J$10,IF(OR(AND($E$10&gt;$F$10,GJ10&gt;GK10),AND($E$10=$F$10,GJ10=GK10),AND($E$10&lt;$F$10,GJ10&lt;GK10)),3*$J$10,0)))</f>
        <v>0</v>
      </c>
      <c r="GM10" s="3">
        <v>2</v>
      </c>
      <c r="GN10" s="4">
        <v>0</v>
      </c>
      <c r="GO10" s="130">
        <f>IF(OR($E$10="",$F$10="",GM10="",GN10=""),"",IF(AND(GM10=$E$10,GN10=$F$10),5*$J$10,IF(OR(AND($E$10&gt;$F$10,GM10&gt;GN10),AND($E$10=$F$10,GM10=GN10),AND($E$10&lt;$F$10,GM10&lt;GN10)),3*$J$10,0)))</f>
        <v>17</v>
      </c>
      <c r="GP10" s="3">
        <v>1</v>
      </c>
      <c r="GQ10" s="4">
        <v>1</v>
      </c>
      <c r="GR10" s="130">
        <f>IF(OR($E$10="",$F$10="",GP10="",GQ10=""),"",IF(AND(GP10=$E$10,GQ10=$F$10),5*$J$10,IF(OR(AND($E$10&gt;$F$10,GP10&gt;GQ10),AND($E$10=$F$10,GP10=GQ10),AND($E$10&lt;$F$10,GP10&lt;GQ10)),3*$J$10,0)))</f>
        <v>0</v>
      </c>
      <c r="GS10" s="3">
        <v>0</v>
      </c>
      <c r="GT10" s="4">
        <v>1</v>
      </c>
      <c r="GU10" s="130">
        <f>IF(OR($E$10="",$F$10="",GS10="",GT10=""),"",IF(AND(GS10=$E$10,GT10=$F$10),5*$J$10,IF(OR(AND($E$10&gt;$F$10,GS10&gt;GT10),AND($E$10=$F$10,GS10=GT10),AND($E$10&lt;$F$10,GS10&lt;GT10)),3*$J$10,0)))</f>
        <v>0</v>
      </c>
      <c r="GV10" s="168"/>
    </row>
    <row r="11" spans="1:204">
      <c r="A11" s="236">
        <v>8</v>
      </c>
      <c r="B11" s="43">
        <v>6</v>
      </c>
      <c r="C11" s="151" t="s">
        <v>281</v>
      </c>
      <c r="D11" s="151" t="s">
        <v>282</v>
      </c>
      <c r="E11" s="221">
        <f>IF(Poules!I33&lt;&gt;"",Poules!I33,"")</f>
        <v>2</v>
      </c>
      <c r="F11" s="221">
        <f>IF(Poules!J33&lt;&gt;"",Poules!J33,"")</f>
        <v>0</v>
      </c>
      <c r="G11" s="22">
        <v>1.8</v>
      </c>
      <c r="H11" s="210">
        <v>3.2</v>
      </c>
      <c r="I11" s="211">
        <v>4.2</v>
      </c>
      <c r="J11" s="174">
        <f t="shared" si="0"/>
        <v>1.8</v>
      </c>
      <c r="K11" s="250">
        <f>IF($K$4&lt;&gt;0,HLOOKUP($K$4,$O$4:GU11,A11,FALSE),"")</f>
        <v>2</v>
      </c>
      <c r="L11" s="251">
        <f>IF($K$4&lt;&gt;0,HLOOKUP(CONCATENATE($K$4,"1"),$O$4:GU11,A11,FALSE),"")</f>
        <v>0</v>
      </c>
      <c r="M11" s="252">
        <f>IF($K$4&lt;&gt;0,HLOOKUP(CONCATENATE($K$4,"2"),$O$4:GU11,A11,FALSE),"")</f>
        <v>9</v>
      </c>
      <c r="N11" s="253"/>
      <c r="O11" s="5">
        <v>3</v>
      </c>
      <c r="P11" s="6">
        <v>0</v>
      </c>
      <c r="Q11" s="7">
        <f>IF(OR($E$11="",$F$11="",O11="",P11=""),"",IF(AND(O11=$E$11,P11=$F$11),5*$J$11,IF(OR(AND($E$11&gt;$F$11,O11&gt;P11),AND($E$11=$F$11,O11=P11),AND($E$11&lt;$F$11,O11&lt;P11)),3*$J$11,0)))</f>
        <v>5.4</v>
      </c>
      <c r="R11" s="5">
        <v>3</v>
      </c>
      <c r="S11" s="6">
        <v>1</v>
      </c>
      <c r="T11" s="7">
        <f>IF(OR($E$11="",$F$11="",R11="",S11=""),"",IF(AND(R11=$E$11,S11=$F$11),5*$J$11,IF(OR(AND($E$11&gt;$F$11,R11&gt;S11),AND($E$11=$F$11,R11=S11),AND($E$11&lt;$F$11,R11&lt;S11)),3*$J$11,0)))</f>
        <v>5.4</v>
      </c>
      <c r="U11" s="5">
        <v>2</v>
      </c>
      <c r="V11" s="6">
        <v>0</v>
      </c>
      <c r="W11" s="7">
        <f>IF(OR($E$11="",$F$11="",U11="",V11=""),"",IF(AND(U11=$E$11,V11=$F$11),5*$J$11,IF(OR(AND($E$11&gt;$F$11,U11&gt;V11),AND($E$11=$F$11,U11=V11),AND($E$11&lt;$F$11,U11&lt;V11)),3*$J$11,0)))</f>
        <v>9</v>
      </c>
      <c r="X11" s="5">
        <v>2</v>
      </c>
      <c r="Y11" s="6">
        <v>0</v>
      </c>
      <c r="Z11" s="7">
        <f>IF(OR($E$11="",$F$11="",X11="",Y11=""),"",IF(AND(X11=$E$11,Y11=$F$11),5*$J$11,IF(OR(AND($E$11&gt;$F$11,X11&gt;Y11),AND($E$11=$F$11,X11=Y11),AND($E$11&lt;$F$11,X11&lt;Y11)),3*$J$11,0)))</f>
        <v>9</v>
      </c>
      <c r="AA11" s="5">
        <v>3</v>
      </c>
      <c r="AB11" s="6">
        <v>2</v>
      </c>
      <c r="AC11" s="7">
        <f>IF(OR($E$11="",$F$11="",AA11="",AB11=""),"",IF(AND(AA11=$E$11,AB11=$F$11),5*$J$11,IF(OR(AND($E$11&gt;$F$11,AA11&gt;AB11),AND($E$11=$F$11,AA11=AB11),AND($E$11&lt;$F$11,AA11&lt;AB11)),3*$J$11,0)))</f>
        <v>5.4</v>
      </c>
      <c r="AD11" s="5">
        <v>3</v>
      </c>
      <c r="AE11" s="6">
        <v>0</v>
      </c>
      <c r="AF11" s="7">
        <f>IF(OR($E$11="",$F$11="",AD11="",AE11=""),"",IF(AND(AD11=$E$11,AE11=$F$11),5*$J$11,IF(OR(AND($E$11&gt;$F$11,AD11&gt;AE11),AND($E$11=$F$11,AD11=AE11),AND($E$11&lt;$F$11,AD11&lt;AE11)),3*$J$11,0)))</f>
        <v>5.4</v>
      </c>
      <c r="AG11" s="5">
        <v>3</v>
      </c>
      <c r="AH11" s="6">
        <v>1</v>
      </c>
      <c r="AI11" s="7">
        <f>IF(OR($E$11="",$F$11="",AG11="",AH11=""),"",IF(AND(AG11=$E$11,AH11=$F$11),5*$J$11,IF(OR(AND($E$11&gt;$F$11,AG11&gt;AH11),AND($E$11=$F$11,AG11=AH11),AND($E$11&lt;$F$11,AG11&lt;AH11)),3*$J$11,0)))</f>
        <v>5.4</v>
      </c>
      <c r="AJ11" s="5">
        <v>4</v>
      </c>
      <c r="AK11" s="6">
        <v>0</v>
      </c>
      <c r="AL11" s="7">
        <f>IF(OR($E$11="",$F$11="",AJ11="",AK11=""),"",IF(AND(AJ11=$E$11,AK11=$F$11),5*$J$11,IF(OR(AND($E$11&gt;$F$11,AJ11&gt;AK11),AND($E$11=$F$11,AJ11=AK11),AND($E$11&lt;$F$11,AJ11&lt;AK11)),3*$J$11,0)))</f>
        <v>5.4</v>
      </c>
      <c r="AM11" s="5">
        <v>2</v>
      </c>
      <c r="AN11" s="6">
        <v>1</v>
      </c>
      <c r="AO11" s="7">
        <f>IF(OR($E$11="",$F$11="",AM11="",AN11=""),"",IF(AND(AM11=$E$11,AN11=$F$11),5*$J$11,IF(OR(AND($E$11&gt;$F$11,AM11&gt;AN11),AND($E$11=$F$11,AM11=AN11),AND($E$11&lt;$F$11,AM11&lt;AN11)),3*$J$11,0)))</f>
        <v>5.4</v>
      </c>
      <c r="AP11" s="5">
        <v>2</v>
      </c>
      <c r="AQ11" s="6">
        <v>2</v>
      </c>
      <c r="AR11" s="7">
        <f>IF(OR($E$11="",$F$11="",AP11="",AQ11=""),"",IF(AND(AP11=$E$11,AQ11=$F$11),5*$J$11,IF(OR(AND($E$11&gt;$F$11,AP11&gt;AQ11),AND($E$11=$F$11,AP11=AQ11),AND($E$11&lt;$F$11,AP11&lt;AQ11)),3*$J$11,0)))</f>
        <v>0</v>
      </c>
      <c r="AS11" s="5">
        <v>2</v>
      </c>
      <c r="AT11" s="6">
        <v>0</v>
      </c>
      <c r="AU11" s="7">
        <f>IF(OR($E$11="",$F$11="",AS11="",AT11=""),"",IF(AND(AS11=$E$11,AT11=$F$11),5*$J$11,IF(OR(AND($E$11&gt;$F$11,AS11&gt;AT11),AND($E$11=$F$11,AS11=AT11),AND($E$11&lt;$F$11,AS11&lt;AT11)),3*$J$11,0)))</f>
        <v>9</v>
      </c>
      <c r="AV11" s="5">
        <v>1</v>
      </c>
      <c r="AW11" s="6">
        <v>0</v>
      </c>
      <c r="AX11" s="7">
        <f>IF(OR($E$11="",$F$11="",AV11="",AW11=""),"",IF(AND(AV11=$E$11,AW11=$F$11),5*$J$11,IF(OR(AND($E$11&gt;$F$11,AV11&gt;AW11),AND($E$11=$F$11,AV11=AW11),AND($E$11&lt;$F$11,AV11&lt;AW11)),3*$J$11,0)))</f>
        <v>5.4</v>
      </c>
      <c r="AY11" s="5">
        <v>2</v>
      </c>
      <c r="AZ11" s="6">
        <v>0</v>
      </c>
      <c r="BA11" s="7">
        <f>IF(OR($E$11="",$F$11="",AY11="",AZ11=""),"",IF(AND(AY11=$E$11,AZ11=$F$11),5*$J$11,IF(OR(AND($E$11&gt;$F$11,AY11&gt;AZ11),AND($E$11=$F$11,AY11=AZ11),AND($E$11&lt;$F$11,AY11&lt;AZ11)),3*$J$11,0)))</f>
        <v>9</v>
      </c>
      <c r="BB11" s="5">
        <v>2</v>
      </c>
      <c r="BC11" s="6">
        <v>0</v>
      </c>
      <c r="BD11" s="7">
        <f>IF(OR($E$11="",$F$11="",BB11="",BC11=""),"",IF(AND(BB11=$E$11,BC11=$F$11),5*$J$11,IF(OR(AND($E$11&gt;$F$11,BB11&gt;BC11),AND($E$11=$F$11,BB11=BC11),AND($E$11&lt;$F$11,BB11&lt;BC11)),3*$J$11,0)))</f>
        <v>9</v>
      </c>
      <c r="BE11" s="5">
        <v>3</v>
      </c>
      <c r="BF11" s="6">
        <v>0</v>
      </c>
      <c r="BG11" s="7">
        <f>IF(OR($E$11="",$F$11="",BE11="",BF11=""),"",IF(AND(BE11=$E$11,BF11=$F$11),5*$J$11,IF(OR(AND($E$11&gt;$F$11,BE11&gt;BF11),AND($E$11=$F$11,BE11=BF11),AND($E$11&lt;$F$11,BE11&lt;BF11)),3*$J$11,0)))</f>
        <v>5.4</v>
      </c>
      <c r="BH11" s="5">
        <v>2</v>
      </c>
      <c r="BI11" s="6">
        <v>1</v>
      </c>
      <c r="BJ11" s="7">
        <f>IF(OR($E$11="",$F$11="",BH11="",BI11=""),"",IF(AND(BH11=$E$11,BI11=$F$11),5*$J$11,IF(OR(AND($E$11&gt;$F$11,BH11&gt;BI11),AND($E$11=$F$11,BH11=BI11),AND($E$11&lt;$F$11,BH11&lt;BI11)),3*$J$11,0)))</f>
        <v>5.4</v>
      </c>
      <c r="BK11" s="5">
        <v>3</v>
      </c>
      <c r="BL11" s="6">
        <v>0</v>
      </c>
      <c r="BM11" s="7">
        <f>IF(OR($E$11="",$F$11="",BK11="",BL11=""),"",IF(AND(BK11=$E$11,BL11=$F$11),5*$J$11,IF(OR(AND($E$11&gt;$F$11,BK11&gt;BL11),AND($E$11=$F$11,BK11=BL11),AND($E$11&lt;$F$11,BK11&lt;BL11)),3*$J$11,0)))</f>
        <v>5.4</v>
      </c>
      <c r="BN11" s="5">
        <v>2</v>
      </c>
      <c r="BO11" s="6">
        <v>0</v>
      </c>
      <c r="BP11" s="7">
        <f>IF(OR($E$11="",$F$11="",BN11="",BO11=""),"",IF(AND(BN11=$E$11,BO11=$F$11),5*$J$11,IF(OR(AND($E$11&gt;$F$11,BN11&gt;BO11),AND($E$11=$F$11,BN11=BO11),AND($E$11&lt;$F$11,BN11&lt;BO11)),3*$J$11,0)))</f>
        <v>9</v>
      </c>
      <c r="BQ11" s="5">
        <v>2</v>
      </c>
      <c r="BR11" s="6">
        <v>0</v>
      </c>
      <c r="BS11" s="7">
        <f>IF(OR($E$11="",$F$11="",BQ11="",BR11=""),"",IF(AND(BQ11=$E$11,BR11=$F$11),5*$J$11,IF(OR(AND($E$11&gt;$F$11,BQ11&gt;BR11),AND($E$11=$F$11,BQ11=BR11),AND($E$11&lt;$F$11,BQ11&lt;BR11)),3*$J$11,0)))</f>
        <v>9</v>
      </c>
      <c r="BT11" s="5">
        <v>2</v>
      </c>
      <c r="BU11" s="6">
        <v>0</v>
      </c>
      <c r="BV11" s="7">
        <f>IF(OR($E$11="",$F$11="",BT11="",BU11=""),"",IF(AND(BT11=$E$11,BU11=$F$11),5*$J$11,IF(OR(AND($E$11&gt;$F$11,BT11&gt;BU11),AND($E$11=$F$11,BT11=BU11),AND($E$11&lt;$F$11,BT11&lt;BU11)),3*$J$11,0)))</f>
        <v>9</v>
      </c>
      <c r="BW11" s="5">
        <v>2</v>
      </c>
      <c r="BX11" s="6">
        <v>0</v>
      </c>
      <c r="BY11" s="7">
        <f>IF(OR($E$11="",$F$11="",BW11="",BX11=""),"",IF(AND(BW11=$E$11,BX11=$F$11),5*$J$11,IF(OR(AND($E$11&gt;$F$11,BW11&gt;BX11),AND($E$11=$F$11,BW11=BX11),AND($E$11&lt;$F$11,BW11&lt;BX11)),3*$J$11,0)))</f>
        <v>9</v>
      </c>
      <c r="BZ11" s="5">
        <v>1</v>
      </c>
      <c r="CA11" s="6">
        <v>0</v>
      </c>
      <c r="CB11" s="7">
        <f>IF(OR($E$11="",$F$11="",BZ11="",CA11=""),"",IF(AND(BZ11=$E$11,CA11=$F$11),5*$J$11,IF(OR(AND($E$11&gt;$F$11,BZ11&gt;CA11),AND($E$11=$F$11,BZ11=CA11),AND($E$11&lt;$F$11,BZ11&lt;CA11)),3*$J$11,0)))</f>
        <v>5.4</v>
      </c>
      <c r="CC11" s="5">
        <v>2</v>
      </c>
      <c r="CD11" s="6">
        <v>0</v>
      </c>
      <c r="CE11" s="7">
        <f>IF(OR($E$11="",$F$11="",CC11="",CD11=""),"",IF(AND(CC11=$E$11,CD11=$F$11),5*$J$11,IF(OR(AND($E$11&gt;$F$11,CC11&gt;CD11),AND($E$11=$F$11,CC11=CD11),AND($E$11&lt;$F$11,CC11&lt;CD11)),3*$J$11,0)))</f>
        <v>9</v>
      </c>
      <c r="CF11" s="5">
        <v>1</v>
      </c>
      <c r="CG11" s="6">
        <v>0</v>
      </c>
      <c r="CH11" s="7">
        <f>IF(OR($E$11="",$F$11="",CF11="",CG11=""),"",IF(AND(CF11=$E$11,CG11=$F$11),5*$J$11,IF(OR(AND($E$11&gt;$F$11,CF11&gt;CG11),AND($E$11=$F$11,CF11=CG11),AND($E$11&lt;$F$11,CF11&lt;CG11)),3*$J$11,0)))</f>
        <v>5.4</v>
      </c>
      <c r="CI11" s="5">
        <v>1</v>
      </c>
      <c r="CJ11" s="6">
        <v>1</v>
      </c>
      <c r="CK11" s="7">
        <f>IF(OR($E$11="",$F$11="",CI11="",CJ11=""),"",IF(AND(CI11=$E$11,CJ11=$F$11),5*$J$11,IF(OR(AND($E$11&gt;$F$11,CI11&gt;CJ11),AND($E$11=$F$11,CI11=CJ11),AND($E$11&lt;$F$11,CI11&lt;CJ11)),3*$J$11,0)))</f>
        <v>0</v>
      </c>
      <c r="CL11" s="5">
        <v>3</v>
      </c>
      <c r="CM11" s="6">
        <v>1</v>
      </c>
      <c r="CN11" s="7">
        <f>IF(OR($E$11="",$F$11="",CL11="",CM11=""),"",IF(AND(CL11=$E$11,CM11=$F$11),5*$J$11,IF(OR(AND($E$11&gt;$F$11,CL11&gt;CM11),AND($E$11=$F$11,CL11=CM11),AND($E$11&lt;$F$11,CL11&lt;CM11)),3*$J$11,0)))</f>
        <v>5.4</v>
      </c>
      <c r="CO11" s="5">
        <v>1</v>
      </c>
      <c r="CP11" s="6">
        <v>0</v>
      </c>
      <c r="CQ11" s="7">
        <f>IF(OR($E$11="",$F$11="",CO11="",CP11=""),"",IF(AND(CO11=$E$11,CP11=$F$11),5*$J$11,IF(OR(AND($E$11&gt;$F$11,CO11&gt;CP11),AND($E$11=$F$11,CO11=CP11),AND($E$11&lt;$F$11,CO11&lt;CP11)),3*$J$11,0)))</f>
        <v>5.4</v>
      </c>
      <c r="CR11" s="5">
        <v>3</v>
      </c>
      <c r="CS11" s="6">
        <v>0</v>
      </c>
      <c r="CT11" s="7">
        <f>IF(OR($E$11="",$F$11="",CR11="",CS11=""),"",IF(AND(CR11=$E$11,CS11=$F$11),5*$J$11,IF(OR(AND($E$11&gt;$F$11,CR11&gt;CS11),AND($E$11=$F$11,CR11=CS11),AND($E$11&lt;$F$11,CR11&lt;CS11)),3*$J$11,0)))</f>
        <v>5.4</v>
      </c>
      <c r="CU11" s="5">
        <v>3</v>
      </c>
      <c r="CV11" s="6">
        <v>0</v>
      </c>
      <c r="CW11" s="7">
        <f>IF(OR($E$11="",$F$11="",CU11="",CV11=""),"",IF(AND(CU11=$E$11,CV11=$F$11),5*$J$11,IF(OR(AND($E$11&gt;$F$11,CU11&gt;CV11),AND($E$11=$F$11,CU11=CV11),AND($E$11&lt;$F$11,CU11&lt;CV11)),3*$J$11,0)))</f>
        <v>5.4</v>
      </c>
      <c r="CX11" s="5">
        <v>2</v>
      </c>
      <c r="CY11" s="6">
        <v>0</v>
      </c>
      <c r="CZ11" s="7">
        <f>IF(OR($E$11="",$F$11="",CX11="",CY11=""),"",IF(AND(CX11=$E$11,CY11=$F$11),5*$J$11,IF(OR(AND($E$11&gt;$F$11,CX11&gt;CY11),AND($E$11=$F$11,CX11=CY11),AND($E$11&lt;$F$11,CX11&lt;CY11)),3*$J$11,0)))</f>
        <v>9</v>
      </c>
      <c r="DA11" s="5">
        <v>1</v>
      </c>
      <c r="DB11" s="6">
        <v>0</v>
      </c>
      <c r="DC11" s="7">
        <f>IF(OR($E$11="",$F$11="",DA11="",DB11=""),"",IF(AND(DA11=$E$11,DB11=$F$11),5*$J$11,IF(OR(AND($E$11&gt;$F$11,DA11&gt;DB11),AND($E$11=$F$11,DA11=DB11),AND($E$11&lt;$F$11,DA11&lt;DB11)),3*$J$11,0)))</f>
        <v>5.4</v>
      </c>
      <c r="DD11" s="5">
        <v>3</v>
      </c>
      <c r="DE11" s="6">
        <v>0</v>
      </c>
      <c r="DF11" s="7">
        <f>IF(OR($E$11="",$F$11="",DD11="",DE11=""),"",IF(AND(DD11=$E$11,DE11=$F$11),5*$J$11,IF(OR(AND($E$11&gt;$F$11,DD11&gt;DE11),AND($E$11=$F$11,DD11=DE11),AND($E$11&lt;$F$11,DD11&lt;DE11)),3*$J$11,0)))</f>
        <v>5.4</v>
      </c>
      <c r="DG11" s="5">
        <v>2</v>
      </c>
      <c r="DH11" s="6">
        <v>0</v>
      </c>
      <c r="DI11" s="7">
        <f>IF(OR($E$11="",$F$11="",DG11="",DH11=""),"",IF(AND(DG11=$E$11,DH11=$F$11),5*$J$11,IF(OR(AND($E$11&gt;$F$11,DG11&gt;DH11),AND($E$11=$F$11,DG11=DH11),AND($E$11&lt;$F$11,DG11&lt;DH11)),3*$J$11,0)))</f>
        <v>9</v>
      </c>
      <c r="DJ11" s="5">
        <v>2</v>
      </c>
      <c r="DK11" s="6">
        <v>0</v>
      </c>
      <c r="DL11" s="7">
        <f>IF(OR($E$11="",$F$11="",DJ11="",DK11=""),"",IF(AND(DJ11=$E$11,DK11=$F$11),5*$J$11,IF(OR(AND($E$11&gt;$F$11,DJ11&gt;DK11),AND($E$11=$F$11,DJ11=DK11),AND($E$11&lt;$F$11,DJ11&lt;DK11)),3*$J$11,0)))</f>
        <v>9</v>
      </c>
      <c r="DM11" s="5">
        <v>2</v>
      </c>
      <c r="DN11" s="6">
        <v>0</v>
      </c>
      <c r="DO11" s="7">
        <f>IF(OR($E$11="",$F$11="",DM11="",DN11=""),"",IF(AND(DM11=$E$11,DN11=$F$11),5*$J$11,IF(OR(AND($E$11&gt;$F$11,DM11&gt;DN11),AND($E$11=$F$11,DM11=DN11),AND($E$11&lt;$F$11,DM11&lt;DN11)),3*$J$11,0)))</f>
        <v>9</v>
      </c>
      <c r="DP11" s="5">
        <v>3</v>
      </c>
      <c r="DQ11" s="6">
        <v>1</v>
      </c>
      <c r="DR11" s="7">
        <f>IF(OR($E$11="",$F$11="",DP11="",DQ11=""),"",IF(AND(DP11=$E$11,DQ11=$F$11),5*$J$11,IF(OR(AND($E$11&gt;$F$11,DP11&gt;DQ11),AND($E$11=$F$11,DP11=DQ11),AND($E$11&lt;$F$11,DP11&lt;DQ11)),3*$J$11,0)))</f>
        <v>5.4</v>
      </c>
      <c r="DS11" s="5">
        <v>2</v>
      </c>
      <c r="DT11" s="6">
        <v>0</v>
      </c>
      <c r="DU11" s="7">
        <f>IF(OR($E$11="",$F$11="",DS11="",DT11=""),"",IF(AND(DS11=$E$11,DT11=$F$11),5*$J$11,IF(OR(AND($E$11&gt;$F$11,DS11&gt;DT11),AND($E$11=$F$11,DS11=DT11),AND($E$11&lt;$F$11,DS11&lt;DT11)),3*$J$11,0)))</f>
        <v>9</v>
      </c>
      <c r="DV11" s="5">
        <v>2</v>
      </c>
      <c r="DW11" s="6">
        <v>0</v>
      </c>
      <c r="DX11" s="7">
        <f>IF(OR($E$11="",$F$11="",DV11="",DW11=""),"",IF(AND(DV11=$E$11,DW11=$F$11),5*$J$11,IF(OR(AND($E$11&gt;$F$11,DV11&gt;DW11),AND($E$11=$F$11,DV11=DW11),AND($E$11&lt;$F$11,DV11&lt;DW11)),3*$J$11,0)))</f>
        <v>9</v>
      </c>
      <c r="DY11" s="5">
        <v>3</v>
      </c>
      <c r="DZ11" s="6">
        <v>1</v>
      </c>
      <c r="EA11" s="7">
        <f>IF(OR($E$11="",$F$11="",DY11="",DZ11=""),"",IF(AND(DY11=$E$11,DZ11=$F$11),5*$J$11,IF(OR(AND($E$11&gt;$F$11,DY11&gt;DZ11),AND($E$11=$F$11,DY11=DZ11),AND($E$11&lt;$F$11,DY11&lt;DZ11)),3*$J$11,0)))</f>
        <v>5.4</v>
      </c>
      <c r="EB11" s="5">
        <v>2</v>
      </c>
      <c r="EC11" s="6">
        <v>0</v>
      </c>
      <c r="ED11" s="7">
        <f>IF(OR($E$11="",$F$11="",EB11="",EC11=""),"",IF(AND(EB11=$E$11,EC11=$F$11),5*$J$11,IF(OR(AND($E$11&gt;$F$11,EB11&gt;EC11),AND($E$11=$F$11,EB11=EC11),AND($E$11&lt;$F$11,EB11&lt;EC11)),3*$J$11,0)))</f>
        <v>9</v>
      </c>
      <c r="EE11" s="5">
        <v>2</v>
      </c>
      <c r="EF11" s="6">
        <v>2</v>
      </c>
      <c r="EG11" s="7">
        <f>IF(OR($E$11="",$F$11="",EE11="",EF11=""),"",IF(AND(EE11=$E$11,EF11=$F$11),5*$J$11,IF(OR(AND($E$11&gt;$F$11,EE11&gt;EF11),AND($E$11=$F$11,EE11=EF11),AND($E$11&lt;$F$11,EE11&lt;EF11)),3*$J$11,0)))</f>
        <v>0</v>
      </c>
      <c r="EH11" s="5">
        <v>3</v>
      </c>
      <c r="EI11" s="6">
        <v>0</v>
      </c>
      <c r="EJ11" s="7">
        <f>IF(OR($E$11="",$F$11="",EH11="",EI11=""),"",IF(AND(EH11=$E$11,EI11=$F$11),5*$J$11,IF(OR(AND($E$11&gt;$F$11,EH11&gt;EI11),AND($E$11=$F$11,EH11=EI11),AND($E$11&lt;$F$11,EH11&lt;EI11)),3*$J$11,0)))</f>
        <v>5.4</v>
      </c>
      <c r="EK11" s="5">
        <v>3</v>
      </c>
      <c r="EL11" s="6">
        <v>0</v>
      </c>
      <c r="EM11" s="7">
        <f>IF(OR($E$11="",$F$11="",EK11="",EL11=""),"",IF(AND(EK11=$E$11,EL11=$F$11),5*$J$11,IF(OR(AND($E$11&gt;$F$11,EK11&gt;EL11),AND($E$11=$F$11,EK11=EL11),AND($E$11&lt;$F$11,EK11&lt;EL11)),3*$J$11,0)))</f>
        <v>5.4</v>
      </c>
      <c r="EN11" s="5">
        <v>2</v>
      </c>
      <c r="EO11" s="6">
        <v>1</v>
      </c>
      <c r="EP11" s="7">
        <f>IF(OR($E$11="",$F$11="",EN11="",EO11=""),"",IF(AND(EN11=$E$11,EO11=$F$11),5*$J$11,IF(OR(AND($E$11&gt;$F$11,EN11&gt;EO11),AND($E$11=$F$11,EN11=EO11),AND($E$11&lt;$F$11,EN11&lt;EO11)),3*$J$11,0)))</f>
        <v>5.4</v>
      </c>
      <c r="EQ11" s="5">
        <v>2</v>
      </c>
      <c r="ER11" s="6">
        <v>1</v>
      </c>
      <c r="ES11" s="7">
        <f>IF(OR($E$11="",$F$11="",EQ11="",ER11=""),"",IF(AND(EQ11=$E$11,ER11=$F$11),5*$J$11,IF(OR(AND($E$11&gt;$F$11,EQ11&gt;ER11),AND($E$11=$F$11,EQ11=ER11),AND($E$11&lt;$F$11,EQ11&lt;ER11)),3*$J$11,0)))</f>
        <v>5.4</v>
      </c>
      <c r="ET11" s="5">
        <v>3</v>
      </c>
      <c r="EU11" s="6">
        <v>0</v>
      </c>
      <c r="EV11" s="7">
        <f>IF(OR($E$11="",$F$11="",ET11="",EU11=""),"",IF(AND(ET11=$E$11,EU11=$F$11),5*$J$11,IF(OR(AND($E$11&gt;$F$11,ET11&gt;EU11),AND($E$11=$F$11,ET11=EU11),AND($E$11&lt;$F$11,ET11&lt;EU11)),3*$J$11,0)))</f>
        <v>5.4</v>
      </c>
      <c r="EW11" s="5">
        <v>3</v>
      </c>
      <c r="EX11" s="6">
        <v>1</v>
      </c>
      <c r="EY11" s="7">
        <f>IF(OR($E$11="",$F$11="",EW11="",EX11=""),"",IF(AND(EW11=$E$11,EX11=$F$11),5*$J$11,IF(OR(AND($E$11&gt;$F$11,EW11&gt;EX11),AND($E$11=$F$11,EW11=EX11),AND($E$11&lt;$F$11,EW11&lt;EX11)),3*$J$11,0)))</f>
        <v>5.4</v>
      </c>
      <c r="EZ11" s="5">
        <v>2</v>
      </c>
      <c r="FA11" s="6">
        <v>0</v>
      </c>
      <c r="FB11" s="7">
        <f>IF(OR($E$11="",$F$11="",EZ11="",FA11=""),"",IF(AND(EZ11=$E$11,FA11=$F$11),5*$J$11,IF(OR(AND($E$11&gt;$F$11,EZ11&gt;FA11),AND($E$11=$F$11,EZ11=FA11),AND($E$11&lt;$F$11,EZ11&lt;FA11)),3*$J$11,0)))</f>
        <v>9</v>
      </c>
      <c r="FC11" s="5">
        <v>1</v>
      </c>
      <c r="FD11" s="6">
        <v>0</v>
      </c>
      <c r="FE11" s="7">
        <f>IF(OR($E$11="",$F$11="",FC11="",FD11=""),"",IF(AND(FC11=$E$11,FD11=$F$11),5*$J$11,IF(OR(AND($E$11&gt;$F$11,FC11&gt;FD11),AND($E$11=$F$11,FC11=FD11),AND($E$11&lt;$F$11,FC11&lt;FD11)),3*$J$11,0)))</f>
        <v>5.4</v>
      </c>
      <c r="FF11" s="5">
        <v>2</v>
      </c>
      <c r="FG11" s="6">
        <v>0</v>
      </c>
      <c r="FH11" s="7">
        <f>IF(OR($E$11="",$F$11="",FF11="",FG11=""),"",IF(AND(FF11=$E$11,FG11=$F$11),5*$J$11,IF(OR(AND($E$11&gt;$F$11,FF11&gt;FG11),AND($E$11=$F$11,FF11=FG11),AND($E$11&lt;$F$11,FF11&lt;FG11)),3*$J$11,0)))</f>
        <v>9</v>
      </c>
      <c r="FI11" s="5">
        <v>2</v>
      </c>
      <c r="FJ11" s="6">
        <v>0</v>
      </c>
      <c r="FK11" s="7">
        <f>IF(OR($E$11="",$F$11="",FI11="",FJ11=""),"",IF(AND(FI11=$E$11,FJ11=$F$11),5*$J$11,IF(OR(AND($E$11&gt;$F$11,FI11&gt;FJ11),AND($E$11=$F$11,FI11=FJ11),AND($E$11&lt;$F$11,FI11&lt;FJ11)),3*$J$11,0)))</f>
        <v>9</v>
      </c>
      <c r="FL11" s="5">
        <v>3</v>
      </c>
      <c r="FM11" s="6">
        <v>1</v>
      </c>
      <c r="FN11" s="7">
        <f>IF(OR($E$11="",$F$11="",FL11="",FM11=""),"",IF(AND(FL11=$E$11,FM11=$F$11),5*$J$11,IF(OR(AND($E$11&gt;$F$11,FL11&gt;FM11),AND($E$11=$F$11,FL11=FM11),AND($E$11&lt;$F$11,FL11&lt;FM11)),3*$J$11,0)))</f>
        <v>5.4</v>
      </c>
      <c r="FO11" s="5">
        <v>1</v>
      </c>
      <c r="FP11" s="6">
        <v>0</v>
      </c>
      <c r="FQ11" s="7">
        <f>IF(OR($E$11="",$F$11="",FO11="",FP11=""),"",IF(AND(FO11=$E$11,FP11=$F$11),5*$J$11,IF(OR(AND($E$11&gt;$F$11,FO11&gt;FP11),AND($E$11=$F$11,FO11=FP11),AND($E$11&lt;$F$11,FO11&lt;FP11)),3*$J$11,0)))</f>
        <v>5.4</v>
      </c>
      <c r="FR11" s="5">
        <v>2</v>
      </c>
      <c r="FS11" s="6">
        <v>0</v>
      </c>
      <c r="FT11" s="7">
        <f>IF(OR($E$11="",$F$11="",FR11="",FS11=""),"",IF(AND(FR11=$E$11,FS11=$F$11),5*$J$11,IF(OR(AND($E$11&gt;$F$11,FR11&gt;FS11),AND($E$11=$F$11,FR11=FS11),AND($E$11&lt;$F$11,FR11&lt;FS11)),3*$J$11,0)))</f>
        <v>9</v>
      </c>
      <c r="FU11" s="5">
        <v>3</v>
      </c>
      <c r="FV11" s="6">
        <v>0</v>
      </c>
      <c r="FW11" s="7">
        <f>IF(OR($E$11="",$F$11="",FU11="",FV11=""),"",IF(AND(FU11=$E$11,FV11=$F$11),5*$J$11,IF(OR(AND($E$11&gt;$F$11,FU11&gt;FV11),AND($E$11=$F$11,FU11=FV11),AND($E$11&lt;$F$11,FU11&lt;FV11)),3*$J$11,0)))</f>
        <v>5.4</v>
      </c>
      <c r="FX11" s="5">
        <v>3</v>
      </c>
      <c r="FY11" s="6">
        <v>1</v>
      </c>
      <c r="FZ11" s="7">
        <f>IF(OR($E$11="",$F$11="",FX11="",FY11=""),"",IF(AND(FX11=$E$11,FY11=$F$11),5*$J$11,IF(OR(AND($E$11&gt;$F$11,FX11&gt;FY11),AND($E$11=$F$11,FX11=FY11),AND($E$11&lt;$F$11,FX11&lt;FY11)),3*$J$11,0)))</f>
        <v>5.4</v>
      </c>
      <c r="GA11" s="5">
        <v>3</v>
      </c>
      <c r="GB11" s="6">
        <v>0</v>
      </c>
      <c r="GC11" s="7">
        <f>IF(OR($E$11="",$F$11="",GA11="",GB11=""),"",IF(AND(GA11=$E$11,GB11=$F$11),5*$J$11,IF(OR(AND($E$11&gt;$F$11,GA11&gt;GB11),AND($E$11=$F$11,GA11=GB11),AND($E$11&lt;$F$11,GA11&lt;GB11)),3*$J$11,0)))</f>
        <v>5.4</v>
      </c>
      <c r="GD11" s="5">
        <v>2</v>
      </c>
      <c r="GE11" s="6">
        <v>0</v>
      </c>
      <c r="GF11" s="7">
        <f>IF(OR($E$11="",$F$11="",GD11="",GE11=""),"",IF(AND(GD11=$E$11,GE11=$F$11),5*$J$11,IF(OR(AND($E$11&gt;$F$11,GD11&gt;GE11),AND($E$11=$F$11,GD11=GE11),AND($E$11&lt;$F$11,GD11&lt;GE11)),3*$J$11,0)))</f>
        <v>9</v>
      </c>
      <c r="GG11" s="5">
        <v>2</v>
      </c>
      <c r="GH11" s="6">
        <v>0</v>
      </c>
      <c r="GI11" s="7">
        <f>IF(OR($E$11="",$F$11="",GG11="",GH11=""),"",IF(AND(GG11=$E$11,GH11=$F$11),5*$J$11,IF(OR(AND($E$11&gt;$F$11,GG11&gt;GH11),AND($E$11=$F$11,GG11=GH11),AND($E$11&lt;$F$11,GG11&lt;GH11)),3*$J$11,0)))</f>
        <v>9</v>
      </c>
      <c r="GJ11" s="5">
        <v>1</v>
      </c>
      <c r="GK11" s="6">
        <v>0</v>
      </c>
      <c r="GL11" s="7">
        <f>IF(OR($E$11="",$F$11="",GJ11="",GK11=""),"",IF(AND(GJ11=$E$11,GK11=$F$11),5*$J$11,IF(OR(AND($E$11&gt;$F$11,GJ11&gt;GK11),AND($E$11=$F$11,GJ11=GK11),AND($E$11&lt;$F$11,GJ11&lt;GK11)),3*$J$11,0)))</f>
        <v>5.4</v>
      </c>
      <c r="GM11" s="5">
        <v>2</v>
      </c>
      <c r="GN11" s="6">
        <v>0</v>
      </c>
      <c r="GO11" s="7">
        <f>IF(OR($E$11="",$F$11="",GM11="",GN11=""),"",IF(AND(GM11=$E$11,GN11=$F$11),5*$J$11,IF(OR(AND($E$11&gt;$F$11,GM11&gt;GN11),AND($E$11=$F$11,GM11=GN11),AND($E$11&lt;$F$11,GM11&lt;GN11)),3*$J$11,0)))</f>
        <v>9</v>
      </c>
      <c r="GP11" s="5">
        <v>2</v>
      </c>
      <c r="GQ11" s="6">
        <v>0</v>
      </c>
      <c r="GR11" s="7">
        <f>IF(OR($E$11="",$F$11="",GP11="",GQ11=""),"",IF(AND(GP11=$E$11,GQ11=$F$11),5*$J$11,IF(OR(AND($E$11&gt;$F$11,GP11&gt;GQ11),AND($E$11=$F$11,GP11=GQ11),AND($E$11&lt;$F$11,GP11&lt;GQ11)),3*$J$11,0)))</f>
        <v>9</v>
      </c>
      <c r="GS11" s="5">
        <v>1</v>
      </c>
      <c r="GT11" s="6">
        <v>0</v>
      </c>
      <c r="GU11" s="7">
        <f>IF(OR($E$11="",$F$11="",GS11="",GT11=""),"",IF(AND(GS11=$E$11,GT11=$F$11),5*$J$11,IF(OR(AND($E$11&gt;$F$11,GS11&gt;GT11),AND($E$11=$F$11,GS11=GT11),AND($E$11&lt;$F$11,GS11&lt;GT11)),3*$J$11,0)))</f>
        <v>5.4</v>
      </c>
      <c r="GV11" s="168"/>
    </row>
    <row r="12" spans="1:204">
      <c r="A12" s="236">
        <v>9</v>
      </c>
      <c r="B12" s="44">
        <v>7</v>
      </c>
      <c r="C12" s="152" t="s">
        <v>1</v>
      </c>
      <c r="D12" s="152" t="s">
        <v>280</v>
      </c>
      <c r="E12" s="221">
        <f>IF(Poules!I32&lt;&gt;"",Poules!I32,"")</f>
        <v>3</v>
      </c>
      <c r="F12" s="221">
        <f>IF(Poules!J32&lt;&gt;"",Poules!J32,"")</f>
        <v>0</v>
      </c>
      <c r="G12" s="22">
        <v>1.5</v>
      </c>
      <c r="H12" s="210">
        <v>3.9</v>
      </c>
      <c r="I12" s="211">
        <v>6</v>
      </c>
      <c r="J12" s="174">
        <f t="shared" si="0"/>
        <v>1.5</v>
      </c>
      <c r="K12" s="250">
        <f>IF($K$4&lt;&gt;0,HLOOKUP($K$4,$O$4:GU12,A12,FALSE),"")</f>
        <v>0</v>
      </c>
      <c r="L12" s="251">
        <f>IF($K$4&lt;&gt;0,HLOOKUP(CONCATENATE($K$4,"1"),$O$4:GU12,A12,FALSE),"")</f>
        <v>0</v>
      </c>
      <c r="M12" s="252">
        <f>IF($K$4&lt;&gt;0,HLOOKUP(CONCATENATE($K$4,"2"),$O$4:GU12,A12,FALSE),"")</f>
        <v>0</v>
      </c>
      <c r="N12" s="253"/>
      <c r="O12" s="3">
        <v>1</v>
      </c>
      <c r="P12" s="4">
        <v>1</v>
      </c>
      <c r="Q12" s="130">
        <f>IF(OR($E$12="",$F$12="",O12="",P12=""),"",IF(AND(O12=$E$12,P12=$F$12),5*$J$12,IF(OR(AND($E$12&gt;$F$12,O12&gt;P12),AND($E$12=$F$12,O12=P12),AND($E$12&lt;$F$12,O12&lt;P12)),3*$J$12,0)))</f>
        <v>0</v>
      </c>
      <c r="R12" s="3">
        <v>1</v>
      </c>
      <c r="S12" s="4">
        <v>2</v>
      </c>
      <c r="T12" s="130">
        <f>IF(OR($E$12="",$F$12="",R12="",S12=""),"",IF(AND(R12=$E$12,S12=$F$12),5*$J$12,IF(OR(AND($E$12&gt;$F$12,R12&gt;S12),AND($E$12=$F$12,R12=S12),AND($E$12&lt;$F$12,R12&lt;S12)),3*$J$12,0)))</f>
        <v>0</v>
      </c>
      <c r="U12" s="3">
        <v>1</v>
      </c>
      <c r="V12" s="4">
        <v>1</v>
      </c>
      <c r="W12" s="130">
        <f>IF(OR($E$12="",$F$12="",U12="",V12=""),"",IF(AND(U12=$E$12,V12=$F$12),5*$J$12,IF(OR(AND($E$12&gt;$F$12,U12&gt;V12),AND($E$12=$F$12,U12=V12),AND($E$12&lt;$F$12,U12&lt;V12)),3*$J$12,0)))</f>
        <v>0</v>
      </c>
      <c r="X12" s="3">
        <v>0</v>
      </c>
      <c r="Y12" s="4">
        <v>0</v>
      </c>
      <c r="Z12" s="130">
        <f>IF(OR($E$12="",$F$12="",X12="",Y12=""),"",IF(AND(X12=$E$12,Y12=$F$12),5*$J$12,IF(OR(AND($E$12&gt;$F$12,X12&gt;Y12),AND($E$12=$F$12,X12=Y12),AND($E$12&lt;$F$12,X12&lt;Y12)),3*$J$12,0)))</f>
        <v>0</v>
      </c>
      <c r="AA12" s="3">
        <v>1</v>
      </c>
      <c r="AB12" s="4">
        <v>2</v>
      </c>
      <c r="AC12" s="130">
        <f>IF(OR($E$12="",$F$12="",AA12="",AB12=""),"",IF(AND(AA12=$E$12,AB12=$F$12),5*$J$12,IF(OR(AND($E$12&gt;$F$12,AA12&gt;AB12),AND($E$12=$F$12,AA12=AB12),AND($E$12&lt;$F$12,AA12&lt;AB12)),3*$J$12,0)))</f>
        <v>0</v>
      </c>
      <c r="AD12" s="3">
        <v>2</v>
      </c>
      <c r="AE12" s="4">
        <v>1</v>
      </c>
      <c r="AF12" s="130">
        <f>IF(OR($E$12="",$F$12="",AD12="",AE12=""),"",IF(AND(AD12=$E$12,AE12=$F$12),5*$J$12,IF(OR(AND($E$12&gt;$F$12,AD12&gt;AE12),AND($E$12=$F$12,AD12=AE12),AND($E$12&lt;$F$12,AD12&lt;AE12)),3*$J$12,0)))</f>
        <v>4.5</v>
      </c>
      <c r="AG12" s="3">
        <v>2</v>
      </c>
      <c r="AH12" s="4">
        <v>2</v>
      </c>
      <c r="AI12" s="130">
        <f>IF(OR($E$12="",$F$12="",AG12="",AH12=""),"",IF(AND(AG12=$E$12,AH12=$F$12),5*$J$12,IF(OR(AND($E$12&gt;$F$12,AG12&gt;AH12),AND($E$12=$F$12,AG12=AH12),AND($E$12&lt;$F$12,AG12&lt;AH12)),3*$J$12,0)))</f>
        <v>0</v>
      </c>
      <c r="AJ12" s="3">
        <v>1</v>
      </c>
      <c r="AK12" s="4">
        <v>1</v>
      </c>
      <c r="AL12" s="130">
        <f>IF(OR($E$12="",$F$12="",AJ12="",AK12=""),"",IF(AND(AJ12=$E$12,AK12=$F$12),5*$J$12,IF(OR(AND($E$12&gt;$F$12,AJ12&gt;AK12),AND($E$12=$F$12,AJ12=AK12),AND($E$12&lt;$F$12,AJ12&lt;AK12)),3*$J$12,0)))</f>
        <v>0</v>
      </c>
      <c r="AM12" s="3">
        <v>1</v>
      </c>
      <c r="AN12" s="4">
        <v>1</v>
      </c>
      <c r="AO12" s="130">
        <f>IF(OR($E$12="",$F$12="",AM12="",AN12=""),"",IF(AND(AM12=$E$12,AN12=$F$12),5*$J$12,IF(OR(AND($E$12&gt;$F$12,AM12&gt;AN12),AND($E$12=$F$12,AM12=AN12),AND($E$12&lt;$F$12,AM12&lt;AN12)),3*$J$12,0)))</f>
        <v>0</v>
      </c>
      <c r="AP12" s="3">
        <v>0</v>
      </c>
      <c r="AQ12" s="4">
        <v>0</v>
      </c>
      <c r="AR12" s="130">
        <f>IF(OR($E$12="",$F$12="",AP12="",AQ12=""),"",IF(AND(AP12=$E$12,AQ12=$F$12),5*$J$12,IF(OR(AND($E$12&gt;$F$12,AP12&gt;AQ12),AND($E$12=$F$12,AP12=AQ12),AND($E$12&lt;$F$12,AP12&lt;AQ12)),3*$J$12,0)))</f>
        <v>0</v>
      </c>
      <c r="AS12" s="3">
        <v>0</v>
      </c>
      <c r="AT12" s="4">
        <v>0</v>
      </c>
      <c r="AU12" s="130">
        <f>IF(OR($E$12="",$F$12="",AS12="",AT12=""),"",IF(AND(AS12=$E$12,AT12=$F$12),5*$J$12,IF(OR(AND($E$12&gt;$F$12,AS12&gt;AT12),AND($E$12=$F$12,AS12=AT12),AND($E$12&lt;$F$12,AS12&lt;AT12)),3*$J$12,0)))</f>
        <v>0</v>
      </c>
      <c r="AV12" s="3">
        <v>0</v>
      </c>
      <c r="AW12" s="4">
        <v>0</v>
      </c>
      <c r="AX12" s="130">
        <f>IF(OR($E$12="",$F$12="",AV12="",AW12=""),"",IF(AND(AV12=$E$12,AW12=$F$12),5*$J$12,IF(OR(AND($E$12&gt;$F$12,AV12&gt;AW12),AND($E$12=$F$12,AV12=AW12),AND($E$12&lt;$F$12,AV12&lt;AW12)),3*$J$12,0)))</f>
        <v>0</v>
      </c>
      <c r="AY12" s="3">
        <v>0</v>
      </c>
      <c r="AZ12" s="4">
        <v>0</v>
      </c>
      <c r="BA12" s="130">
        <f>IF(OR($E$12="",$F$12="",AY12="",AZ12=""),"",IF(AND(AY12=$E$12,AZ12=$F$12),5*$J$12,IF(OR(AND($E$12&gt;$F$12,AY12&gt;AZ12),AND($E$12=$F$12,AY12=AZ12),AND($E$12&lt;$F$12,AY12&lt;AZ12)),3*$J$12,0)))</f>
        <v>0</v>
      </c>
      <c r="BB12" s="3">
        <v>2</v>
      </c>
      <c r="BC12" s="4">
        <v>2</v>
      </c>
      <c r="BD12" s="130">
        <f>IF(OR($E$12="",$F$12="",BB12="",BC12=""),"",IF(AND(BB12=$E$12,BC12=$F$12),5*$J$12,IF(OR(AND($E$12&gt;$F$12,BB12&gt;BC12),AND($E$12=$F$12,BB12=BC12),AND($E$12&lt;$F$12,BB12&lt;BC12)),3*$J$12,0)))</f>
        <v>0</v>
      </c>
      <c r="BE12" s="3">
        <v>1</v>
      </c>
      <c r="BF12" s="4">
        <v>2</v>
      </c>
      <c r="BG12" s="130">
        <f>IF(OR($E$12="",$F$12="",BE12="",BF12=""),"",IF(AND(BE12=$E$12,BF12=$F$12),5*$J$12,IF(OR(AND($E$12&gt;$F$12,BE12&gt;BF12),AND($E$12=$F$12,BE12=BF12),AND($E$12&lt;$F$12,BE12&lt;BF12)),3*$J$12,0)))</f>
        <v>0</v>
      </c>
      <c r="BH12" s="3">
        <v>1</v>
      </c>
      <c r="BI12" s="4">
        <v>1</v>
      </c>
      <c r="BJ12" s="130">
        <f>IF(OR($E$12="",$F$12="",BH12="",BI12=""),"",IF(AND(BH12=$E$12,BI12=$F$12),5*$J$12,IF(OR(AND($E$12&gt;$F$12,BH12&gt;BI12),AND($E$12=$F$12,BH12=BI12),AND($E$12&lt;$F$12,BH12&lt;BI12)),3*$J$12,0)))</f>
        <v>0</v>
      </c>
      <c r="BK12" s="3">
        <v>0</v>
      </c>
      <c r="BL12" s="4">
        <v>1</v>
      </c>
      <c r="BM12" s="130">
        <f>IF(OR($E$12="",$F$12="",BK12="",BL12=""),"",IF(AND(BK12=$E$12,BL12=$F$12),5*$J$12,IF(OR(AND($E$12&gt;$F$12,BK12&gt;BL12),AND($E$12=$F$12,BK12=BL12),AND($E$12&lt;$F$12,BK12&lt;BL12)),3*$J$12,0)))</f>
        <v>0</v>
      </c>
      <c r="BN12" s="3">
        <v>0</v>
      </c>
      <c r="BO12" s="4">
        <v>3</v>
      </c>
      <c r="BP12" s="130">
        <f>IF(OR($E$12="",$F$12="",BN12="",BO12=""),"",IF(AND(BN12=$E$12,BO12=$F$12),5*$J$12,IF(OR(AND($E$12&gt;$F$12,BN12&gt;BO12),AND($E$12=$F$12,BN12=BO12),AND($E$12&lt;$F$12,BN12&lt;BO12)),3*$J$12,0)))</f>
        <v>0</v>
      </c>
      <c r="BQ12" s="3">
        <v>0</v>
      </c>
      <c r="BR12" s="4">
        <v>0</v>
      </c>
      <c r="BS12" s="130">
        <f>IF(OR($E$12="",$F$12="",BQ12="",BR12=""),"",IF(AND(BQ12=$E$12,BR12=$F$12),5*$J$12,IF(OR(AND($E$12&gt;$F$12,BQ12&gt;BR12),AND($E$12=$F$12,BQ12=BR12),AND($E$12&lt;$F$12,BQ12&lt;BR12)),3*$J$12,0)))</f>
        <v>0</v>
      </c>
      <c r="BT12" s="3">
        <v>0</v>
      </c>
      <c r="BU12" s="4">
        <v>0</v>
      </c>
      <c r="BV12" s="130">
        <f>IF(OR($E$12="",$F$12="",BT12="",BU12=""),"",IF(AND(BT12=$E$12,BU12=$F$12),5*$J$12,IF(OR(AND($E$12&gt;$F$12,BT12&gt;BU12),AND($E$12=$F$12,BT12=BU12),AND($E$12&lt;$F$12,BT12&lt;BU12)),3*$J$12,0)))</f>
        <v>0</v>
      </c>
      <c r="BW12" s="3">
        <v>1</v>
      </c>
      <c r="BX12" s="4">
        <v>1</v>
      </c>
      <c r="BY12" s="130">
        <f>IF(OR($E$12="",$F$12="",BW12="",BX12=""),"",IF(AND(BW12=$E$12,BX12=$F$12),5*$J$12,IF(OR(AND($E$12&gt;$F$12,BW12&gt;BX12),AND($E$12=$F$12,BW12=BX12),AND($E$12&lt;$F$12,BW12&lt;BX12)),3*$J$12,0)))</f>
        <v>0</v>
      </c>
      <c r="BZ12" s="3">
        <v>2</v>
      </c>
      <c r="CA12" s="4">
        <v>2</v>
      </c>
      <c r="CB12" s="130">
        <f>IF(OR($E$12="",$F$12="",BZ12="",CA12=""),"",IF(AND(BZ12=$E$12,CA12=$F$12),5*$J$12,IF(OR(AND($E$12&gt;$F$12,BZ12&gt;CA12),AND($E$12=$F$12,BZ12=CA12),AND($E$12&lt;$F$12,BZ12&lt;CA12)),3*$J$12,0)))</f>
        <v>0</v>
      </c>
      <c r="CC12" s="3">
        <v>0</v>
      </c>
      <c r="CD12" s="4">
        <v>0</v>
      </c>
      <c r="CE12" s="130">
        <f>IF(OR($E$12="",$F$12="",CC12="",CD12=""),"",IF(AND(CC12=$E$12,CD12=$F$12),5*$J$12,IF(OR(AND($E$12&gt;$F$12,CC12&gt;CD12),AND($E$12=$F$12,CC12=CD12),AND($E$12&lt;$F$12,CC12&lt;CD12)),3*$J$12,0)))</f>
        <v>0</v>
      </c>
      <c r="CF12" s="3">
        <v>2</v>
      </c>
      <c r="CG12" s="4">
        <v>2</v>
      </c>
      <c r="CH12" s="130">
        <f>IF(OR($E$12="",$F$12="",CF12="",CG12=""),"",IF(AND(CF12=$E$12,CG12=$F$12),5*$J$12,IF(OR(AND($E$12&gt;$F$12,CF12&gt;CG12),AND($E$12=$F$12,CF12=CG12),AND($E$12&lt;$F$12,CF12&lt;CG12)),3*$J$12,0)))</f>
        <v>0</v>
      </c>
      <c r="CI12" s="3">
        <v>2</v>
      </c>
      <c r="CJ12" s="4">
        <v>3</v>
      </c>
      <c r="CK12" s="130">
        <f>IF(OR($E$12="",$F$12="",CI12="",CJ12=""),"",IF(AND(CI12=$E$12,CJ12=$F$12),5*$J$12,IF(OR(AND($E$12&gt;$F$12,CI12&gt;CJ12),AND($E$12=$F$12,CI12=CJ12),AND($E$12&lt;$F$12,CI12&lt;CJ12)),3*$J$12,0)))</f>
        <v>0</v>
      </c>
      <c r="CL12" s="3">
        <v>0</v>
      </c>
      <c r="CM12" s="4">
        <v>1</v>
      </c>
      <c r="CN12" s="130">
        <f>IF(OR($E$12="",$F$12="",CL12="",CM12=""),"",IF(AND(CL12=$E$12,CM12=$F$12),5*$J$12,IF(OR(AND($E$12&gt;$F$12,CL12&gt;CM12),AND($E$12=$F$12,CL12=CM12),AND($E$12&lt;$F$12,CL12&lt;CM12)),3*$J$12,0)))</f>
        <v>0</v>
      </c>
      <c r="CO12" s="3">
        <v>1</v>
      </c>
      <c r="CP12" s="4">
        <v>2</v>
      </c>
      <c r="CQ12" s="130">
        <f>IF(OR($E$12="",$F$12="",CO12="",CP12=""),"",IF(AND(CO12=$E$12,CP12=$F$12),5*$J$12,IF(OR(AND($E$12&gt;$F$12,CO12&gt;CP12),AND($E$12=$F$12,CO12=CP12),AND($E$12&lt;$F$12,CO12&lt;CP12)),3*$J$12,0)))</f>
        <v>0</v>
      </c>
      <c r="CR12" s="3">
        <v>0</v>
      </c>
      <c r="CS12" s="4">
        <v>1</v>
      </c>
      <c r="CT12" s="130">
        <f>IF(OR($E$12="",$F$12="",CR12="",CS12=""),"",IF(AND(CR12=$E$12,CS12=$F$12),5*$J$12,IF(OR(AND($E$12&gt;$F$12,CR12&gt;CS12),AND($E$12=$F$12,CR12=CS12),AND($E$12&lt;$F$12,CR12&lt;CS12)),3*$J$12,0)))</f>
        <v>0</v>
      </c>
      <c r="CU12" s="3">
        <v>1</v>
      </c>
      <c r="CV12" s="4">
        <v>1</v>
      </c>
      <c r="CW12" s="130">
        <f>IF(OR($E$12="",$F$12="",CU12="",CV12=""),"",IF(AND(CU12=$E$12,CV12=$F$12),5*$J$12,IF(OR(AND($E$12&gt;$F$12,CU12&gt;CV12),AND($E$12=$F$12,CU12=CV12),AND($E$12&lt;$F$12,CU12&lt;CV12)),3*$J$12,0)))</f>
        <v>0</v>
      </c>
      <c r="CX12" s="3">
        <v>1</v>
      </c>
      <c r="CY12" s="4">
        <v>2</v>
      </c>
      <c r="CZ12" s="130">
        <f>IF(OR($E$12="",$F$12="",CX12="",CY12=""),"",IF(AND(CX12=$E$12,CY12=$F$12),5*$J$12,IF(OR(AND($E$12&gt;$F$12,CX12&gt;CY12),AND($E$12=$F$12,CX12=CY12),AND($E$12&lt;$F$12,CX12&lt;CY12)),3*$J$12,0)))</f>
        <v>0</v>
      </c>
      <c r="DA12" s="3">
        <v>1</v>
      </c>
      <c r="DB12" s="4">
        <v>1</v>
      </c>
      <c r="DC12" s="130">
        <f>IF(OR($E$12="",$F$12="",DA12="",DB12=""),"",IF(AND(DA12=$E$12,DB12=$F$12),5*$J$12,IF(OR(AND($E$12&gt;$F$12,DA12&gt;DB12),AND($E$12=$F$12,DA12=DB12),AND($E$12&lt;$F$12,DA12&lt;DB12)),3*$J$12,0)))</f>
        <v>0</v>
      </c>
      <c r="DD12" s="3">
        <v>1</v>
      </c>
      <c r="DE12" s="4">
        <v>2</v>
      </c>
      <c r="DF12" s="130">
        <f>IF(OR($E$12="",$F$12="",DD12="",DE12=""),"",IF(AND(DD12=$E$12,DE12=$F$12),5*$J$12,IF(OR(AND($E$12&gt;$F$12,DD12&gt;DE12),AND($E$12=$F$12,DD12=DE12),AND($E$12&lt;$F$12,DD12&lt;DE12)),3*$J$12,0)))</f>
        <v>0</v>
      </c>
      <c r="DG12" s="3">
        <v>0</v>
      </c>
      <c r="DH12" s="4">
        <v>1</v>
      </c>
      <c r="DI12" s="130">
        <f>IF(OR($E$12="",$F$12="",DG12="",DH12=""),"",IF(AND(DG12=$E$12,DH12=$F$12),5*$J$12,IF(OR(AND($E$12&gt;$F$12,DG12&gt;DH12),AND($E$12=$F$12,DG12=DH12),AND($E$12&lt;$F$12,DG12&lt;DH12)),3*$J$12,0)))</f>
        <v>0</v>
      </c>
      <c r="DJ12" s="3">
        <v>1</v>
      </c>
      <c r="DK12" s="4">
        <v>1</v>
      </c>
      <c r="DL12" s="130">
        <f>IF(OR($E$12="",$F$12="",DJ12="",DK12=""),"",IF(AND(DJ12=$E$12,DK12=$F$12),5*$J$12,IF(OR(AND($E$12&gt;$F$12,DJ12&gt;DK12),AND($E$12=$F$12,DJ12=DK12),AND($E$12&lt;$F$12,DJ12&lt;DK12)),3*$J$12,0)))</f>
        <v>0</v>
      </c>
      <c r="DM12" s="3">
        <v>1</v>
      </c>
      <c r="DN12" s="4">
        <v>1</v>
      </c>
      <c r="DO12" s="130">
        <f>IF(OR($E$12="",$F$12="",DM12="",DN12=""),"",IF(AND(DM12=$E$12,DN12=$F$12),5*$J$12,IF(OR(AND($E$12&gt;$F$12,DM12&gt;DN12),AND($E$12=$F$12,DM12=DN12),AND($E$12&lt;$F$12,DM12&lt;DN12)),3*$J$12,0)))</f>
        <v>0</v>
      </c>
      <c r="DP12" s="3">
        <v>1</v>
      </c>
      <c r="DQ12" s="4">
        <v>2</v>
      </c>
      <c r="DR12" s="130">
        <f>IF(OR($E$12="",$F$12="",DP12="",DQ12=""),"",IF(AND(DP12=$E$12,DQ12=$F$12),5*$J$12,IF(OR(AND($E$12&gt;$F$12,DP12&gt;DQ12),AND($E$12=$F$12,DP12=DQ12),AND($E$12&lt;$F$12,DP12&lt;DQ12)),3*$J$12,0)))</f>
        <v>0</v>
      </c>
      <c r="DS12" s="3">
        <v>1</v>
      </c>
      <c r="DT12" s="4">
        <v>2</v>
      </c>
      <c r="DU12" s="130">
        <f>IF(OR($E$12="",$F$12="",DS12="",DT12=""),"",IF(AND(DS12=$E$12,DT12=$F$12),5*$J$12,IF(OR(AND($E$12&gt;$F$12,DS12&gt;DT12),AND($E$12=$F$12,DS12=DT12),AND($E$12&lt;$F$12,DS12&lt;DT12)),3*$J$12,0)))</f>
        <v>0</v>
      </c>
      <c r="DV12" s="3">
        <v>1</v>
      </c>
      <c r="DW12" s="4">
        <v>1</v>
      </c>
      <c r="DX12" s="130">
        <f>IF(OR($E$12="",$F$12="",DV12="",DW12=""),"",IF(AND(DV12=$E$12,DW12=$F$12),5*$J$12,IF(OR(AND($E$12&gt;$F$12,DV12&gt;DW12),AND($E$12=$F$12,DV12=DW12),AND($E$12&lt;$F$12,DV12&lt;DW12)),3*$J$12,0)))</f>
        <v>0</v>
      </c>
      <c r="DY12" s="3">
        <v>2</v>
      </c>
      <c r="DZ12" s="4">
        <v>2</v>
      </c>
      <c r="EA12" s="130">
        <f>IF(OR($E$12="",$F$12="",DY12="",DZ12=""),"",IF(AND(DY12=$E$12,DZ12=$F$12),5*$J$12,IF(OR(AND($E$12&gt;$F$12,DY12&gt;DZ12),AND($E$12=$F$12,DY12=DZ12),AND($E$12&lt;$F$12,DY12&lt;DZ12)),3*$J$12,0)))</f>
        <v>0</v>
      </c>
      <c r="EB12" s="3">
        <v>2</v>
      </c>
      <c r="EC12" s="4">
        <v>2</v>
      </c>
      <c r="ED12" s="130">
        <f>IF(OR($E$12="",$F$12="",EB12="",EC12=""),"",IF(AND(EB12=$E$12,EC12=$F$12),5*$J$12,IF(OR(AND($E$12&gt;$F$12,EB12&gt;EC12),AND($E$12=$F$12,EB12=EC12),AND($E$12&lt;$F$12,EB12&lt;EC12)),3*$J$12,0)))</f>
        <v>0</v>
      </c>
      <c r="EE12" s="3">
        <v>1</v>
      </c>
      <c r="EF12" s="4">
        <v>1</v>
      </c>
      <c r="EG12" s="130">
        <f>IF(OR($E$12="",$F$12="",EE12="",EF12=""),"",IF(AND(EE12=$E$12,EF12=$F$12),5*$J$12,IF(OR(AND($E$12&gt;$F$12,EE12&gt;EF12),AND($E$12=$F$12,EE12=EF12),AND($E$12&lt;$F$12,EE12&lt;EF12)),3*$J$12,0)))</f>
        <v>0</v>
      </c>
      <c r="EH12" s="3">
        <v>1</v>
      </c>
      <c r="EI12" s="4">
        <v>0</v>
      </c>
      <c r="EJ12" s="130">
        <f>IF(OR($E$12="",$F$12="",EH12="",EI12=""),"",IF(AND(EH12=$E$12,EI12=$F$12),5*$J$12,IF(OR(AND($E$12&gt;$F$12,EH12&gt;EI12),AND($E$12=$F$12,EH12=EI12),AND($E$12&lt;$F$12,EH12&lt;EI12)),3*$J$12,0)))</f>
        <v>4.5</v>
      </c>
      <c r="EK12" s="3">
        <v>0</v>
      </c>
      <c r="EL12" s="4">
        <v>0</v>
      </c>
      <c r="EM12" s="130">
        <f>IF(OR($E$12="",$F$12="",EK12="",EL12=""),"",IF(AND(EK12=$E$12,EL12=$F$12),5*$J$12,IF(OR(AND($E$12&gt;$F$12,EK12&gt;EL12),AND($E$12=$F$12,EK12=EL12),AND($E$12&lt;$F$12,EK12&lt;EL12)),3*$J$12,0)))</f>
        <v>0</v>
      </c>
      <c r="EN12" s="3">
        <v>2</v>
      </c>
      <c r="EO12" s="4">
        <v>3</v>
      </c>
      <c r="EP12" s="130">
        <f>IF(OR($E$12="",$F$12="",EN12="",EO12=""),"",IF(AND(EN12=$E$12,EO12=$F$12),5*$J$12,IF(OR(AND($E$12&gt;$F$12,EN12&gt;EO12),AND($E$12=$F$12,EN12=EO12),AND($E$12&lt;$F$12,EN12&lt;EO12)),3*$J$12,0)))</f>
        <v>0</v>
      </c>
      <c r="EQ12" s="3">
        <v>0</v>
      </c>
      <c r="ER12" s="4">
        <v>0</v>
      </c>
      <c r="ES12" s="130">
        <f>IF(OR($E$12="",$F$12="",EQ12="",ER12=""),"",IF(AND(EQ12=$E$12,ER12=$F$12),5*$J$12,IF(OR(AND($E$12&gt;$F$12,EQ12&gt;ER12),AND($E$12=$F$12,EQ12=ER12),AND($E$12&lt;$F$12,EQ12&lt;ER12)),3*$J$12,0)))</f>
        <v>0</v>
      </c>
      <c r="ET12" s="3">
        <v>1</v>
      </c>
      <c r="EU12" s="4">
        <v>1</v>
      </c>
      <c r="EV12" s="130">
        <f>IF(OR($E$12="",$F$12="",ET12="",EU12=""),"",IF(AND(ET12=$E$12,EU12=$F$12),5*$J$12,IF(OR(AND($E$12&gt;$F$12,ET12&gt;EU12),AND($E$12=$F$12,ET12=EU12),AND($E$12&lt;$F$12,ET12&lt;EU12)),3*$J$12,0)))</f>
        <v>0</v>
      </c>
      <c r="EW12" s="3">
        <v>0</v>
      </c>
      <c r="EX12" s="4">
        <v>0</v>
      </c>
      <c r="EY12" s="130">
        <f>IF(OR($E$12="",$F$12="",EW12="",EX12=""),"",IF(AND(EW12=$E$12,EX12=$F$12),5*$J$12,IF(OR(AND($E$12&gt;$F$12,EW12&gt;EX12),AND($E$12=$F$12,EW12=EX12),AND($E$12&lt;$F$12,EW12&lt;EX12)),3*$J$12,0)))</f>
        <v>0</v>
      </c>
      <c r="EZ12" s="3">
        <v>2</v>
      </c>
      <c r="FA12" s="4">
        <v>1</v>
      </c>
      <c r="FB12" s="130">
        <f>IF(OR($E$12="",$F$12="",EZ12="",FA12=""),"",IF(AND(EZ12=$E$12,FA12=$F$12),5*$J$12,IF(OR(AND($E$12&gt;$F$12,EZ12&gt;FA12),AND($E$12=$F$12,EZ12=FA12),AND($E$12&lt;$F$12,EZ12&lt;FA12)),3*$J$12,0)))</f>
        <v>4.5</v>
      </c>
      <c r="FC12" s="3">
        <v>2</v>
      </c>
      <c r="FD12" s="4">
        <v>1</v>
      </c>
      <c r="FE12" s="130">
        <f>IF(OR($E$12="",$F$12="",FC12="",FD12=""),"",IF(AND(FC12=$E$12,FD12=$F$12),5*$J$12,IF(OR(AND($E$12&gt;$F$12,FC12&gt;FD12),AND($E$12=$F$12,FC12=FD12),AND($E$12&lt;$F$12,FC12&lt;FD12)),3*$J$12,0)))</f>
        <v>4.5</v>
      </c>
      <c r="FF12" s="3">
        <v>2</v>
      </c>
      <c r="FG12" s="4">
        <v>1</v>
      </c>
      <c r="FH12" s="130">
        <f>IF(OR($E$12="",$F$12="",FF12="",FG12=""),"",IF(AND(FF12=$E$12,FG12=$F$12),5*$J$12,IF(OR(AND($E$12&gt;$F$12,FF12&gt;FG12),AND($E$12=$F$12,FF12=FG12),AND($E$12&lt;$F$12,FF12&lt;FG12)),3*$J$12,0)))</f>
        <v>4.5</v>
      </c>
      <c r="FI12" s="3">
        <v>2</v>
      </c>
      <c r="FJ12" s="4">
        <v>2</v>
      </c>
      <c r="FK12" s="130">
        <f>IF(OR($E$12="",$F$12="",FI12="",FJ12=""),"",IF(AND(FI12=$E$12,FJ12=$F$12),5*$J$12,IF(OR(AND($E$12&gt;$F$12,FI12&gt;FJ12),AND($E$12=$F$12,FI12=FJ12),AND($E$12&lt;$F$12,FI12&lt;FJ12)),3*$J$12,0)))</f>
        <v>0</v>
      </c>
      <c r="FL12" s="3">
        <v>0</v>
      </c>
      <c r="FM12" s="4">
        <v>0</v>
      </c>
      <c r="FN12" s="130">
        <f>IF(OR($E$12="",$F$12="",FL12="",FM12=""),"",IF(AND(FL12=$E$12,FM12=$F$12),5*$J$12,IF(OR(AND($E$12&gt;$F$12,FL12&gt;FM12),AND($E$12=$F$12,FL12=FM12),AND($E$12&lt;$F$12,FL12&lt;FM12)),3*$J$12,0)))</f>
        <v>0</v>
      </c>
      <c r="FO12" s="3">
        <v>0</v>
      </c>
      <c r="FP12" s="4">
        <v>0</v>
      </c>
      <c r="FQ12" s="130">
        <f>IF(OR($E$12="",$F$12="",FO12="",FP12=""),"",IF(AND(FO12=$E$12,FP12=$F$12),5*$J$12,IF(OR(AND($E$12&gt;$F$12,FO12&gt;FP12),AND($E$12=$F$12,FO12=FP12),AND($E$12&lt;$F$12,FO12&lt;FP12)),3*$J$12,0)))</f>
        <v>0</v>
      </c>
      <c r="FR12" s="3">
        <v>0</v>
      </c>
      <c r="FS12" s="4">
        <v>2</v>
      </c>
      <c r="FT12" s="130">
        <f>IF(OR($E$12="",$F$12="",FR12="",FS12=""),"",IF(AND(FR12=$E$12,FS12=$F$12),5*$J$12,IF(OR(AND($E$12&gt;$F$12,FR12&gt;FS12),AND($E$12=$F$12,FR12=FS12),AND($E$12&lt;$F$12,FR12&lt;FS12)),3*$J$12,0)))</f>
        <v>0</v>
      </c>
      <c r="FU12" s="3">
        <v>0</v>
      </c>
      <c r="FV12" s="4">
        <v>0</v>
      </c>
      <c r="FW12" s="130">
        <f>IF(OR($E$12="",$F$12="",FU12="",FV12=""),"",IF(AND(FU12=$E$12,FV12=$F$12),5*$J$12,IF(OR(AND($E$12&gt;$F$12,FU12&gt;FV12),AND($E$12=$F$12,FU12=FV12),AND($E$12&lt;$F$12,FU12&lt;FV12)),3*$J$12,0)))</f>
        <v>0</v>
      </c>
      <c r="FX12" s="3">
        <v>0</v>
      </c>
      <c r="FY12" s="4">
        <v>0</v>
      </c>
      <c r="FZ12" s="130">
        <f>IF(OR($E$12="",$F$12="",FX12="",FY12=""),"",IF(AND(FX12=$E$12,FY12=$F$12),5*$J$12,IF(OR(AND($E$12&gt;$F$12,FX12&gt;FY12),AND($E$12=$F$12,FX12=FY12),AND($E$12&lt;$F$12,FX12&lt;FY12)),3*$J$12,0)))</f>
        <v>0</v>
      </c>
      <c r="GA12" s="3">
        <v>1</v>
      </c>
      <c r="GB12" s="4">
        <v>1</v>
      </c>
      <c r="GC12" s="130">
        <f>IF(OR($E$12="",$F$12="",GA12="",GB12=""),"",IF(AND(GA12=$E$12,GB12=$F$12),5*$J$12,IF(OR(AND($E$12&gt;$F$12,GA12&gt;GB12),AND($E$12=$F$12,GA12=GB12),AND($E$12&lt;$F$12,GA12&lt;GB12)),3*$J$12,0)))</f>
        <v>0</v>
      </c>
      <c r="GD12" s="3">
        <v>1</v>
      </c>
      <c r="GE12" s="4">
        <v>1</v>
      </c>
      <c r="GF12" s="130">
        <f>IF(OR($E$12="",$F$12="",GD12="",GE12=""),"",IF(AND(GD12=$E$12,GE12=$F$12),5*$J$12,IF(OR(AND($E$12&gt;$F$12,GD12&gt;GE12),AND($E$12=$F$12,GD12=GE12),AND($E$12&lt;$F$12,GD12&lt;GE12)),3*$J$12,0)))</f>
        <v>0</v>
      </c>
      <c r="GG12" s="3">
        <v>0</v>
      </c>
      <c r="GH12" s="4">
        <v>1</v>
      </c>
      <c r="GI12" s="130">
        <f>IF(OR($E$12="",$F$12="",GG12="",GH12=""),"",IF(AND(GG12=$E$12,GH12=$F$12),5*$J$12,IF(OR(AND($E$12&gt;$F$12,GG12&gt;GH12),AND($E$12=$F$12,GG12=GH12),AND($E$12&lt;$F$12,GG12&lt;GH12)),3*$J$12,0)))</f>
        <v>0</v>
      </c>
      <c r="GJ12" s="3">
        <v>1</v>
      </c>
      <c r="GK12" s="4">
        <v>1</v>
      </c>
      <c r="GL12" s="130">
        <f>IF(OR($E$12="",$F$12="",GJ12="",GK12=""),"",IF(AND(GJ12=$E$12,GK12=$F$12),5*$J$12,IF(OR(AND($E$12&gt;$F$12,GJ12&gt;GK12),AND($E$12=$F$12,GJ12=GK12),AND($E$12&lt;$F$12,GJ12&lt;GK12)),3*$J$12,0)))</f>
        <v>0</v>
      </c>
      <c r="GM12" s="3">
        <v>1</v>
      </c>
      <c r="GN12" s="4">
        <v>1</v>
      </c>
      <c r="GO12" s="130">
        <f>IF(OR($E$12="",$F$12="",GM12="",GN12=""),"",IF(AND(GM12=$E$12,GN12=$F$12),5*$J$12,IF(OR(AND($E$12&gt;$F$12,GM12&gt;GN12),AND($E$12=$F$12,GM12=GN12),AND($E$12&lt;$F$12,GM12&lt;GN12)),3*$J$12,0)))</f>
        <v>0</v>
      </c>
      <c r="GP12" s="3">
        <v>0</v>
      </c>
      <c r="GQ12" s="4">
        <v>2</v>
      </c>
      <c r="GR12" s="130">
        <f>IF(OR($E$12="",$F$12="",GP12="",GQ12=""),"",IF(AND(GP12=$E$12,GQ12=$F$12),5*$J$12,IF(OR(AND($E$12&gt;$F$12,GP12&gt;GQ12),AND($E$12=$F$12,GP12=GQ12),AND($E$12&lt;$F$12,GP12&lt;GQ12)),3*$J$12,0)))</f>
        <v>0</v>
      </c>
      <c r="GS12" s="3">
        <v>0</v>
      </c>
      <c r="GT12" s="4">
        <v>0</v>
      </c>
      <c r="GU12" s="130">
        <f>IF(OR($E$12="",$F$12="",GS12="",GT12=""),"",IF(AND(GS12=$E$12,GT12=$F$12),5*$J$12,IF(OR(AND($E$12&gt;$F$12,GS12&gt;GT12),AND($E$12=$F$12,GS12=GT12),AND($E$12&lt;$F$12,GS12&lt;GT12)),3*$J$12,0)))</f>
        <v>0</v>
      </c>
      <c r="GV12" s="168"/>
    </row>
    <row r="13" spans="1:204">
      <c r="A13" s="236">
        <v>10</v>
      </c>
      <c r="B13" s="43">
        <v>8</v>
      </c>
      <c r="C13" s="151" t="s">
        <v>5</v>
      </c>
      <c r="D13" s="151" t="s">
        <v>283</v>
      </c>
      <c r="E13" s="221" t="str">
        <f>IF(Poules!I43&lt;&gt;"",Poules!I43,"")</f>
        <v/>
      </c>
      <c r="F13" s="221" t="str">
        <f>IF(Poules!J43&lt;&gt;"",Poules!J43,"")</f>
        <v/>
      </c>
      <c r="G13" s="22">
        <v>1.5</v>
      </c>
      <c r="H13" s="210">
        <v>3.9</v>
      </c>
      <c r="I13" s="211">
        <v>6</v>
      </c>
      <c r="J13" s="174" t="str">
        <f>IF(OR(E13="",F13=""),"",IF(E13&gt;F13,G13,IF(E13=F13,H13,I13)))</f>
        <v/>
      </c>
      <c r="K13" s="250">
        <f>IF($K$4&lt;&gt;0,HLOOKUP($K$4,$O$4:GU13,A13,FALSE),"")</f>
        <v>1</v>
      </c>
      <c r="L13" s="251">
        <f>IF($K$4&lt;&gt;0,HLOOKUP(CONCATENATE($K$4,"1"),$O$4:GU13,A13,FALSE),"")</f>
        <v>2</v>
      </c>
      <c r="M13" s="252" t="str">
        <f>IF($K$4&lt;&gt;0,HLOOKUP(CONCATENATE($K$4,"2"),$O$4:GU13,A13,FALSE),"")</f>
        <v/>
      </c>
      <c r="N13" s="253"/>
      <c r="O13" s="5">
        <v>2</v>
      </c>
      <c r="P13" s="6">
        <v>1</v>
      </c>
      <c r="Q13" s="7" t="str">
        <f>IF(OR($E$13="",$F$13="",O13="",P13=""),"",IF(AND(O13=$E$13,P13=$F$13),5*$J$13,IF(OR(AND($E$13&gt;$F$13,O13&gt;P13),AND($E$13=$F$13,O13=P13),AND($E$13&lt;$F$13,O13&lt;P13)),3*$J$13,0)))</f>
        <v/>
      </c>
      <c r="R13" s="5">
        <v>2</v>
      </c>
      <c r="S13" s="6">
        <v>1</v>
      </c>
      <c r="T13" s="7" t="str">
        <f>IF(OR($E$13="",$F$13="",R13="",S13=""),"",IF(AND(R13=$E$13,S13=$F$13),5*$J$13,IF(OR(AND($E$13&gt;$F$13,R13&gt;S13),AND($E$13=$F$13,R13=S13),AND($E$13&lt;$F$13,R13&lt;S13)),3*$J$13,0)))</f>
        <v/>
      </c>
      <c r="U13" s="5">
        <v>1</v>
      </c>
      <c r="V13" s="6">
        <v>1</v>
      </c>
      <c r="W13" s="7" t="str">
        <f>IF(OR($E$13="",$F$13="",U13="",V13=""),"",IF(AND(U13=$E$13,V13=$F$13),5*$J$13,IF(OR(AND($E$13&gt;$F$13,U13&gt;V13),AND($E$13=$F$13,U13=V13),AND($E$13&lt;$F$13,U13&lt;V13)),3*$J$13,0)))</f>
        <v/>
      </c>
      <c r="X13" s="5">
        <v>2</v>
      </c>
      <c r="Y13" s="6">
        <v>1</v>
      </c>
      <c r="Z13" s="7" t="str">
        <f>IF(OR($E$13="",$F$13="",X13="",Y13=""),"",IF(AND(X13=$E$13,Y13=$F$13),5*$J$13,IF(OR(AND($E$13&gt;$F$13,X13&gt;Y13),AND($E$13=$F$13,X13=Y13),AND($E$13&lt;$F$13,X13&lt;Y13)),3*$J$13,0)))</f>
        <v/>
      </c>
      <c r="AA13" s="5">
        <v>2</v>
      </c>
      <c r="AB13" s="6">
        <v>0</v>
      </c>
      <c r="AC13" s="7" t="str">
        <f>IF(OR($E$13="",$F$13="",AA13="",AB13=""),"",IF(AND(AA13=$E$13,AB13=$F$13),5*$J$13,IF(OR(AND($E$13&gt;$F$13,AA13&gt;AB13),AND($E$13=$F$13,AA13=AB13),AND($E$13&lt;$F$13,AA13&lt;AB13)),3*$J$13,0)))</f>
        <v/>
      </c>
      <c r="AD13" s="5">
        <v>2</v>
      </c>
      <c r="AE13" s="6">
        <v>2</v>
      </c>
      <c r="AF13" s="7" t="str">
        <f>IF(OR($E$13="",$F$13="",AD13="",AE13=""),"",IF(AND(AD13=$E$13,AE13=$F$13),5*$J$13,IF(OR(AND($E$13&gt;$F$13,AD13&gt;AE13),AND($E$13=$F$13,AD13=AE13),AND($E$13&lt;$F$13,AD13&lt;AE13)),3*$J$13,0)))</f>
        <v/>
      </c>
      <c r="AG13" s="5">
        <v>1</v>
      </c>
      <c r="AH13" s="6">
        <v>1</v>
      </c>
      <c r="AI13" s="7" t="str">
        <f>IF(OR($E$13="",$F$13="",AG13="",AH13=""),"",IF(AND(AG13=$E$13,AH13=$F$13),5*$J$13,IF(OR(AND($E$13&gt;$F$13,AG13&gt;AH13),AND($E$13=$F$13,AG13=AH13),AND($E$13&lt;$F$13,AG13&lt;AH13)),3*$J$13,0)))</f>
        <v/>
      </c>
      <c r="AJ13" s="5">
        <v>2</v>
      </c>
      <c r="AK13" s="6">
        <v>1</v>
      </c>
      <c r="AL13" s="7" t="str">
        <f>IF(OR($E$13="",$F$13="",AJ13="",AK13=""),"",IF(AND(AJ13=$E$13,AK13=$F$13),5*$J$13,IF(OR(AND($E$13&gt;$F$13,AJ13&gt;AK13),AND($E$13=$F$13,AJ13=AK13),AND($E$13&lt;$F$13,AJ13&lt;AK13)),3*$J$13,0)))</f>
        <v/>
      </c>
      <c r="AM13" s="5">
        <v>2</v>
      </c>
      <c r="AN13" s="6">
        <v>2</v>
      </c>
      <c r="AO13" s="7" t="str">
        <f>IF(OR($E$13="",$F$13="",AM13="",AN13=""),"",IF(AND(AM13=$E$13,AN13=$F$13),5*$J$13,IF(OR(AND($E$13&gt;$F$13,AM13&gt;AN13),AND($E$13=$F$13,AM13=AN13),AND($E$13&lt;$F$13,AM13&lt;AN13)),3*$J$13,0)))</f>
        <v/>
      </c>
      <c r="AP13" s="5">
        <v>2</v>
      </c>
      <c r="AQ13" s="6">
        <v>0</v>
      </c>
      <c r="AR13" s="7" t="str">
        <f>IF(OR($E$13="",$F$13="",AP13="",AQ13=""),"",IF(AND(AP13=$E$13,AQ13=$F$13),5*$J$13,IF(OR(AND($E$13&gt;$F$13,AP13&gt;AQ13),AND($E$13=$F$13,AP13=AQ13),AND($E$13&lt;$F$13,AP13&lt;AQ13)),3*$J$13,0)))</f>
        <v/>
      </c>
      <c r="AS13" s="5">
        <v>1</v>
      </c>
      <c r="AT13" s="6">
        <v>2</v>
      </c>
      <c r="AU13" s="7" t="str">
        <f>IF(OR($E$13="",$F$13="",AS13="",AT13=""),"",IF(AND(AS13=$E$13,AT13=$F$13),5*$J$13,IF(OR(AND($E$13&gt;$F$13,AS13&gt;AT13),AND($E$13=$F$13,AS13=AT13),AND($E$13&lt;$F$13,AS13&lt;AT13)),3*$J$13,0)))</f>
        <v/>
      </c>
      <c r="AV13" s="5">
        <v>2</v>
      </c>
      <c r="AW13" s="6">
        <v>2</v>
      </c>
      <c r="AX13" s="7" t="str">
        <f>IF(OR($E$13="",$F$13="",AV13="",AW13=""),"",IF(AND(AV13=$E$13,AW13=$F$13),5*$J$13,IF(OR(AND($E$13&gt;$F$13,AV13&gt;AW13),AND($E$13=$F$13,AV13=AW13),AND($E$13&lt;$F$13,AV13&lt;AW13)),3*$J$13,0)))</f>
        <v/>
      </c>
      <c r="AY13" s="5">
        <v>2</v>
      </c>
      <c r="AZ13" s="6">
        <v>1</v>
      </c>
      <c r="BA13" s="7" t="str">
        <f>IF(OR($E$13="",$F$13="",AY13="",AZ13=""),"",IF(AND(AY13=$E$13,AZ13=$F$13),5*$J$13,IF(OR(AND($E$13&gt;$F$13,AY13&gt;AZ13),AND($E$13=$F$13,AY13=AZ13),AND($E$13&lt;$F$13,AY13&lt;AZ13)),3*$J$13,0)))</f>
        <v/>
      </c>
      <c r="BB13" s="5">
        <v>2</v>
      </c>
      <c r="BC13" s="6">
        <v>1</v>
      </c>
      <c r="BD13" s="7" t="str">
        <f>IF(OR($E$13="",$F$13="",BB13="",BC13=""),"",IF(AND(BB13=$E$13,BC13=$F$13),5*$J$13,IF(OR(AND($E$13&gt;$F$13,BB13&gt;BC13),AND($E$13=$F$13,BB13=BC13),AND($E$13&lt;$F$13,BB13&lt;BC13)),3*$J$13,0)))</f>
        <v/>
      </c>
      <c r="BE13" s="5">
        <v>1</v>
      </c>
      <c r="BF13" s="6">
        <v>1</v>
      </c>
      <c r="BG13" s="7" t="str">
        <f>IF(OR($E$13="",$F$13="",BE13="",BF13=""),"",IF(AND(BE13=$E$13,BF13=$F$13),5*$J$13,IF(OR(AND($E$13&gt;$F$13,BE13&gt;BF13),AND($E$13=$F$13,BE13=BF13),AND($E$13&lt;$F$13,BE13&lt;BF13)),3*$J$13,0)))</f>
        <v/>
      </c>
      <c r="BH13" s="5">
        <v>1</v>
      </c>
      <c r="BI13" s="6">
        <v>1</v>
      </c>
      <c r="BJ13" s="7" t="str">
        <f>IF(OR($E$13="",$F$13="",BH13="",BI13=""),"",IF(AND(BH13=$E$13,BI13=$F$13),5*$J$13,IF(OR(AND($E$13&gt;$F$13,BH13&gt;BI13),AND($E$13=$F$13,BH13=BI13),AND($E$13&lt;$F$13,BH13&lt;BI13)),3*$J$13,0)))</f>
        <v/>
      </c>
      <c r="BK13" s="5">
        <v>1</v>
      </c>
      <c r="BL13" s="6">
        <v>1</v>
      </c>
      <c r="BM13" s="7" t="str">
        <f>IF(OR($E$13="",$F$13="",BK13="",BL13=""),"",IF(AND(BK13=$E$13,BL13=$F$13),5*$J$13,IF(OR(AND($E$13&gt;$F$13,BK13&gt;BL13),AND($E$13=$F$13,BK13=BL13),AND($E$13&lt;$F$13,BK13&lt;BL13)),3*$J$13,0)))</f>
        <v/>
      </c>
      <c r="BN13" s="5">
        <v>1</v>
      </c>
      <c r="BO13" s="6">
        <v>0</v>
      </c>
      <c r="BP13" s="7" t="str">
        <f>IF(OR($E$13="",$F$13="",BN13="",BO13=""),"",IF(AND(BN13=$E$13,BO13=$F$13),5*$J$13,IF(OR(AND($E$13&gt;$F$13,BN13&gt;BO13),AND($E$13=$F$13,BN13=BO13),AND($E$13&lt;$F$13,BN13&lt;BO13)),3*$J$13,0)))</f>
        <v/>
      </c>
      <c r="BQ13" s="5">
        <v>2</v>
      </c>
      <c r="BR13" s="6">
        <v>1</v>
      </c>
      <c r="BS13" s="7" t="str">
        <f>IF(OR($E$13="",$F$13="",BQ13="",BR13=""),"",IF(AND(BQ13=$E$13,BR13=$F$13),5*$J$13,IF(OR(AND($E$13&gt;$F$13,BQ13&gt;BR13),AND($E$13=$F$13,BQ13=BR13),AND($E$13&lt;$F$13,BQ13&lt;BR13)),3*$J$13,0)))</f>
        <v/>
      </c>
      <c r="BT13" s="5">
        <v>2</v>
      </c>
      <c r="BU13" s="6">
        <v>0</v>
      </c>
      <c r="BV13" s="7" t="str">
        <f>IF(OR($E$13="",$F$13="",BT13="",BU13=""),"",IF(AND(BT13=$E$13,BU13=$F$13),5*$J$13,IF(OR(AND($E$13&gt;$F$13,BT13&gt;BU13),AND($E$13=$F$13,BT13=BU13),AND($E$13&lt;$F$13,BT13&lt;BU13)),3*$J$13,0)))</f>
        <v/>
      </c>
      <c r="BW13" s="5">
        <v>1</v>
      </c>
      <c r="BX13" s="6">
        <v>1</v>
      </c>
      <c r="BY13" s="7" t="str">
        <f>IF(OR($E$13="",$F$13="",BW13="",BX13=""),"",IF(AND(BW13=$E$13,BX13=$F$13),5*$J$13,IF(OR(AND($E$13&gt;$F$13,BW13&gt;BX13),AND($E$13=$F$13,BW13=BX13),AND($E$13&lt;$F$13,BW13&lt;BX13)),3*$J$13,0)))</f>
        <v/>
      </c>
      <c r="BZ13" s="5">
        <v>2</v>
      </c>
      <c r="CA13" s="6">
        <v>2</v>
      </c>
      <c r="CB13" s="7" t="str">
        <f>IF(OR($E$13="",$F$13="",BZ13="",CA13=""),"",IF(AND(BZ13=$E$13,CA13=$F$13),5*$J$13,IF(OR(AND($E$13&gt;$F$13,BZ13&gt;CA13),AND($E$13=$F$13,BZ13=CA13),AND($E$13&lt;$F$13,BZ13&lt;CA13)),3*$J$13,0)))</f>
        <v/>
      </c>
      <c r="CC13" s="5">
        <v>0</v>
      </c>
      <c r="CD13" s="6">
        <v>0</v>
      </c>
      <c r="CE13" s="7" t="str">
        <f>IF(OR($E$13="",$F$13="",CC13="",CD13=""),"",IF(AND(CC13=$E$13,CD13=$F$13),5*$J$13,IF(OR(AND($E$13&gt;$F$13,CC13&gt;CD13),AND($E$13=$F$13,CC13=CD13),AND($E$13&lt;$F$13,CC13&lt;CD13)),3*$J$13,0)))</f>
        <v/>
      </c>
      <c r="CF13" s="5">
        <v>2</v>
      </c>
      <c r="CG13" s="6">
        <v>1</v>
      </c>
      <c r="CH13" s="7" t="str">
        <f>IF(OR($E$13="",$F$13="",CF13="",CG13=""),"",IF(AND(CF13=$E$13,CG13=$F$13),5*$J$13,IF(OR(AND($E$13&gt;$F$13,CF13&gt;CG13),AND($E$13=$F$13,CF13=CG13),AND($E$13&lt;$F$13,CF13&lt;CG13)),3*$J$13,0)))</f>
        <v/>
      </c>
      <c r="CI13" s="5">
        <v>2</v>
      </c>
      <c r="CJ13" s="6">
        <v>1</v>
      </c>
      <c r="CK13" s="7" t="str">
        <f>IF(OR($E$13="",$F$13="",CI13="",CJ13=""),"",IF(AND(CI13=$E$13,CJ13=$F$13),5*$J$13,IF(OR(AND($E$13&gt;$F$13,CI13&gt;CJ13),AND($E$13=$F$13,CI13=CJ13),AND($E$13&lt;$F$13,CI13&lt;CJ13)),3*$J$13,0)))</f>
        <v/>
      </c>
      <c r="CL13" s="5">
        <v>1</v>
      </c>
      <c r="CM13" s="6">
        <v>2</v>
      </c>
      <c r="CN13" s="7" t="str">
        <f>IF(OR($E$13="",$F$13="",CL13="",CM13=""),"",IF(AND(CL13=$E$13,CM13=$F$13),5*$J$13,IF(OR(AND($E$13&gt;$F$13,CL13&gt;CM13),AND($E$13=$F$13,CL13=CM13),AND($E$13&lt;$F$13,CL13&lt;CM13)),3*$J$13,0)))</f>
        <v/>
      </c>
      <c r="CO13" s="5">
        <v>2</v>
      </c>
      <c r="CP13" s="6">
        <v>1</v>
      </c>
      <c r="CQ13" s="7" t="str">
        <f>IF(OR($E$13="",$F$13="",CO13="",CP13=""),"",IF(AND(CO13=$E$13,CP13=$F$13),5*$J$13,IF(OR(AND($E$13&gt;$F$13,CO13&gt;CP13),AND($E$13=$F$13,CO13=CP13),AND($E$13&lt;$F$13,CO13&lt;CP13)),3*$J$13,0)))</f>
        <v/>
      </c>
      <c r="CR13" s="5">
        <v>2</v>
      </c>
      <c r="CS13" s="6">
        <v>0</v>
      </c>
      <c r="CT13" s="7" t="str">
        <f>IF(OR($E$13="",$F$13="",CR13="",CS13=""),"",IF(AND(CR13=$E$13,CS13=$F$13),5*$J$13,IF(OR(AND($E$13&gt;$F$13,CR13&gt;CS13),AND($E$13=$F$13,CR13=CS13),AND($E$13&lt;$F$13,CR13&lt;CS13)),3*$J$13,0)))</f>
        <v/>
      </c>
      <c r="CU13" s="5">
        <v>2</v>
      </c>
      <c r="CV13" s="6">
        <v>1</v>
      </c>
      <c r="CW13" s="7" t="str">
        <f>IF(OR($E$13="",$F$13="",CU13="",CV13=""),"",IF(AND(CU13=$E$13,CV13=$F$13),5*$J$13,IF(OR(AND($E$13&gt;$F$13,CU13&gt;CV13),AND($E$13=$F$13,CU13=CV13),AND($E$13&lt;$F$13,CU13&lt;CV13)),3*$J$13,0)))</f>
        <v/>
      </c>
      <c r="CX13" s="5">
        <v>1</v>
      </c>
      <c r="CY13" s="6">
        <v>1</v>
      </c>
      <c r="CZ13" s="7" t="str">
        <f>IF(OR($E$13="",$F$13="",CX13="",CY13=""),"",IF(AND(CX13=$E$13,CY13=$F$13),5*$J$13,IF(OR(AND($E$13&gt;$F$13,CX13&gt;CY13),AND($E$13=$F$13,CX13=CY13),AND($E$13&lt;$F$13,CX13&lt;CY13)),3*$J$13,0)))</f>
        <v/>
      </c>
      <c r="DA13" s="5">
        <v>1</v>
      </c>
      <c r="DB13" s="6">
        <v>0</v>
      </c>
      <c r="DC13" s="7" t="str">
        <f>IF(OR($E$13="",$F$13="",DA13="",DB13=""),"",IF(AND(DA13=$E$13,DB13=$F$13),5*$J$13,IF(OR(AND($E$13&gt;$F$13,DA13&gt;DB13),AND($E$13=$F$13,DA13=DB13),AND($E$13&lt;$F$13,DA13&lt;DB13)),3*$J$13,0)))</f>
        <v/>
      </c>
      <c r="DD13" s="5">
        <v>1</v>
      </c>
      <c r="DE13" s="6">
        <v>1</v>
      </c>
      <c r="DF13" s="7" t="str">
        <f>IF(OR($E$13="",$F$13="",DD13="",DE13=""),"",IF(AND(DD13=$E$13,DE13=$F$13),5*$J$13,IF(OR(AND($E$13&gt;$F$13,DD13&gt;DE13),AND($E$13=$F$13,DD13=DE13),AND($E$13&lt;$F$13,DD13&lt;DE13)),3*$J$13,0)))</f>
        <v/>
      </c>
      <c r="DG13" s="5">
        <v>1</v>
      </c>
      <c r="DH13" s="6">
        <v>1</v>
      </c>
      <c r="DI13" s="7" t="str">
        <f>IF(OR($E$13="",$F$13="",DG13="",DH13=""),"",IF(AND(DG13=$E$13,DH13=$F$13),5*$J$13,IF(OR(AND($E$13&gt;$F$13,DG13&gt;DH13),AND($E$13=$F$13,DG13=DH13),AND($E$13&lt;$F$13,DG13&lt;DH13)),3*$J$13,0)))</f>
        <v/>
      </c>
      <c r="DJ13" s="5">
        <v>1</v>
      </c>
      <c r="DK13" s="6">
        <v>1</v>
      </c>
      <c r="DL13" s="7" t="str">
        <f>IF(OR($E$13="",$F$13="",DJ13="",DK13=""),"",IF(AND(DJ13=$E$13,DK13=$F$13),5*$J$13,IF(OR(AND($E$13&gt;$F$13,DJ13&gt;DK13),AND($E$13=$F$13,DJ13=DK13),AND($E$13&lt;$F$13,DJ13&lt;DK13)),3*$J$13,0)))</f>
        <v/>
      </c>
      <c r="DM13" s="5">
        <v>0</v>
      </c>
      <c r="DN13" s="6">
        <v>0</v>
      </c>
      <c r="DO13" s="7" t="str">
        <f>IF(OR($E$13="",$F$13="",DM13="",DN13=""),"",IF(AND(DM13=$E$13,DN13=$F$13),5*$J$13,IF(OR(AND($E$13&gt;$F$13,DM13&gt;DN13),AND($E$13=$F$13,DM13=DN13),AND($E$13&lt;$F$13,DM13&lt;DN13)),3*$J$13,0)))</f>
        <v/>
      </c>
      <c r="DP13" s="5">
        <v>2</v>
      </c>
      <c r="DQ13" s="6">
        <v>1</v>
      </c>
      <c r="DR13" s="7" t="str">
        <f>IF(OR($E$13="",$F$13="",DP13="",DQ13=""),"",IF(AND(DP13=$E$13,DQ13=$F$13),5*$J$13,IF(OR(AND($E$13&gt;$F$13,DP13&gt;DQ13),AND($E$13=$F$13,DP13=DQ13),AND($E$13&lt;$F$13,DP13&lt;DQ13)),3*$J$13,0)))</f>
        <v/>
      </c>
      <c r="DS13" s="5">
        <v>2</v>
      </c>
      <c r="DT13" s="6">
        <v>2</v>
      </c>
      <c r="DU13" s="7" t="str">
        <f>IF(OR($E$13="",$F$13="",DS13="",DT13=""),"",IF(AND(DS13=$E$13,DT13=$F$13),5*$J$13,IF(OR(AND($E$13&gt;$F$13,DS13&gt;DT13),AND($E$13=$F$13,DS13=DT13),AND($E$13&lt;$F$13,DS13&lt;DT13)),3*$J$13,0)))</f>
        <v/>
      </c>
      <c r="DV13" s="5">
        <v>2</v>
      </c>
      <c r="DW13" s="6">
        <v>1</v>
      </c>
      <c r="DX13" s="7" t="str">
        <f>IF(OR($E$13="",$F$13="",DV13="",DW13=""),"",IF(AND(DV13=$E$13,DW13=$F$13),5*$J$13,IF(OR(AND($E$13&gt;$F$13,DV13&gt;DW13),AND($E$13=$F$13,DV13=DW13),AND($E$13&lt;$F$13,DV13&lt;DW13)),3*$J$13,0)))</f>
        <v/>
      </c>
      <c r="DY13" s="5">
        <v>3</v>
      </c>
      <c r="DZ13" s="6">
        <v>0</v>
      </c>
      <c r="EA13" s="7" t="str">
        <f>IF(OR($E$13="",$F$13="",DY13="",DZ13=""),"",IF(AND(DY13=$E$13,DZ13=$F$13),5*$J$13,IF(OR(AND($E$13&gt;$F$13,DY13&gt;DZ13),AND($E$13=$F$13,DY13=DZ13),AND($E$13&lt;$F$13,DY13&lt;DZ13)),3*$J$13,0)))</f>
        <v/>
      </c>
      <c r="EB13" s="5">
        <v>1</v>
      </c>
      <c r="EC13" s="6">
        <v>1</v>
      </c>
      <c r="ED13" s="7" t="str">
        <f>IF(OR($E$13="",$F$13="",EB13="",EC13=""),"",IF(AND(EB13=$E$13,EC13=$F$13),5*$J$13,IF(OR(AND($E$13&gt;$F$13,EB13&gt;EC13),AND($E$13=$F$13,EB13=EC13),AND($E$13&lt;$F$13,EB13&lt;EC13)),3*$J$13,0)))</f>
        <v/>
      </c>
      <c r="EE13" s="5">
        <v>1</v>
      </c>
      <c r="EF13" s="6">
        <v>0</v>
      </c>
      <c r="EG13" s="7" t="str">
        <f>IF(OR($E$13="",$F$13="",EE13="",EF13=""),"",IF(AND(EE13=$E$13,EF13=$F$13),5*$J$13,IF(OR(AND($E$13&gt;$F$13,EE13&gt;EF13),AND($E$13=$F$13,EE13=EF13),AND($E$13&lt;$F$13,EE13&lt;EF13)),3*$J$13,0)))</f>
        <v/>
      </c>
      <c r="EH13" s="5">
        <v>1</v>
      </c>
      <c r="EI13" s="6">
        <v>0</v>
      </c>
      <c r="EJ13" s="7" t="str">
        <f>IF(OR($E$13="",$F$13="",EH13="",EI13=""),"",IF(AND(EH13=$E$13,EI13=$F$13),5*$J$13,IF(OR(AND($E$13&gt;$F$13,EH13&gt;EI13),AND($E$13=$F$13,EH13=EI13),AND($E$13&lt;$F$13,EH13&lt;EI13)),3*$J$13,0)))</f>
        <v/>
      </c>
      <c r="EK13" s="5">
        <v>2</v>
      </c>
      <c r="EL13" s="6">
        <v>1</v>
      </c>
      <c r="EM13" s="7" t="str">
        <f>IF(OR($E$13="",$F$13="",EK13="",EL13=""),"",IF(AND(EK13=$E$13,EL13=$F$13),5*$J$13,IF(OR(AND($E$13&gt;$F$13,EK13&gt;EL13),AND($E$13=$F$13,EK13=EL13),AND($E$13&lt;$F$13,EK13&lt;EL13)),3*$J$13,0)))</f>
        <v/>
      </c>
      <c r="EN13" s="5">
        <v>2</v>
      </c>
      <c r="EO13" s="6">
        <v>2</v>
      </c>
      <c r="EP13" s="7" t="str">
        <f>IF(OR($E$13="",$F$13="",EN13="",EO13=""),"",IF(AND(EN13=$E$13,EO13=$F$13),5*$J$13,IF(OR(AND($E$13&gt;$F$13,EN13&gt;EO13),AND($E$13=$F$13,EN13=EO13),AND($E$13&lt;$F$13,EN13&lt;EO13)),3*$J$13,0)))</f>
        <v/>
      </c>
      <c r="EQ13" s="5">
        <v>2</v>
      </c>
      <c r="ER13" s="6">
        <v>1</v>
      </c>
      <c r="ES13" s="7" t="str">
        <f>IF(OR($E$13="",$F$13="",EQ13="",ER13=""),"",IF(AND(EQ13=$E$13,ER13=$F$13),5*$J$13,IF(OR(AND($E$13&gt;$F$13,EQ13&gt;ER13),AND($E$13=$F$13,EQ13=ER13),AND($E$13&lt;$F$13,EQ13&lt;ER13)),3*$J$13,0)))</f>
        <v/>
      </c>
      <c r="ET13" s="5">
        <v>2</v>
      </c>
      <c r="EU13" s="6">
        <v>1</v>
      </c>
      <c r="EV13" s="7" t="str">
        <f>IF(OR($E$13="",$F$13="",ET13="",EU13=""),"",IF(AND(ET13=$E$13,EU13=$F$13),5*$J$13,IF(OR(AND($E$13&gt;$F$13,ET13&gt;EU13),AND($E$13=$F$13,ET13=EU13),AND($E$13&lt;$F$13,ET13&lt;EU13)),3*$J$13,0)))</f>
        <v/>
      </c>
      <c r="EW13" s="5">
        <v>1</v>
      </c>
      <c r="EX13" s="6">
        <v>1</v>
      </c>
      <c r="EY13" s="7" t="str">
        <f>IF(OR($E$13="",$F$13="",EW13="",EX13=""),"",IF(AND(EW13=$E$13,EX13=$F$13),5*$J$13,IF(OR(AND($E$13&gt;$F$13,EW13&gt;EX13),AND($E$13=$F$13,EW13=EX13),AND($E$13&lt;$F$13,EW13&lt;EX13)),3*$J$13,0)))</f>
        <v/>
      </c>
      <c r="EZ13" s="5">
        <v>0</v>
      </c>
      <c r="FA13" s="6">
        <v>0</v>
      </c>
      <c r="FB13" s="7" t="str">
        <f>IF(OR($E$13="",$F$13="",EZ13="",FA13=""),"",IF(AND(EZ13=$E$13,FA13=$F$13),5*$J$13,IF(OR(AND($E$13&gt;$F$13,EZ13&gt;FA13),AND($E$13=$F$13,EZ13=FA13),AND($E$13&lt;$F$13,EZ13&lt;FA13)),3*$J$13,0)))</f>
        <v/>
      </c>
      <c r="FC13" s="5">
        <v>2</v>
      </c>
      <c r="FD13" s="6">
        <v>3</v>
      </c>
      <c r="FE13" s="7" t="str">
        <f>IF(OR($E$13="",$F$13="",FC13="",FD13=""),"",IF(AND(FC13=$E$13,FD13=$F$13),5*$J$13,IF(OR(AND($E$13&gt;$F$13,FC13&gt;FD13),AND($E$13=$F$13,FC13=FD13),AND($E$13&lt;$F$13,FC13&lt;FD13)),3*$J$13,0)))</f>
        <v/>
      </c>
      <c r="FF13" s="5">
        <v>2</v>
      </c>
      <c r="FG13" s="6">
        <v>2</v>
      </c>
      <c r="FH13" s="7" t="str">
        <f>IF(OR($E$13="",$F$13="",FF13="",FG13=""),"",IF(AND(FF13=$E$13,FG13=$F$13),5*$J$13,IF(OR(AND($E$13&gt;$F$13,FF13&gt;FG13),AND($E$13=$F$13,FF13=FG13),AND($E$13&lt;$F$13,FF13&lt;FG13)),3*$J$13,0)))</f>
        <v/>
      </c>
      <c r="FI13" s="5">
        <v>2</v>
      </c>
      <c r="FJ13" s="6">
        <v>0</v>
      </c>
      <c r="FK13" s="7" t="str">
        <f>IF(OR($E$13="",$F$13="",FI13="",FJ13=""),"",IF(AND(FI13=$E$13,FJ13=$F$13),5*$J$13,IF(OR(AND($E$13&gt;$F$13,FI13&gt;FJ13),AND($E$13=$F$13,FI13=FJ13),AND($E$13&lt;$F$13,FI13&lt;FJ13)),3*$J$13,0)))</f>
        <v/>
      </c>
      <c r="FL13" s="5">
        <v>2</v>
      </c>
      <c r="FM13" s="6">
        <v>1</v>
      </c>
      <c r="FN13" s="7" t="str">
        <f>IF(OR($E$13="",$F$13="",FL13="",FM13=""),"",IF(AND(FL13=$E$13,FM13=$F$13),5*$J$13,IF(OR(AND($E$13&gt;$F$13,FL13&gt;FM13),AND($E$13=$F$13,FL13=FM13),AND($E$13&lt;$F$13,FL13&lt;FM13)),3*$J$13,0)))</f>
        <v/>
      </c>
      <c r="FO13" s="5">
        <v>3</v>
      </c>
      <c r="FP13" s="6">
        <v>2</v>
      </c>
      <c r="FQ13" s="7" t="str">
        <f>IF(OR($E$13="",$F$13="",FO13="",FP13=""),"",IF(AND(FO13=$E$13,FP13=$F$13),5*$J$13,IF(OR(AND($E$13&gt;$F$13,FO13&gt;FP13),AND($E$13=$F$13,FO13=FP13),AND($E$13&lt;$F$13,FO13&lt;FP13)),3*$J$13,0)))</f>
        <v/>
      </c>
      <c r="FR13" s="5">
        <v>1</v>
      </c>
      <c r="FS13" s="6">
        <v>1</v>
      </c>
      <c r="FT13" s="7" t="str">
        <f>IF(OR($E$13="",$F$13="",FR13="",FS13=""),"",IF(AND(FR13=$E$13,FS13=$F$13),5*$J$13,IF(OR(AND($E$13&gt;$F$13,FR13&gt;FS13),AND($E$13=$F$13,FR13=FS13),AND($E$13&lt;$F$13,FR13&lt;FS13)),3*$J$13,0)))</f>
        <v/>
      </c>
      <c r="FU13" s="5">
        <v>2</v>
      </c>
      <c r="FV13" s="6">
        <v>3</v>
      </c>
      <c r="FW13" s="7" t="str">
        <f>IF(OR($E$13="",$F$13="",FU13="",FV13=""),"",IF(AND(FU13=$E$13,FV13=$F$13),5*$J$13,IF(OR(AND($E$13&gt;$F$13,FU13&gt;FV13),AND($E$13=$F$13,FU13=FV13),AND($E$13&lt;$F$13,FU13&lt;FV13)),3*$J$13,0)))</f>
        <v/>
      </c>
      <c r="FX13" s="5">
        <v>1</v>
      </c>
      <c r="FY13" s="6">
        <v>0</v>
      </c>
      <c r="FZ13" s="7" t="str">
        <f>IF(OR($E$13="",$F$13="",FX13="",FY13=""),"",IF(AND(FX13=$E$13,FY13=$F$13),5*$J$13,IF(OR(AND($E$13&gt;$F$13,FX13&gt;FY13),AND($E$13=$F$13,FX13=FY13),AND($E$13&lt;$F$13,FX13&lt;FY13)),3*$J$13,0)))</f>
        <v/>
      </c>
      <c r="GA13" s="5">
        <v>1</v>
      </c>
      <c r="GB13" s="6">
        <v>1</v>
      </c>
      <c r="GC13" s="7" t="str">
        <f>IF(OR($E$13="",$F$13="",GA13="",GB13=""),"",IF(AND(GA13=$E$13,GB13=$F$13),5*$J$13,IF(OR(AND($E$13&gt;$F$13,GA13&gt;GB13),AND($E$13=$F$13,GA13=GB13),AND($E$13&lt;$F$13,GA13&lt;GB13)),3*$J$13,0)))</f>
        <v/>
      </c>
      <c r="GD13" s="5">
        <v>2</v>
      </c>
      <c r="GE13" s="6">
        <v>1</v>
      </c>
      <c r="GF13" s="7" t="str">
        <f>IF(OR($E$13="",$F$13="",GD13="",GE13=""),"",IF(AND(GD13=$E$13,GE13=$F$13),5*$J$13,IF(OR(AND($E$13&gt;$F$13,GD13&gt;GE13),AND($E$13=$F$13,GD13=GE13),AND($E$13&lt;$F$13,GD13&lt;GE13)),3*$J$13,0)))</f>
        <v/>
      </c>
      <c r="GG13" s="5">
        <v>2</v>
      </c>
      <c r="GH13" s="6">
        <v>1</v>
      </c>
      <c r="GI13" s="7" t="str">
        <f>IF(OR($E$13="",$F$13="",GG13="",GH13=""),"",IF(AND(GG13=$E$13,GH13=$F$13),5*$J$13,IF(OR(AND($E$13&gt;$F$13,GG13&gt;GH13),AND($E$13=$F$13,GG13=GH13),AND($E$13&lt;$F$13,GG13&lt;GH13)),3*$J$13,0)))</f>
        <v/>
      </c>
      <c r="GJ13" s="5">
        <v>2</v>
      </c>
      <c r="GK13" s="6">
        <v>1</v>
      </c>
      <c r="GL13" s="7" t="str">
        <f>IF(OR($E$13="",$F$13="",GJ13="",GK13=""),"",IF(AND(GJ13=$E$13,GK13=$F$13),5*$J$13,IF(OR(AND($E$13&gt;$F$13,GJ13&gt;GK13),AND($E$13=$F$13,GJ13=GK13),AND($E$13&lt;$F$13,GJ13&lt;GK13)),3*$J$13,0)))</f>
        <v/>
      </c>
      <c r="GM13" s="5">
        <v>1</v>
      </c>
      <c r="GN13" s="6">
        <v>1</v>
      </c>
      <c r="GO13" s="7" t="str">
        <f>IF(OR($E$13="",$F$13="",GM13="",GN13=""),"",IF(AND(GM13=$E$13,GN13=$F$13),5*$J$13,IF(OR(AND($E$13&gt;$F$13,GM13&gt;GN13),AND($E$13=$F$13,GM13=GN13),AND($E$13&lt;$F$13,GM13&lt;GN13)),3*$J$13,0)))</f>
        <v/>
      </c>
      <c r="GP13" s="5">
        <v>2</v>
      </c>
      <c r="GQ13" s="6">
        <v>1</v>
      </c>
      <c r="GR13" s="7" t="str">
        <f>IF(OR($E$13="",$F$13="",GP13="",GQ13=""),"",IF(AND(GP13=$E$13,GQ13=$F$13),5*$J$13,IF(OR(AND($E$13&gt;$F$13,GP13&gt;GQ13),AND($E$13=$F$13,GP13=GQ13),AND($E$13&lt;$F$13,GP13&lt;GQ13)),3*$J$13,0)))</f>
        <v/>
      </c>
      <c r="GS13" s="5">
        <v>1</v>
      </c>
      <c r="GT13" s="6">
        <v>0</v>
      </c>
      <c r="GU13" s="7" t="str">
        <f>IF(OR($E$13="",$F$13="",GS13="",GT13=""),"",IF(AND(GS13=$E$13,GT13=$F$13),5*$J$13,IF(OR(AND($E$13&gt;$F$13,GS13&gt;GT13),AND($E$13=$F$13,GS13=GT13),AND($E$13&lt;$F$13,GS13&lt;GT13)),3*$J$13,0)))</f>
        <v/>
      </c>
      <c r="GV13" s="168"/>
    </row>
    <row r="14" spans="1:204">
      <c r="A14" s="236">
        <v>11</v>
      </c>
      <c r="B14" s="44">
        <v>9</v>
      </c>
      <c r="C14" s="152" t="s">
        <v>285</v>
      </c>
      <c r="D14" s="152" t="s">
        <v>286</v>
      </c>
      <c r="E14" s="221" t="str">
        <f>IF(Poules!I55&lt;&gt;"",Poules!I55,"")</f>
        <v/>
      </c>
      <c r="F14" s="221" t="str">
        <f>IF(Poules!J55,Poules!J55,"")</f>
        <v/>
      </c>
      <c r="G14" s="22">
        <v>3</v>
      </c>
      <c r="H14" s="210">
        <v>3</v>
      </c>
      <c r="I14" s="211">
        <v>2.4</v>
      </c>
      <c r="J14" s="174" t="str">
        <f t="shared" ref="J14:J30" si="1">IF(OR(E14="",F14=""),"",IF(E14&gt;F14,G14,IF(E14=F14,H14,I14)))</f>
        <v/>
      </c>
      <c r="K14" s="250">
        <f>IF($K$4&lt;&gt;0,HLOOKUP($K$4,$O$4:GU14,A14,FALSE),"")</f>
        <v>1</v>
      </c>
      <c r="L14" s="251">
        <f>IF($K$4&lt;&gt;0,HLOOKUP(CONCATENATE($K$4,"1"),$O$4:GU14,A14,FALSE),"")</f>
        <v>0</v>
      </c>
      <c r="M14" s="252" t="str">
        <f>IF($K$4&lt;&gt;0,HLOOKUP(CONCATENATE($K$4,"2"),$O$4:GU14,A14,FALSE),"")</f>
        <v/>
      </c>
      <c r="N14" s="253"/>
      <c r="O14" s="3">
        <v>1</v>
      </c>
      <c r="P14" s="4">
        <v>0</v>
      </c>
      <c r="Q14" s="130" t="str">
        <f>IF(OR($E$14="",$F$14="",O14="",P14=""),"",IF(AND(O14=$E$14,P14=$F$14),5*$J$14,IF(OR(AND($E$14&gt;$F$14,O14&gt;P14),AND($E$14=$F$14,O14=P14),AND($E$14&lt;$F$14,O14&lt;P14)),3*$J$14,0)))</f>
        <v/>
      </c>
      <c r="R14" s="3">
        <v>1</v>
      </c>
      <c r="S14" s="4">
        <v>1</v>
      </c>
      <c r="T14" s="130" t="str">
        <f>IF(OR($E$14="",$F$14="",R14="",S14=""),"",IF(AND(R14=$E$14,S14=$F$14),5*$J$14,IF(OR(AND($E$14&gt;$F$14,R14&gt;S14),AND($E$14=$F$14,R14=S14),AND($E$14&lt;$F$14,R14&lt;S14)),3*$J$14,0)))</f>
        <v/>
      </c>
      <c r="U14" s="3">
        <v>0</v>
      </c>
      <c r="V14" s="4">
        <v>0</v>
      </c>
      <c r="W14" s="130" t="str">
        <f>IF(OR($E$14="",$F$14="",U14="",V14=""),"",IF(AND(U14=$E$14,V14=$F$14),5*$J$14,IF(OR(AND($E$14&gt;$F$14,U14&gt;V14),AND($E$14=$F$14,U14=V14),AND($E$14&lt;$F$14,U14&lt;V14)),3*$J$14,0)))</f>
        <v/>
      </c>
      <c r="X14" s="3">
        <v>1</v>
      </c>
      <c r="Y14" s="4">
        <v>1</v>
      </c>
      <c r="Z14" s="130" t="str">
        <f>IF(OR($E$14="",$F$14="",X14="",Y14=""),"",IF(AND(X14=$E$14,Y14=$F$14),5*$J$14,IF(OR(AND($E$14&gt;$F$14,X14&gt;Y14),AND($E$14=$F$14,X14=Y14),AND($E$14&lt;$F$14,X14&lt;Y14)),3*$J$14,0)))</f>
        <v/>
      </c>
      <c r="AA14" s="3">
        <v>0</v>
      </c>
      <c r="AB14" s="4">
        <v>0</v>
      </c>
      <c r="AC14" s="130" t="str">
        <f>IF(OR($E$14="",$F$14="",AA14="",AB14=""),"",IF(AND(AA14=$E$14,AB14=$F$14),5*$J$14,IF(OR(AND($E$14&gt;$F$14,AA14&gt;AB14),AND($E$14=$F$14,AA14=AB14),AND($E$14&lt;$F$14,AA14&lt;AB14)),3*$J$14,0)))</f>
        <v/>
      </c>
      <c r="AD14" s="3">
        <v>3</v>
      </c>
      <c r="AE14" s="4">
        <v>2</v>
      </c>
      <c r="AF14" s="130" t="str">
        <f>IF(OR($E$14="",$F$14="",AD14="",AE14=""),"",IF(AND(AD14=$E$14,AE14=$F$14),5*$J$14,IF(OR(AND($E$14&gt;$F$14,AD14&gt;AE14),AND($E$14=$F$14,AD14=AE14),AND($E$14&lt;$F$14,AD14&lt;AE14)),3*$J$14,0)))</f>
        <v/>
      </c>
      <c r="AG14" s="3">
        <v>0</v>
      </c>
      <c r="AH14" s="4">
        <v>0</v>
      </c>
      <c r="AI14" s="130" t="str">
        <f>IF(OR($E$14="",$F$14="",AG14="",AH14=""),"",IF(AND(AG14=$E$14,AH14=$F$14),5*$J$14,IF(OR(AND($E$14&gt;$F$14,AG14&gt;AH14),AND($E$14=$F$14,AG14=AH14),AND($E$14&lt;$F$14,AG14&lt;AH14)),3*$J$14,0)))</f>
        <v/>
      </c>
      <c r="AJ14" s="3">
        <v>1</v>
      </c>
      <c r="AK14" s="4">
        <v>0</v>
      </c>
      <c r="AL14" s="130" t="str">
        <f>IF(OR($E$14="",$F$14="",AJ14="",AK14=""),"",IF(AND(AJ14=$E$14,AK14=$F$14),5*$J$14,IF(OR(AND($E$14&gt;$F$14,AJ14&gt;AK14),AND($E$14=$F$14,AJ14=AK14),AND($E$14&lt;$F$14,AJ14&lt;AK14)),3*$J$14,0)))</f>
        <v/>
      </c>
      <c r="AM14" s="3">
        <v>1</v>
      </c>
      <c r="AN14" s="4">
        <v>1</v>
      </c>
      <c r="AO14" s="130" t="str">
        <f>IF(OR($E$14="",$F$14="",AM14="",AN14=""),"",IF(AND(AM14=$E$14,AN14=$F$14),5*$J$14,IF(OR(AND($E$14&gt;$F$14,AM14&gt;AN14),AND($E$14=$F$14,AM14=AN14),AND($E$14&lt;$F$14,AM14&lt;AN14)),3*$J$14,0)))</f>
        <v/>
      </c>
      <c r="AP14" s="3">
        <v>1</v>
      </c>
      <c r="AQ14" s="4">
        <v>1</v>
      </c>
      <c r="AR14" s="130" t="str">
        <f>IF(OR($E$14="",$F$14="",AP14="",AQ14=""),"",IF(AND(AP14=$E$14,AQ14=$F$14),5*$J$14,IF(OR(AND($E$14&gt;$F$14,AP14&gt;AQ14),AND($E$14=$F$14,AP14=AQ14),AND($E$14&lt;$F$14,AP14&lt;AQ14)),3*$J$14,0)))</f>
        <v/>
      </c>
      <c r="AS14" s="3">
        <v>1</v>
      </c>
      <c r="AT14" s="4">
        <v>0</v>
      </c>
      <c r="AU14" s="130" t="str">
        <f>IF(OR($E$14="",$F$14="",AS14="",AT14=""),"",IF(AND(AS14=$E$14,AT14=$F$14),5*$J$14,IF(OR(AND($E$14&gt;$F$14,AS14&gt;AT14),AND($E$14=$F$14,AS14=AT14),AND($E$14&lt;$F$14,AS14&lt;AT14)),3*$J$14,0)))</f>
        <v/>
      </c>
      <c r="AV14" s="3">
        <v>2</v>
      </c>
      <c r="AW14" s="4">
        <v>0</v>
      </c>
      <c r="AX14" s="130" t="str">
        <f>IF(OR($E$14="",$F$14="",AV14="",AW14=""),"",IF(AND(AV14=$E$14,AW14=$F$14),5*$J$14,IF(OR(AND($E$14&gt;$F$14,AV14&gt;AW14),AND($E$14=$F$14,AV14=AW14),AND($E$14&lt;$F$14,AV14&lt;AW14)),3*$J$14,0)))</f>
        <v/>
      </c>
      <c r="AY14" s="3">
        <v>0</v>
      </c>
      <c r="AZ14" s="4">
        <v>1</v>
      </c>
      <c r="BA14" s="130" t="str">
        <f>IF(OR($E$14="",$F$14="",AY14="",AZ14=""),"",IF(AND(AY14=$E$14,AZ14=$F$14),5*$J$14,IF(OR(AND($E$14&gt;$F$14,AY14&gt;AZ14),AND($E$14=$F$14,AY14=AZ14),AND($E$14&lt;$F$14,AY14&lt;AZ14)),3*$J$14,0)))</f>
        <v/>
      </c>
      <c r="BB14" s="3">
        <v>2</v>
      </c>
      <c r="BC14" s="4">
        <v>2</v>
      </c>
      <c r="BD14" s="130" t="str">
        <f>IF(OR($E$14="",$F$14="",BB14="",BC14=""),"",IF(AND(BB14=$E$14,BC14=$F$14),5*$J$14,IF(OR(AND($E$14&gt;$F$14,BB14&gt;BC14),AND($E$14=$F$14,BB14=BC14),AND($E$14&lt;$F$14,BB14&lt;BC14)),3*$J$14,0)))</f>
        <v/>
      </c>
      <c r="BE14" s="3">
        <v>1</v>
      </c>
      <c r="BF14" s="4">
        <v>1</v>
      </c>
      <c r="BG14" s="130" t="str">
        <f>IF(OR($E$14="",$F$14="",BE14="",BF14=""),"",IF(AND(BE14=$E$14,BF14=$F$14),5*$J$14,IF(OR(AND($E$14&gt;$F$14,BE14&gt;BF14),AND($E$14=$F$14,BE14=BF14),AND($E$14&lt;$F$14,BE14&lt;BF14)),3*$J$14,0)))</f>
        <v/>
      </c>
      <c r="BH14" s="3">
        <v>2</v>
      </c>
      <c r="BI14" s="4">
        <v>1</v>
      </c>
      <c r="BJ14" s="130" t="str">
        <f>IF(OR($E$14="",$F$14="",BH14="",BI14=""),"",IF(AND(BH14=$E$14,BI14=$F$14),5*$J$14,IF(OR(AND($E$14&gt;$F$14,BH14&gt;BI14),AND($E$14=$F$14,BH14=BI14),AND($E$14&lt;$F$14,BH14&lt;BI14)),3*$J$14,0)))</f>
        <v/>
      </c>
      <c r="BK14" s="3">
        <v>1</v>
      </c>
      <c r="BL14" s="4">
        <v>1</v>
      </c>
      <c r="BM14" s="130" t="str">
        <f>IF(OR($E$14="",$F$14="",BK14="",BL14=""),"",IF(AND(BK14=$E$14,BL14=$F$14),5*$J$14,IF(OR(AND($E$14&gt;$F$14,BK14&gt;BL14),AND($E$14=$F$14,BK14=BL14),AND($E$14&lt;$F$14,BK14&lt;BL14)),3*$J$14,0)))</f>
        <v/>
      </c>
      <c r="BN14" s="3">
        <v>2</v>
      </c>
      <c r="BO14" s="4">
        <v>0</v>
      </c>
      <c r="BP14" s="130" t="str">
        <f>IF(OR($E$14="",$F$14="",BN14="",BO14=""),"",IF(AND(BN14=$E$14,BO14=$F$14),5*$J$14,IF(OR(AND($E$14&gt;$F$14,BN14&gt;BO14),AND($E$14=$F$14,BN14=BO14),AND($E$14&lt;$F$14,BN14&lt;BO14)),3*$J$14,0)))</f>
        <v/>
      </c>
      <c r="BQ14" s="3">
        <v>1</v>
      </c>
      <c r="BR14" s="4">
        <v>2</v>
      </c>
      <c r="BS14" s="130" t="str">
        <f>IF(OR($E$14="",$F$14="",BQ14="",BR14=""),"",IF(AND(BQ14=$E$14,BR14=$F$14),5*$J$14,IF(OR(AND($E$14&gt;$F$14,BQ14&gt;BR14),AND($E$14=$F$14,BQ14=BR14),AND($E$14&lt;$F$14,BQ14&lt;BR14)),3*$J$14,0)))</f>
        <v/>
      </c>
      <c r="BT14" s="3">
        <v>2</v>
      </c>
      <c r="BU14" s="4">
        <v>0</v>
      </c>
      <c r="BV14" s="130" t="str">
        <f>IF(OR($E$14="",$F$14="",BT14="",BU14=""),"",IF(AND(BT14=$E$14,BU14=$F$14),5*$J$14,IF(OR(AND($E$14&gt;$F$14,BT14&gt;BU14),AND($E$14=$F$14,BT14=BU14),AND($E$14&lt;$F$14,BT14&lt;BU14)),3*$J$14,0)))</f>
        <v/>
      </c>
      <c r="BW14" s="3">
        <v>0</v>
      </c>
      <c r="BX14" s="4">
        <v>0</v>
      </c>
      <c r="BY14" s="130" t="str">
        <f>IF(OR($E$14="",$F$14="",BW14="",BX14=""),"",IF(AND(BW14=$E$14,BX14=$F$14),5*$J$14,IF(OR(AND($E$14&gt;$F$14,BW14&gt;BX14),AND($E$14=$F$14,BW14=BX14),AND($E$14&lt;$F$14,BW14&lt;BX14)),3*$J$14,0)))</f>
        <v/>
      </c>
      <c r="BZ14" s="3">
        <v>1</v>
      </c>
      <c r="CA14" s="4">
        <v>1</v>
      </c>
      <c r="CB14" s="130" t="str">
        <f>IF(OR($E$14="",$F$14="",BZ14="",CA14=""),"",IF(AND(BZ14=$E$14,CA14=$F$14),5*$J$14,IF(OR(AND($E$14&gt;$F$14,BZ14&gt;CA14),AND($E$14=$F$14,BZ14=CA14),AND($E$14&lt;$F$14,BZ14&lt;CA14)),3*$J$14,0)))</f>
        <v/>
      </c>
      <c r="CC14" s="3">
        <v>1</v>
      </c>
      <c r="CD14" s="4">
        <v>1</v>
      </c>
      <c r="CE14" s="130" t="str">
        <f>IF(OR($E$14="",$F$14="",CC14="",CD14=""),"",IF(AND(CC14=$E$14,CD14=$F$14),5*$J$14,IF(OR(AND($E$14&gt;$F$14,CC14&gt;CD14),AND($E$14=$F$14,CC14=CD14),AND($E$14&lt;$F$14,CC14&lt;CD14)),3*$J$14,0)))</f>
        <v/>
      </c>
      <c r="CF14" s="3">
        <v>2</v>
      </c>
      <c r="CG14" s="4">
        <v>0</v>
      </c>
      <c r="CH14" s="130" t="str">
        <f>IF(OR($E$14="",$F$14="",CF14="",CG14=""),"",IF(AND(CF14=$E$14,CG14=$F$14),5*$J$14,IF(OR(AND($E$14&gt;$F$14,CF14&gt;CG14),AND($E$14=$F$14,CF14=CG14),AND($E$14&lt;$F$14,CF14&lt;CG14)),3*$J$14,0)))</f>
        <v/>
      </c>
      <c r="CI14" s="3">
        <v>1</v>
      </c>
      <c r="CJ14" s="4">
        <v>1</v>
      </c>
      <c r="CK14" s="130" t="str">
        <f>IF(OR($E$14="",$F$14="",CI14="",CJ14=""),"",IF(AND(CI14=$E$14,CJ14=$F$14),5*$J$14,IF(OR(AND($E$14&gt;$F$14,CI14&gt;CJ14),AND($E$14=$F$14,CI14=CJ14),AND($E$14&lt;$F$14,CI14&lt;CJ14)),3*$J$14,0)))</f>
        <v/>
      </c>
      <c r="CL14" s="3">
        <v>2</v>
      </c>
      <c r="CM14" s="4">
        <v>2</v>
      </c>
      <c r="CN14" s="130" t="str">
        <f>IF(OR($E$14="",$F$14="",CL14="",CM14=""),"",IF(AND(CL14=$E$14,CM14=$F$14),5*$J$14,IF(OR(AND($E$14&gt;$F$14,CL14&gt;CM14),AND($E$14=$F$14,CL14=CM14),AND($E$14&lt;$F$14,CL14&lt;CM14)),3*$J$14,0)))</f>
        <v/>
      </c>
      <c r="CO14" s="3">
        <v>1</v>
      </c>
      <c r="CP14" s="4">
        <v>1</v>
      </c>
      <c r="CQ14" s="130" t="str">
        <f>IF(OR($E$14="",$F$14="",CO14="",CP14=""),"",IF(AND(CO14=$E$14,CP14=$F$14),5*$J$14,IF(OR(AND($E$14&gt;$F$14,CO14&gt;CP14),AND($E$14=$F$14,CO14=CP14),AND($E$14&lt;$F$14,CO14&lt;CP14)),3*$J$14,0)))</f>
        <v/>
      </c>
      <c r="CR14" s="3">
        <v>1</v>
      </c>
      <c r="CS14" s="4">
        <v>0</v>
      </c>
      <c r="CT14" s="130" t="str">
        <f>IF(OR($E$14="",$F$14="",CR14="",CS14=""),"",IF(AND(CR14=$E$14,CS14=$F$14),5*$J$14,IF(OR(AND($E$14&gt;$F$14,CR14&gt;CS14),AND($E$14=$F$14,CR14=CS14),AND($E$14&lt;$F$14,CR14&lt;CS14)),3*$J$14,0)))</f>
        <v/>
      </c>
      <c r="CU14" s="3">
        <v>2</v>
      </c>
      <c r="CV14" s="4">
        <v>0</v>
      </c>
      <c r="CW14" s="130" t="str">
        <f>IF(OR($E$14="",$F$14="",CU14="",CV14=""),"",IF(AND(CU14=$E$14,CV14=$F$14),5*$J$14,IF(OR(AND($E$14&gt;$F$14,CU14&gt;CV14),AND($E$14=$F$14,CU14=CV14),AND($E$14&lt;$F$14,CU14&lt;CV14)),3*$J$14,0)))</f>
        <v/>
      </c>
      <c r="CX14" s="3">
        <v>1</v>
      </c>
      <c r="CY14" s="4">
        <v>0</v>
      </c>
      <c r="CZ14" s="130" t="str">
        <f>IF(OR($E$14="",$F$14="",CX14="",CY14=""),"",IF(AND(CX14=$E$14,CY14=$F$14),5*$J$14,IF(OR(AND($E$14&gt;$F$14,CX14&gt;CY14),AND($E$14=$F$14,CX14=CY14),AND($E$14&lt;$F$14,CX14&lt;CY14)),3*$J$14,0)))</f>
        <v/>
      </c>
      <c r="DA14" s="3">
        <v>0</v>
      </c>
      <c r="DB14" s="4">
        <v>0</v>
      </c>
      <c r="DC14" s="130" t="str">
        <f>IF(OR($E$14="",$F$14="",DA14="",DB14=""),"",IF(AND(DA14=$E$14,DB14=$F$14),5*$J$14,IF(OR(AND($E$14&gt;$F$14,DA14&gt;DB14),AND($E$14=$F$14,DA14=DB14),AND($E$14&lt;$F$14,DA14&lt;DB14)),3*$J$14,0)))</f>
        <v/>
      </c>
      <c r="DD14" s="3">
        <v>1</v>
      </c>
      <c r="DE14" s="4">
        <v>2</v>
      </c>
      <c r="DF14" s="130" t="str">
        <f>IF(OR($E$14="",$F$14="",DD14="",DE14=""),"",IF(AND(DD14=$E$14,DE14=$F$14),5*$J$14,IF(OR(AND($E$14&gt;$F$14,DD14&gt;DE14),AND($E$14=$F$14,DD14=DE14),AND($E$14&lt;$F$14,DD14&lt;DE14)),3*$J$14,0)))</f>
        <v/>
      </c>
      <c r="DG14" s="3">
        <v>0</v>
      </c>
      <c r="DH14" s="4">
        <v>0</v>
      </c>
      <c r="DI14" s="130" t="str">
        <f>IF(OR($E$14="",$F$14="",DG14="",DH14=""),"",IF(AND(DG14=$E$14,DH14=$F$14),5*$J$14,IF(OR(AND($E$14&gt;$F$14,DG14&gt;DH14),AND($E$14=$F$14,DG14=DH14),AND($E$14&lt;$F$14,DG14&lt;DH14)),3*$J$14,0)))</f>
        <v/>
      </c>
      <c r="DJ14" s="3">
        <v>1</v>
      </c>
      <c r="DK14" s="4">
        <v>0</v>
      </c>
      <c r="DL14" s="130" t="str">
        <f>IF(OR($E$14="",$F$14="",DJ14="",DK14=""),"",IF(AND(DJ14=$E$14,DK14=$F$14),5*$J$14,IF(OR(AND($E$14&gt;$F$14,DJ14&gt;DK14),AND($E$14=$F$14,DJ14=DK14),AND($E$14&lt;$F$14,DJ14&lt;DK14)),3*$J$14,0)))</f>
        <v/>
      </c>
      <c r="DM14" s="3">
        <v>0</v>
      </c>
      <c r="DN14" s="4">
        <v>0</v>
      </c>
      <c r="DO14" s="130" t="str">
        <f>IF(OR($E$14="",$F$14="",DM14="",DN14=""),"",IF(AND(DM14=$E$14,DN14=$F$14),5*$J$14,IF(OR(AND($E$14&gt;$F$14,DM14&gt;DN14),AND($E$14=$F$14,DM14=DN14),AND($E$14&lt;$F$14,DM14&lt;DN14)),3*$J$14,0)))</f>
        <v/>
      </c>
      <c r="DP14" s="3">
        <v>1</v>
      </c>
      <c r="DQ14" s="4">
        <v>1</v>
      </c>
      <c r="DR14" s="130" t="str">
        <f>IF(OR($E$14="",$F$14="",DP14="",DQ14=""),"",IF(AND(DP14=$E$14,DQ14=$F$14),5*$J$14,IF(OR(AND($E$14&gt;$F$14,DP14&gt;DQ14),AND($E$14=$F$14,DP14=DQ14),AND($E$14&lt;$F$14,DP14&lt;DQ14)),3*$J$14,0)))</f>
        <v/>
      </c>
      <c r="DS14" s="3">
        <v>2</v>
      </c>
      <c r="DT14" s="4">
        <v>1</v>
      </c>
      <c r="DU14" s="130" t="str">
        <f>IF(OR($E$14="",$F$14="",DS14="",DT14=""),"",IF(AND(DS14=$E$14,DT14=$F$14),5*$J$14,IF(OR(AND($E$14&gt;$F$14,DS14&gt;DT14),AND($E$14=$F$14,DS14=DT14),AND($E$14&lt;$F$14,DS14&lt;DT14)),3*$J$14,0)))</f>
        <v/>
      </c>
      <c r="DV14" s="3">
        <v>1</v>
      </c>
      <c r="DW14" s="4">
        <v>0</v>
      </c>
      <c r="DX14" s="130" t="str">
        <f>IF(OR($E$14="",$F$14="",DV14="",DW14=""),"",IF(AND(DV14=$E$14,DW14=$F$14),5*$J$14,IF(OR(AND($E$14&gt;$F$14,DV14&gt;DW14),AND($E$14=$F$14,DV14=DW14),AND($E$14&lt;$F$14,DV14&lt;DW14)),3*$J$14,0)))</f>
        <v/>
      </c>
      <c r="DY14" s="3">
        <v>1</v>
      </c>
      <c r="DZ14" s="4">
        <v>1</v>
      </c>
      <c r="EA14" s="130" t="str">
        <f>IF(OR($E$14="",$F$14="",DY14="",DZ14=""),"",IF(AND(DY14=$E$14,DZ14=$F$14),5*$J$14,IF(OR(AND($E$14&gt;$F$14,DY14&gt;DZ14),AND($E$14=$F$14,DY14=DZ14),AND($E$14&lt;$F$14,DY14&lt;DZ14)),3*$J$14,0)))</f>
        <v/>
      </c>
      <c r="EB14" s="3">
        <v>2</v>
      </c>
      <c r="EC14" s="4">
        <v>1</v>
      </c>
      <c r="ED14" s="130" t="str">
        <f>IF(OR($E$14="",$F$14="",EB14="",EC14=""),"",IF(AND(EB14=$E$14,EC14=$F$14),5*$J$14,IF(OR(AND($E$14&gt;$F$14,EB14&gt;EC14),AND($E$14=$F$14,EB14=EC14),AND($E$14&lt;$F$14,EB14&lt;EC14)),3*$J$14,0)))</f>
        <v/>
      </c>
      <c r="EE14" s="3">
        <v>1</v>
      </c>
      <c r="EF14" s="4">
        <v>0</v>
      </c>
      <c r="EG14" s="130" t="str">
        <f>IF(OR($E$14="",$F$14="",EE14="",EF14=""),"",IF(AND(EE14=$E$14,EF14=$F$14),5*$J$14,IF(OR(AND($E$14&gt;$F$14,EE14&gt;EF14),AND($E$14=$F$14,EE14=EF14),AND($E$14&lt;$F$14,EE14&lt;EF14)),3*$J$14,0)))</f>
        <v/>
      </c>
      <c r="EH14" s="3">
        <v>2</v>
      </c>
      <c r="EI14" s="4">
        <v>0</v>
      </c>
      <c r="EJ14" s="130" t="str">
        <f>IF(OR($E$14="",$F$14="",EH14="",EI14=""),"",IF(AND(EH14=$E$14,EI14=$F$14),5*$J$14,IF(OR(AND($E$14&gt;$F$14,EH14&gt;EI14),AND($E$14=$F$14,EH14=EI14),AND($E$14&lt;$F$14,EH14&lt;EI14)),3*$J$14,0)))</f>
        <v/>
      </c>
      <c r="EK14" s="3">
        <v>2</v>
      </c>
      <c r="EL14" s="4">
        <v>0</v>
      </c>
      <c r="EM14" s="130" t="str">
        <f>IF(OR($E$14="",$F$14="",EK14="",EL14=""),"",IF(AND(EK14=$E$14,EL14=$F$14),5*$J$14,IF(OR(AND($E$14&gt;$F$14,EK14&gt;EL14),AND($E$14=$F$14,EK14=EL14),AND($E$14&lt;$F$14,EK14&lt;EL14)),3*$J$14,0)))</f>
        <v/>
      </c>
      <c r="EN14" s="3">
        <v>2</v>
      </c>
      <c r="EO14" s="4">
        <v>2</v>
      </c>
      <c r="EP14" s="130" t="str">
        <f>IF(OR($E$14="",$F$14="",EN14="",EO14=""),"",IF(AND(EN14=$E$14,EO14=$F$14),5*$J$14,IF(OR(AND($E$14&gt;$F$14,EN14&gt;EO14),AND($E$14=$F$14,EN14=EO14),AND($E$14&lt;$F$14,EN14&lt;EO14)),3*$J$14,0)))</f>
        <v/>
      </c>
      <c r="EQ14" s="3">
        <v>0</v>
      </c>
      <c r="ER14" s="4">
        <v>0</v>
      </c>
      <c r="ES14" s="130" t="str">
        <f>IF(OR($E$14="",$F$14="",EQ14="",ER14=""),"",IF(AND(EQ14=$E$14,ER14=$F$14),5*$J$14,IF(OR(AND($E$14&gt;$F$14,EQ14&gt;ER14),AND($E$14=$F$14,EQ14=ER14),AND($E$14&lt;$F$14,EQ14&lt;ER14)),3*$J$14,0)))</f>
        <v/>
      </c>
      <c r="ET14" s="3">
        <v>1</v>
      </c>
      <c r="EU14" s="4">
        <v>0</v>
      </c>
      <c r="EV14" s="130" t="str">
        <f>IF(OR($E$14="",$F$14="",ET14="",EU14=""),"",IF(AND(ET14=$E$14,EU14=$F$14),5*$J$14,IF(OR(AND($E$14&gt;$F$14,ET14&gt;EU14),AND($E$14=$F$14,ET14=EU14),AND($E$14&lt;$F$14,ET14&lt;EU14)),3*$J$14,0)))</f>
        <v/>
      </c>
      <c r="EW14" s="3">
        <v>2</v>
      </c>
      <c r="EX14" s="4">
        <v>2</v>
      </c>
      <c r="EY14" s="130" t="str">
        <f>IF(OR($E$14="",$F$14="",EW14="",EX14=""),"",IF(AND(EW14=$E$14,EX14=$F$14),5*$J$14,IF(OR(AND($E$14&gt;$F$14,EW14&gt;EX14),AND($E$14=$F$14,EW14=EX14),AND($E$14&lt;$F$14,EW14&lt;EX14)),3*$J$14,0)))</f>
        <v/>
      </c>
      <c r="EZ14" s="3">
        <v>1</v>
      </c>
      <c r="FA14" s="4">
        <v>0</v>
      </c>
      <c r="FB14" s="130" t="str">
        <f>IF(OR($E$14="",$F$14="",EZ14="",FA14=""),"",IF(AND(EZ14=$E$14,FA14=$F$14),5*$J$14,IF(OR(AND($E$14&gt;$F$14,EZ14&gt;FA14),AND($E$14=$F$14,EZ14=FA14),AND($E$14&lt;$F$14,EZ14&lt;FA14)),3*$J$14,0)))</f>
        <v/>
      </c>
      <c r="FC14" s="3">
        <v>1</v>
      </c>
      <c r="FD14" s="4">
        <v>2</v>
      </c>
      <c r="FE14" s="130" t="str">
        <f>IF(OR($E$14="",$F$14="",FC14="",FD14=""),"",IF(AND(FC14=$E$14,FD14=$F$14),5*$J$14,IF(OR(AND($E$14&gt;$F$14,FC14&gt;FD14),AND($E$14=$F$14,FC14=FD14),AND($E$14&lt;$F$14,FC14&lt;FD14)),3*$J$14,0)))</f>
        <v/>
      </c>
      <c r="FF14" s="3">
        <v>0</v>
      </c>
      <c r="FG14" s="4">
        <v>0</v>
      </c>
      <c r="FH14" s="130" t="str">
        <f>IF(OR($E$14="",$F$14="",FF14="",FG14=""),"",IF(AND(FF14=$E$14,FG14=$F$14),5*$J$14,IF(OR(AND($E$14&gt;$F$14,FF14&gt;FG14),AND($E$14=$F$14,FF14=FG14),AND($E$14&lt;$F$14,FF14&lt;FG14)),3*$J$14,0)))</f>
        <v/>
      </c>
      <c r="FI14" s="3">
        <v>1</v>
      </c>
      <c r="FJ14" s="4">
        <v>1</v>
      </c>
      <c r="FK14" s="130" t="str">
        <f>IF(OR($E$14="",$F$14="",FI14="",FJ14=""),"",IF(AND(FI14=$E$14,FJ14=$F$14),5*$J$14,IF(OR(AND($E$14&gt;$F$14,FI14&gt;FJ14),AND($E$14=$F$14,FI14=FJ14),AND($E$14&lt;$F$14,FI14&lt;FJ14)),3*$J$14,0)))</f>
        <v/>
      </c>
      <c r="FL14" s="3">
        <v>1</v>
      </c>
      <c r="FM14" s="4">
        <v>0</v>
      </c>
      <c r="FN14" s="130" t="str">
        <f>IF(OR($E$14="",$F$14="",FL14="",FM14=""),"",IF(AND(FL14=$E$14,FM14=$F$14),5*$J$14,IF(OR(AND($E$14&gt;$F$14,FL14&gt;FM14),AND($E$14=$F$14,FL14=FM14),AND($E$14&lt;$F$14,FL14&lt;FM14)),3*$J$14,0)))</f>
        <v/>
      </c>
      <c r="FO14" s="3">
        <v>2</v>
      </c>
      <c r="FP14" s="4">
        <v>1</v>
      </c>
      <c r="FQ14" s="130" t="str">
        <f>IF(OR($E$14="",$F$14="",FO14="",FP14=""),"",IF(AND(FO14=$E$14,FP14=$F$14),5*$J$14,IF(OR(AND($E$14&gt;$F$14,FO14&gt;FP14),AND($E$14=$F$14,FO14=FP14),AND($E$14&lt;$F$14,FO14&lt;FP14)),3*$J$14,0)))</f>
        <v/>
      </c>
      <c r="FR14" s="3">
        <v>1</v>
      </c>
      <c r="FS14" s="4">
        <v>0</v>
      </c>
      <c r="FT14" s="130" t="str">
        <f>IF(OR($E$14="",$F$14="",FR14="",FS14=""),"",IF(AND(FR14=$E$14,FS14=$F$14),5*$J$14,IF(OR(AND($E$14&gt;$F$14,FR14&gt;FS14),AND($E$14=$F$14,FR14=FS14),AND($E$14&lt;$F$14,FR14&lt;FS14)),3*$J$14,0)))</f>
        <v/>
      </c>
      <c r="FU14" s="3">
        <v>1</v>
      </c>
      <c r="FV14" s="4">
        <v>2</v>
      </c>
      <c r="FW14" s="130" t="str">
        <f>IF(OR($E$14="",$F$14="",FU14="",FV14=""),"",IF(AND(FU14=$E$14,FV14=$F$14),5*$J$14,IF(OR(AND($E$14&gt;$F$14,FU14&gt;FV14),AND($E$14=$F$14,FU14=FV14),AND($E$14&lt;$F$14,FU14&lt;FV14)),3*$J$14,0)))</f>
        <v/>
      </c>
      <c r="FX14" s="3">
        <v>1</v>
      </c>
      <c r="FY14" s="4">
        <v>0</v>
      </c>
      <c r="FZ14" s="130" t="str">
        <f>IF(OR($E$14="",$F$14="",FX14="",FY14=""),"",IF(AND(FX14=$E$14,FY14=$F$14),5*$J$14,IF(OR(AND($E$14&gt;$F$14,FX14&gt;FY14),AND($E$14=$F$14,FX14=FY14),AND($E$14&lt;$F$14,FX14&lt;FY14)),3*$J$14,0)))</f>
        <v/>
      </c>
      <c r="GA14" s="3">
        <v>2</v>
      </c>
      <c r="GB14" s="4">
        <v>0</v>
      </c>
      <c r="GC14" s="130" t="str">
        <f>IF(OR($E$14="",$F$14="",GA14="",GB14=""),"",IF(AND(GA14=$E$14,GB14=$F$14),5*$J$14,IF(OR(AND($E$14&gt;$F$14,GA14&gt;GB14),AND($E$14=$F$14,GA14=GB14),AND($E$14&lt;$F$14,GA14&lt;GB14)),3*$J$14,0)))</f>
        <v/>
      </c>
      <c r="GD14" s="3">
        <v>1</v>
      </c>
      <c r="GE14" s="4">
        <v>0</v>
      </c>
      <c r="GF14" s="130" t="str">
        <f>IF(OR($E$14="",$F$14="",GD14="",GE14=""),"",IF(AND(GD14=$E$14,GE14=$F$14),5*$J$14,IF(OR(AND($E$14&gt;$F$14,GD14&gt;GE14),AND($E$14=$F$14,GD14=GE14),AND($E$14&lt;$F$14,GD14&lt;GE14)),3*$J$14,0)))</f>
        <v/>
      </c>
      <c r="GG14" s="3">
        <v>1</v>
      </c>
      <c r="GH14" s="4">
        <v>1</v>
      </c>
      <c r="GI14" s="130" t="str">
        <f>IF(OR($E$14="",$F$14="",GG14="",GH14=""),"",IF(AND(GG14=$E$14,GH14=$F$14),5*$J$14,IF(OR(AND($E$14&gt;$F$14,GG14&gt;GH14),AND($E$14=$F$14,GG14=GH14),AND($E$14&lt;$F$14,GG14&lt;GH14)),3*$J$14,0)))</f>
        <v/>
      </c>
      <c r="GJ14" s="3">
        <v>1</v>
      </c>
      <c r="GK14" s="4">
        <v>1</v>
      </c>
      <c r="GL14" s="130" t="str">
        <f>IF(OR($E$14="",$F$14="",GJ14="",GK14=""),"",IF(AND(GJ14=$E$14,GK14=$F$14),5*$J$14,IF(OR(AND($E$14&gt;$F$14,GJ14&gt;GK14),AND($E$14=$F$14,GJ14=GK14),AND($E$14&lt;$F$14,GJ14&lt;GK14)),3*$J$14,0)))</f>
        <v/>
      </c>
      <c r="GM14" s="3">
        <v>1</v>
      </c>
      <c r="GN14" s="4">
        <v>0</v>
      </c>
      <c r="GO14" s="130" t="str">
        <f>IF(OR($E$14="",$F$14="",GM14="",GN14=""),"",IF(AND(GM14=$E$14,GN14=$F$14),5*$J$14,IF(OR(AND($E$14&gt;$F$14,GM14&gt;GN14),AND($E$14=$F$14,GM14=GN14),AND($E$14&lt;$F$14,GM14&lt;GN14)),3*$J$14,0)))</f>
        <v/>
      </c>
      <c r="GP14" s="3">
        <v>2</v>
      </c>
      <c r="GQ14" s="4">
        <v>1</v>
      </c>
      <c r="GR14" s="130" t="str">
        <f>IF(OR($E$14="",$F$14="",GP14="",GQ14=""),"",IF(AND(GP14=$E$14,GQ14=$F$14),5*$J$14,IF(OR(AND($E$14&gt;$F$14,GP14&gt;GQ14),AND($E$14=$F$14,GP14=GQ14),AND($E$14&lt;$F$14,GP14&lt;GQ14)),3*$J$14,0)))</f>
        <v/>
      </c>
      <c r="GS14" s="3">
        <v>1</v>
      </c>
      <c r="GT14" s="4">
        <v>0</v>
      </c>
      <c r="GU14" s="130" t="str">
        <f>IF(OR($E$14="",$F$14="",GS14="",GT14=""),"",IF(AND(GS14=$E$14,GT14=$F$14),5*$J$14,IF(OR(AND($E$14&gt;$F$14,GS14&gt;GT14),AND($E$14=$F$14,GS14=GT14),AND($E$14&lt;$F$14,GS14&lt;GT14)),3*$J$14,0)))</f>
        <v/>
      </c>
      <c r="GV14" s="168"/>
    </row>
    <row r="15" spans="1:204">
      <c r="A15" s="236">
        <v>12</v>
      </c>
      <c r="B15" s="43">
        <v>10</v>
      </c>
      <c r="C15" s="151" t="s">
        <v>95</v>
      </c>
      <c r="D15" s="151" t="s">
        <v>3</v>
      </c>
      <c r="E15" s="221" t="str">
        <f>IF(Poules!I54&lt;&gt;"",Poules!I54,"")</f>
        <v/>
      </c>
      <c r="F15" s="221" t="str">
        <f>IF(Poules!J54&lt;&gt;"",Poules!J54,"")</f>
        <v/>
      </c>
      <c r="G15" s="22">
        <v>2.4</v>
      </c>
      <c r="H15" s="210">
        <v>3</v>
      </c>
      <c r="I15" s="211">
        <v>3</v>
      </c>
      <c r="J15" s="174" t="str">
        <f t="shared" si="1"/>
        <v/>
      </c>
      <c r="K15" s="250">
        <f>IF($K$4&lt;&gt;0,HLOOKUP($K$4,$O$4:GU15,A15,FALSE),"")</f>
        <v>2</v>
      </c>
      <c r="L15" s="251">
        <f>IF($K$4&lt;&gt;0,HLOOKUP(CONCATENATE($K$4,"1"),$O$4:GU15,A15,FALSE),"")</f>
        <v>0</v>
      </c>
      <c r="M15" s="252" t="str">
        <f>IF($K$4&lt;&gt;0,HLOOKUP(CONCATENATE($K$4,"2"),$O$4:GU15,A15,FALSE),"")</f>
        <v/>
      </c>
      <c r="N15" s="253"/>
      <c r="O15" s="5">
        <v>2</v>
      </c>
      <c r="P15" s="6">
        <v>0</v>
      </c>
      <c r="Q15" s="7" t="str">
        <f>IF(OR($E$15="",$F$15="",O15="",P15=""),"",IF(AND(O15=$E$15,P15=$F$15),5*$J$15,IF(OR(AND($E$15&gt;$F$15,O15&gt;P15),AND($E$15=$F$15,O15=P15),AND($E$15&lt;$F$15,O15&lt;P15)),3*$J$15,0)))</f>
        <v/>
      </c>
      <c r="R15" s="5">
        <v>2</v>
      </c>
      <c r="S15" s="6">
        <v>0</v>
      </c>
      <c r="T15" s="7" t="str">
        <f>IF(OR($E$15="",$F$15="",R15="",S15=""),"",IF(AND(R15=$E$15,S15=$F$15),5*$J$15,IF(OR(AND($E$15&gt;$F$15,R15&gt;S15),AND($E$15=$F$15,R15=S15),AND($E$15&lt;$F$15,R15&lt;S15)),3*$J$15,0)))</f>
        <v/>
      </c>
      <c r="U15" s="5">
        <v>2</v>
      </c>
      <c r="V15" s="6">
        <v>0</v>
      </c>
      <c r="W15" s="7" t="str">
        <f>IF(OR($E$15="",$F$15="",U15="",V15=""),"",IF(AND(U15=$E$15,V15=$F$15),5*$J$15,IF(OR(AND($E$15&gt;$F$15,U15&gt;V15),AND($E$15=$F$15,U15=V15),AND($E$15&lt;$F$15,U15&lt;V15)),3*$J$15,0)))</f>
        <v/>
      </c>
      <c r="X15" s="5">
        <v>2</v>
      </c>
      <c r="Y15" s="6">
        <v>0</v>
      </c>
      <c r="Z15" s="7" t="str">
        <f>IF(OR($E$15="",$F$15="",X15="",Y15=""),"",IF(AND(X15=$E$15,Y15=$F$15),5*$J$15,IF(OR(AND($E$15&gt;$F$15,X15&gt;Y15),AND($E$15=$F$15,X15=Y15),AND($E$15&lt;$F$15,X15&lt;Y15)),3*$J$15,0)))</f>
        <v/>
      </c>
      <c r="AA15" s="5">
        <v>2</v>
      </c>
      <c r="AB15" s="6">
        <v>0</v>
      </c>
      <c r="AC15" s="7" t="str">
        <f>IF(OR($E$15="",$F$15="",AA15="",AB15=""),"",IF(AND(AA15=$E$15,AB15=$F$15),5*$J$15,IF(OR(AND($E$15&gt;$F$15,AA15&gt;AB15),AND($E$15=$F$15,AA15=AB15),AND($E$15&lt;$F$15,AA15&lt;AB15)),3*$J$15,0)))</f>
        <v/>
      </c>
      <c r="AD15" s="5">
        <v>3</v>
      </c>
      <c r="AE15" s="6">
        <v>0</v>
      </c>
      <c r="AF15" s="7" t="str">
        <f>IF(OR($E$15="",$F$15="",AD15="",AE15=""),"",IF(AND(AD15=$E$15,AE15=$F$15),5*$J$15,IF(OR(AND($E$15&gt;$F$15,AD15&gt;AE15),AND($E$15=$F$15,AD15=AE15),AND($E$15&lt;$F$15,AD15&lt;AE15)),3*$J$15,0)))</f>
        <v/>
      </c>
      <c r="AG15" s="5">
        <v>1</v>
      </c>
      <c r="AH15" s="6">
        <v>0</v>
      </c>
      <c r="AI15" s="7" t="str">
        <f>IF(OR($E$15="",$F$15="",AG15="",AH15=""),"",IF(AND(AG15=$E$15,AH15=$F$15),5*$J$15,IF(OR(AND($E$15&gt;$F$15,AG15&gt;AH15),AND($E$15=$F$15,AG15=AH15),AND($E$15&lt;$F$15,AG15&lt;AH15)),3*$J$15,0)))</f>
        <v/>
      </c>
      <c r="AJ15" s="5">
        <v>3</v>
      </c>
      <c r="AK15" s="6">
        <v>1</v>
      </c>
      <c r="AL15" s="7" t="str">
        <f>IF(OR($E$15="",$F$15="",AJ15="",AK15=""),"",IF(AND(AJ15=$E$15,AK15=$F$15),5*$J$15,IF(OR(AND($E$15&gt;$F$15,AJ15&gt;AK15),AND($E$15=$F$15,AJ15=AK15),AND($E$15&lt;$F$15,AJ15&lt;AK15)),3*$J$15,0)))</f>
        <v/>
      </c>
      <c r="AM15" s="5">
        <v>2</v>
      </c>
      <c r="AN15" s="6">
        <v>0</v>
      </c>
      <c r="AO15" s="7" t="str">
        <f>IF(OR($E$15="",$F$15="",AM15="",AN15=""),"",IF(AND(AM15=$E$15,AN15=$F$15),5*$J$15,IF(OR(AND($E$15&gt;$F$15,AM15&gt;AN15),AND($E$15=$F$15,AM15=AN15),AND($E$15&lt;$F$15,AM15&lt;AN15)),3*$J$15,0)))</f>
        <v/>
      </c>
      <c r="AP15" s="5">
        <v>2</v>
      </c>
      <c r="AQ15" s="6">
        <v>0</v>
      </c>
      <c r="AR15" s="7" t="str">
        <f>IF(OR($E$15="",$F$15="",AP15="",AQ15=""),"",IF(AND(AP15=$E$15,AQ15=$F$15),5*$J$15,IF(OR(AND($E$15&gt;$F$15,AP15&gt;AQ15),AND($E$15=$F$15,AP15=AQ15),AND($E$15&lt;$F$15,AP15&lt;AQ15)),3*$J$15,0)))</f>
        <v/>
      </c>
      <c r="AS15" s="5">
        <v>2</v>
      </c>
      <c r="AT15" s="6">
        <v>0</v>
      </c>
      <c r="AU15" s="7" t="str">
        <f>IF(OR($E$15="",$F$15="",AS15="",AT15=""),"",IF(AND(AS15=$E$15,AT15=$F$15),5*$J$15,IF(OR(AND($E$15&gt;$F$15,AS15&gt;AT15),AND($E$15=$F$15,AS15=AT15),AND($E$15&lt;$F$15,AS15&lt;AT15)),3*$J$15,0)))</f>
        <v/>
      </c>
      <c r="AV15" s="5">
        <v>2</v>
      </c>
      <c r="AW15" s="6">
        <v>1</v>
      </c>
      <c r="AX15" s="7" t="str">
        <f>IF(OR($E$15="",$F$15="",AV15="",AW15=""),"",IF(AND(AV15=$E$15,AW15=$F$15),5*$J$15,IF(OR(AND($E$15&gt;$F$15,AV15&gt;AW15),AND($E$15=$F$15,AV15=AW15),AND($E$15&lt;$F$15,AV15&lt;AW15)),3*$J$15,0)))</f>
        <v/>
      </c>
      <c r="AY15" s="5">
        <v>2</v>
      </c>
      <c r="AZ15" s="6">
        <v>0</v>
      </c>
      <c r="BA15" s="7" t="str">
        <f>IF(OR($E$15="",$F$15="",AY15="",AZ15=""),"",IF(AND(AY15=$E$15,AZ15=$F$15),5*$J$15,IF(OR(AND($E$15&gt;$F$15,AY15&gt;AZ15),AND($E$15=$F$15,AY15=AZ15),AND($E$15&lt;$F$15,AY15&lt;AZ15)),3*$J$15,0)))</f>
        <v/>
      </c>
      <c r="BB15" s="5">
        <v>2</v>
      </c>
      <c r="BC15" s="6">
        <v>0</v>
      </c>
      <c r="BD15" s="7" t="str">
        <f>IF(OR($E$15="",$F$15="",BB15="",BC15=""),"",IF(AND(BB15=$E$15,BC15=$F$15),5*$J$15,IF(OR(AND($E$15&gt;$F$15,BB15&gt;BC15),AND($E$15=$F$15,BB15=BC15),AND($E$15&lt;$F$15,BB15&lt;BC15)),3*$J$15,0)))</f>
        <v/>
      </c>
      <c r="BE15" s="5">
        <v>2</v>
      </c>
      <c r="BF15" s="6">
        <v>0</v>
      </c>
      <c r="BG15" s="7" t="str">
        <f>IF(OR($E$15="",$F$15="",BE15="",BF15=""),"",IF(AND(BE15=$E$15,BF15=$F$15),5*$J$15,IF(OR(AND($E$15&gt;$F$15,BE15&gt;BF15),AND($E$15=$F$15,BE15=BF15),AND($E$15&lt;$F$15,BE15&lt;BF15)),3*$J$15,0)))</f>
        <v/>
      </c>
      <c r="BH15" s="5">
        <v>2</v>
      </c>
      <c r="BI15" s="6">
        <v>0</v>
      </c>
      <c r="BJ15" s="7" t="str">
        <f>IF(OR($E$15="",$F$15="",BH15="",BI15=""),"",IF(AND(BH15=$E$15,BI15=$F$15),5*$J$15,IF(OR(AND($E$15&gt;$F$15,BH15&gt;BI15),AND($E$15=$F$15,BH15=BI15),AND($E$15&lt;$F$15,BH15&lt;BI15)),3*$J$15,0)))</f>
        <v/>
      </c>
      <c r="BK15" s="5">
        <v>2</v>
      </c>
      <c r="BL15" s="6">
        <v>1</v>
      </c>
      <c r="BM15" s="7" t="str">
        <f>IF(OR($E$15="",$F$15="",BK15="",BL15=""),"",IF(AND(BK15=$E$15,BL15=$F$15),5*$J$15,IF(OR(AND($E$15&gt;$F$15,BK15&gt;BL15),AND($E$15=$F$15,BK15=BL15),AND($E$15&lt;$F$15,BK15&lt;BL15)),3*$J$15,0)))</f>
        <v/>
      </c>
      <c r="BN15" s="5">
        <v>2</v>
      </c>
      <c r="BO15" s="6">
        <v>1</v>
      </c>
      <c r="BP15" s="7" t="str">
        <f>IF(OR($E$15="",$F$15="",BN15="",BO15=""),"",IF(AND(BN15=$E$15,BO15=$F$15),5*$J$15,IF(OR(AND($E$15&gt;$F$15,BN15&gt;BO15),AND($E$15=$F$15,BN15=BO15),AND($E$15&lt;$F$15,BN15&lt;BO15)),3*$J$15,0)))</f>
        <v/>
      </c>
      <c r="BQ15" s="5">
        <v>1</v>
      </c>
      <c r="BR15" s="6">
        <v>1</v>
      </c>
      <c r="BS15" s="7" t="str">
        <f>IF(OR($E$15="",$F$15="",BQ15="",BR15=""),"",IF(AND(BQ15=$E$15,BR15=$F$15),5*$J$15,IF(OR(AND($E$15&gt;$F$15,BQ15&gt;BR15),AND($E$15=$F$15,BQ15=BR15),AND($E$15&lt;$F$15,BQ15&lt;BR15)),3*$J$15,0)))</f>
        <v/>
      </c>
      <c r="BT15" s="5">
        <v>2</v>
      </c>
      <c r="BU15" s="6">
        <v>0</v>
      </c>
      <c r="BV15" s="7" t="str">
        <f>IF(OR($E$15="",$F$15="",BT15="",BU15=""),"",IF(AND(BT15=$E$15,BU15=$F$15),5*$J$15,IF(OR(AND($E$15&gt;$F$15,BT15&gt;BU15),AND($E$15=$F$15,BT15=BU15),AND($E$15&lt;$F$15,BT15&lt;BU15)),3*$J$15,0)))</f>
        <v/>
      </c>
      <c r="BW15" s="5">
        <v>1</v>
      </c>
      <c r="BX15" s="6">
        <v>0</v>
      </c>
      <c r="BY15" s="7" t="str">
        <f>IF(OR($E$15="",$F$15="",BW15="",BX15=""),"",IF(AND(BW15=$E$15,BX15=$F$15),5*$J$15,IF(OR(AND($E$15&gt;$F$15,BW15&gt;BX15),AND($E$15=$F$15,BW15=BX15),AND($E$15&lt;$F$15,BW15&lt;BX15)),3*$J$15,0)))</f>
        <v/>
      </c>
      <c r="BZ15" s="5">
        <v>3</v>
      </c>
      <c r="CA15" s="6">
        <v>0</v>
      </c>
      <c r="CB15" s="7" t="str">
        <f>IF(OR($E$15="",$F$15="",BZ15="",CA15=""),"",IF(AND(BZ15=$E$15,CA15=$F$15),5*$J$15,IF(OR(AND($E$15&gt;$F$15,BZ15&gt;CA15),AND($E$15=$F$15,BZ15=CA15),AND($E$15&lt;$F$15,BZ15&lt;CA15)),3*$J$15,0)))</f>
        <v/>
      </c>
      <c r="CC15" s="5">
        <v>2</v>
      </c>
      <c r="CD15" s="6">
        <v>0</v>
      </c>
      <c r="CE15" s="7" t="str">
        <f>IF(OR($E$15="",$F$15="",CC15="",CD15=""),"",IF(AND(CC15=$E$15,CD15=$F$15),5*$J$15,IF(OR(AND($E$15&gt;$F$15,CC15&gt;CD15),AND($E$15=$F$15,CC15=CD15),AND($E$15&lt;$F$15,CC15&lt;CD15)),3*$J$15,0)))</f>
        <v/>
      </c>
      <c r="CF15" s="5">
        <v>2</v>
      </c>
      <c r="CG15" s="6">
        <v>1</v>
      </c>
      <c r="CH15" s="7" t="str">
        <f>IF(OR($E$15="",$F$15="",CF15="",CG15=""),"",IF(AND(CF15=$E$15,CG15=$F$15),5*$J$15,IF(OR(AND($E$15&gt;$F$15,CF15&gt;CG15),AND($E$15=$F$15,CF15=CG15),AND($E$15&lt;$F$15,CF15&lt;CG15)),3*$J$15,0)))</f>
        <v/>
      </c>
      <c r="CI15" s="5">
        <v>2</v>
      </c>
      <c r="CJ15" s="6">
        <v>0</v>
      </c>
      <c r="CK15" s="7" t="str">
        <f>IF(OR($E$15="",$F$15="",CI15="",CJ15=""),"",IF(AND(CI15=$E$15,CJ15=$F$15),5*$J$15,IF(OR(AND($E$15&gt;$F$15,CI15&gt;CJ15),AND($E$15=$F$15,CI15=CJ15),AND($E$15&lt;$F$15,CI15&lt;CJ15)),3*$J$15,0)))</f>
        <v/>
      </c>
      <c r="CL15" s="5">
        <v>2</v>
      </c>
      <c r="CM15" s="6">
        <v>0</v>
      </c>
      <c r="CN15" s="7" t="str">
        <f>IF(OR($E$15="",$F$15="",CL15="",CM15=""),"",IF(AND(CL15=$E$15,CM15=$F$15),5*$J$15,IF(OR(AND($E$15&gt;$F$15,CL15&gt;CM15),AND($E$15=$F$15,CL15=CM15),AND($E$15&lt;$F$15,CL15&lt;CM15)),3*$J$15,0)))</f>
        <v/>
      </c>
      <c r="CO15" s="5">
        <v>2</v>
      </c>
      <c r="CP15" s="6">
        <v>1</v>
      </c>
      <c r="CQ15" s="7" t="str">
        <f>IF(OR($E$15="",$F$15="",CO15="",CP15=""),"",IF(AND(CO15=$E$15,CP15=$F$15),5*$J$15,IF(OR(AND($E$15&gt;$F$15,CO15&gt;CP15),AND($E$15=$F$15,CO15=CP15),AND($E$15&lt;$F$15,CO15&lt;CP15)),3*$J$15,0)))</f>
        <v/>
      </c>
      <c r="CR15" s="5">
        <v>4</v>
      </c>
      <c r="CS15" s="6">
        <v>0</v>
      </c>
      <c r="CT15" s="7" t="str">
        <f>IF(OR($E$15="",$F$15="",CR15="",CS15=""),"",IF(AND(CR15=$E$15,CS15=$F$15),5*$J$15,IF(OR(AND($E$15&gt;$F$15,CR15&gt;CS15),AND($E$15=$F$15,CR15=CS15),AND($E$15&lt;$F$15,CR15&lt;CS15)),3*$J$15,0)))</f>
        <v/>
      </c>
      <c r="CU15" s="5">
        <v>3</v>
      </c>
      <c r="CV15" s="6">
        <v>0</v>
      </c>
      <c r="CW15" s="7" t="str">
        <f>IF(OR($E$15="",$F$15="",CU15="",CV15=""),"",IF(AND(CU15=$E$15,CV15=$F$15),5*$J$15,IF(OR(AND($E$15&gt;$F$15,CU15&gt;CV15),AND($E$15=$F$15,CU15=CV15),AND($E$15&lt;$F$15,CU15&lt;CV15)),3*$J$15,0)))</f>
        <v/>
      </c>
      <c r="CX15" s="5">
        <v>2</v>
      </c>
      <c r="CY15" s="6">
        <v>0</v>
      </c>
      <c r="CZ15" s="7" t="str">
        <f>IF(OR($E$15="",$F$15="",CX15="",CY15=""),"",IF(AND(CX15=$E$15,CY15=$F$15),5*$J$15,IF(OR(AND($E$15&gt;$F$15,CX15&gt;CY15),AND($E$15=$F$15,CX15=CY15),AND($E$15&lt;$F$15,CX15&lt;CY15)),3*$J$15,0)))</f>
        <v/>
      </c>
      <c r="DA15" s="5">
        <v>2</v>
      </c>
      <c r="DB15" s="6">
        <v>1</v>
      </c>
      <c r="DC15" s="7" t="str">
        <f>IF(OR($E$15="",$F$15="",DA15="",DB15=""),"",IF(AND(DA15=$E$15,DB15=$F$15),5*$J$15,IF(OR(AND($E$15&gt;$F$15,DA15&gt;DB15),AND($E$15=$F$15,DA15=DB15),AND($E$15&lt;$F$15,DA15&lt;DB15)),3*$J$15,0)))</f>
        <v/>
      </c>
      <c r="DD15" s="5">
        <v>3</v>
      </c>
      <c r="DE15" s="6">
        <v>0</v>
      </c>
      <c r="DF15" s="7" t="str">
        <f>IF(OR($E$15="",$F$15="",DD15="",DE15=""),"",IF(AND(DD15=$E$15,DE15=$F$15),5*$J$15,IF(OR(AND($E$15&gt;$F$15,DD15&gt;DE15),AND($E$15=$F$15,DD15=DE15),AND($E$15&lt;$F$15,DD15&lt;DE15)),3*$J$15,0)))</f>
        <v/>
      </c>
      <c r="DG15" s="5">
        <v>3</v>
      </c>
      <c r="DH15" s="6">
        <v>0</v>
      </c>
      <c r="DI15" s="7" t="str">
        <f>IF(OR($E$15="",$F$15="",DG15="",DH15=""),"",IF(AND(DG15=$E$15,DH15=$F$15),5*$J$15,IF(OR(AND($E$15&gt;$F$15,DG15&gt;DH15),AND($E$15=$F$15,DG15=DH15),AND($E$15&lt;$F$15,DG15&lt;DH15)),3*$J$15,0)))</f>
        <v/>
      </c>
      <c r="DJ15" s="5">
        <v>2</v>
      </c>
      <c r="DK15" s="6">
        <v>0</v>
      </c>
      <c r="DL15" s="7" t="str">
        <f>IF(OR($E$15="",$F$15="",DJ15="",DK15=""),"",IF(AND(DJ15=$E$15,DK15=$F$15),5*$J$15,IF(OR(AND($E$15&gt;$F$15,DJ15&gt;DK15),AND($E$15=$F$15,DJ15=DK15),AND($E$15&lt;$F$15,DJ15&lt;DK15)),3*$J$15,0)))</f>
        <v/>
      </c>
      <c r="DM15" s="5">
        <v>2</v>
      </c>
      <c r="DN15" s="6">
        <v>0</v>
      </c>
      <c r="DO15" s="7" t="str">
        <f>IF(OR($E$15="",$F$15="",DM15="",DN15=""),"",IF(AND(DM15=$E$15,DN15=$F$15),5*$J$15,IF(OR(AND($E$15&gt;$F$15,DM15&gt;DN15),AND($E$15=$F$15,DM15=DN15),AND($E$15&lt;$F$15,DM15&lt;DN15)),3*$J$15,0)))</f>
        <v/>
      </c>
      <c r="DP15" s="5">
        <v>2</v>
      </c>
      <c r="DQ15" s="6">
        <v>1</v>
      </c>
      <c r="DR15" s="7" t="str">
        <f>IF(OR($E$15="",$F$15="",DP15="",DQ15=""),"",IF(AND(DP15=$E$15,DQ15=$F$15),5*$J$15,IF(OR(AND($E$15&gt;$F$15,DP15&gt;DQ15),AND($E$15=$F$15,DP15=DQ15),AND($E$15&lt;$F$15,DP15&lt;DQ15)),3*$J$15,0)))</f>
        <v/>
      </c>
      <c r="DS15" s="5">
        <v>1</v>
      </c>
      <c r="DT15" s="6">
        <v>1</v>
      </c>
      <c r="DU15" s="7" t="str">
        <f>IF(OR($E$15="",$F$15="",DS15="",DT15=""),"",IF(AND(DS15=$E$15,DT15=$F$15),5*$J$15,IF(OR(AND($E$15&gt;$F$15,DS15&gt;DT15),AND($E$15=$F$15,DS15=DT15),AND($E$15&lt;$F$15,DS15&lt;DT15)),3*$J$15,0)))</f>
        <v/>
      </c>
      <c r="DV15" s="5">
        <v>2</v>
      </c>
      <c r="DW15" s="6">
        <v>0</v>
      </c>
      <c r="DX15" s="7" t="str">
        <f>IF(OR($E$15="",$F$15="",DV15="",DW15=""),"",IF(AND(DV15=$E$15,DW15=$F$15),5*$J$15,IF(OR(AND($E$15&gt;$F$15,DV15&gt;DW15),AND($E$15=$F$15,DV15=DW15),AND($E$15&lt;$F$15,DV15&lt;DW15)),3*$J$15,0)))</f>
        <v/>
      </c>
      <c r="DY15" s="5">
        <v>2</v>
      </c>
      <c r="DZ15" s="6">
        <v>0</v>
      </c>
      <c r="EA15" s="7" t="str">
        <f>IF(OR($E$15="",$F$15="",DY15="",DZ15=""),"",IF(AND(DY15=$E$15,DZ15=$F$15),5*$J$15,IF(OR(AND($E$15&gt;$F$15,DY15&gt;DZ15),AND($E$15=$F$15,DY15=DZ15),AND($E$15&lt;$F$15,DY15&lt;DZ15)),3*$J$15,0)))</f>
        <v/>
      </c>
      <c r="EB15" s="5">
        <v>3</v>
      </c>
      <c r="EC15" s="6">
        <v>0</v>
      </c>
      <c r="ED15" s="7" t="str">
        <f>IF(OR($E$15="",$F$15="",EB15="",EC15=""),"",IF(AND(EB15=$E$15,EC15=$F$15),5*$J$15,IF(OR(AND($E$15&gt;$F$15,EB15&gt;EC15),AND($E$15=$F$15,EB15=EC15),AND($E$15&lt;$F$15,EB15&lt;EC15)),3*$J$15,0)))</f>
        <v/>
      </c>
      <c r="EE15" s="5">
        <v>1</v>
      </c>
      <c r="EF15" s="6">
        <v>0</v>
      </c>
      <c r="EG15" s="7" t="str">
        <f>IF(OR($E$15="",$F$15="",EE15="",EF15=""),"",IF(AND(EE15=$E$15,EF15=$F$15),5*$J$15,IF(OR(AND($E$15&gt;$F$15,EE15&gt;EF15),AND($E$15=$F$15,EE15=EF15),AND($E$15&lt;$F$15,EE15&lt;EF15)),3*$J$15,0)))</f>
        <v/>
      </c>
      <c r="EH15" s="5">
        <v>2</v>
      </c>
      <c r="EI15" s="6">
        <v>0</v>
      </c>
      <c r="EJ15" s="7" t="str">
        <f>IF(OR($E$15="",$F$15="",EH15="",EI15=""),"",IF(AND(EH15=$E$15,EI15=$F$15),5*$J$15,IF(OR(AND($E$15&gt;$F$15,EH15&gt;EI15),AND($E$15=$F$15,EH15=EI15),AND($E$15&lt;$F$15,EH15&lt;EI15)),3*$J$15,0)))</f>
        <v/>
      </c>
      <c r="EK15" s="5">
        <v>2</v>
      </c>
      <c r="EL15" s="6">
        <v>0</v>
      </c>
      <c r="EM15" s="7" t="str">
        <f>IF(OR($E$15="",$F$15="",EK15="",EL15=""),"",IF(AND(EK15=$E$15,EL15=$F$15),5*$J$15,IF(OR(AND($E$15&gt;$F$15,EK15&gt;EL15),AND($E$15=$F$15,EK15=EL15),AND($E$15&lt;$F$15,EK15&lt;EL15)),3*$J$15,0)))</f>
        <v/>
      </c>
      <c r="EN15" s="5">
        <v>3</v>
      </c>
      <c r="EO15" s="6">
        <v>0</v>
      </c>
      <c r="EP15" s="7" t="str">
        <f>IF(OR($E$15="",$F$15="",EN15="",EO15=""),"",IF(AND(EN15=$E$15,EO15=$F$15),5*$J$15,IF(OR(AND($E$15&gt;$F$15,EN15&gt;EO15),AND($E$15=$F$15,EN15=EO15),AND($E$15&lt;$F$15,EN15&lt;EO15)),3*$J$15,0)))</f>
        <v/>
      </c>
      <c r="EQ15" s="5">
        <v>1</v>
      </c>
      <c r="ER15" s="6">
        <v>0</v>
      </c>
      <c r="ES15" s="7" t="str">
        <f>IF(OR($E$15="",$F$15="",EQ15="",ER15=""),"",IF(AND(EQ15=$E$15,ER15=$F$15),5*$J$15,IF(OR(AND($E$15&gt;$F$15,EQ15&gt;ER15),AND($E$15=$F$15,EQ15=ER15),AND($E$15&lt;$F$15,EQ15&lt;ER15)),3*$J$15,0)))</f>
        <v/>
      </c>
      <c r="ET15" s="5">
        <v>2</v>
      </c>
      <c r="EU15" s="6">
        <v>0</v>
      </c>
      <c r="EV15" s="7" t="str">
        <f>IF(OR($E$15="",$F$15="",ET15="",EU15=""),"",IF(AND(ET15=$E$15,EU15=$F$15),5*$J$15,IF(OR(AND($E$15&gt;$F$15,ET15&gt;EU15),AND($E$15=$F$15,ET15=EU15),AND($E$15&lt;$F$15,ET15&lt;EU15)),3*$J$15,0)))</f>
        <v/>
      </c>
      <c r="EW15" s="5">
        <v>2</v>
      </c>
      <c r="EX15" s="6">
        <v>0</v>
      </c>
      <c r="EY15" s="7" t="str">
        <f>IF(OR($E$15="",$F$15="",EW15="",EX15=""),"",IF(AND(EW15=$E$15,EX15=$F$15),5*$J$15,IF(OR(AND($E$15&gt;$F$15,EW15&gt;EX15),AND($E$15=$F$15,EW15=EX15),AND($E$15&lt;$F$15,EW15&lt;EX15)),3*$J$15,0)))</f>
        <v/>
      </c>
      <c r="EZ15" s="5">
        <v>2</v>
      </c>
      <c r="FA15" s="6">
        <v>1</v>
      </c>
      <c r="FB15" s="7" t="str">
        <f>IF(OR($E$15="",$F$15="",EZ15="",FA15=""),"",IF(AND(EZ15=$E$15,FA15=$F$15),5*$J$15,IF(OR(AND($E$15&gt;$F$15,EZ15&gt;FA15),AND($E$15=$F$15,EZ15=FA15),AND($E$15&lt;$F$15,EZ15&lt;FA15)),3*$J$15,0)))</f>
        <v/>
      </c>
      <c r="FC15" s="5">
        <v>2</v>
      </c>
      <c r="FD15" s="6">
        <v>0</v>
      </c>
      <c r="FE15" s="7" t="str">
        <f>IF(OR($E$15="",$F$15="",FC15="",FD15=""),"",IF(AND(FC15=$E$15,FD15=$F$15),5*$J$15,IF(OR(AND($E$15&gt;$F$15,FC15&gt;FD15),AND($E$15=$F$15,FC15=FD15),AND($E$15&lt;$F$15,FC15&lt;FD15)),3*$J$15,0)))</f>
        <v/>
      </c>
      <c r="FF15" s="5">
        <v>3</v>
      </c>
      <c r="FG15" s="6">
        <v>0</v>
      </c>
      <c r="FH15" s="7" t="str">
        <f>IF(OR($E$15="",$F$15="",FF15="",FG15=""),"",IF(AND(FF15=$E$15,FG15=$F$15),5*$J$15,IF(OR(AND($E$15&gt;$F$15,FF15&gt;FG15),AND($E$15=$F$15,FF15=FG15),AND($E$15&lt;$F$15,FF15&lt;FG15)),3*$J$15,0)))</f>
        <v/>
      </c>
      <c r="FI15" s="5">
        <v>2</v>
      </c>
      <c r="FJ15" s="6">
        <v>0</v>
      </c>
      <c r="FK15" s="7" t="str">
        <f>IF(OR($E$15="",$F$15="",FI15="",FJ15=""),"",IF(AND(FI15=$E$15,FJ15=$F$15),5*$J$15,IF(OR(AND($E$15&gt;$F$15,FI15&gt;FJ15),AND($E$15=$F$15,FI15=FJ15),AND($E$15&lt;$F$15,FI15&lt;FJ15)),3*$J$15,0)))</f>
        <v/>
      </c>
      <c r="FL15" s="5">
        <v>3</v>
      </c>
      <c r="FM15" s="6">
        <v>0</v>
      </c>
      <c r="FN15" s="7" t="str">
        <f>IF(OR($E$15="",$F$15="",FL15="",FM15=""),"",IF(AND(FL15=$E$15,FM15=$F$15),5*$J$15,IF(OR(AND($E$15&gt;$F$15,FL15&gt;FM15),AND($E$15=$F$15,FL15=FM15),AND($E$15&lt;$F$15,FL15&lt;FM15)),3*$J$15,0)))</f>
        <v/>
      </c>
      <c r="FO15" s="5">
        <v>2</v>
      </c>
      <c r="FP15" s="6">
        <v>0</v>
      </c>
      <c r="FQ15" s="7" t="str">
        <f>IF(OR($E$15="",$F$15="",FO15="",FP15=""),"",IF(AND(FO15=$E$15,FP15=$F$15),5*$J$15,IF(OR(AND($E$15&gt;$F$15,FO15&gt;FP15),AND($E$15=$F$15,FO15=FP15),AND($E$15&lt;$F$15,FO15&lt;FP15)),3*$J$15,0)))</f>
        <v/>
      </c>
      <c r="FR15" s="5">
        <v>2</v>
      </c>
      <c r="FS15" s="6">
        <v>0</v>
      </c>
      <c r="FT15" s="7" t="str">
        <f>IF(OR($E$15="",$F$15="",FR15="",FS15=""),"",IF(AND(FR15=$E$15,FS15=$F$15),5*$J$15,IF(OR(AND($E$15&gt;$F$15,FR15&gt;FS15),AND($E$15=$F$15,FR15=FS15),AND($E$15&lt;$F$15,FR15&lt;FS15)),3*$J$15,0)))</f>
        <v/>
      </c>
      <c r="FU15" s="5">
        <v>3</v>
      </c>
      <c r="FV15" s="6">
        <v>0</v>
      </c>
      <c r="FW15" s="7" t="str">
        <f>IF(OR($E$15="",$F$15="",FU15="",FV15=""),"",IF(AND(FU15=$E$15,FV15=$F$15),5*$J$15,IF(OR(AND($E$15&gt;$F$15,FU15&gt;FV15),AND($E$15=$F$15,FU15=FV15),AND($E$15&lt;$F$15,FU15&lt;FV15)),3*$J$15,0)))</f>
        <v/>
      </c>
      <c r="FX15" s="5">
        <v>2</v>
      </c>
      <c r="FY15" s="6">
        <v>0</v>
      </c>
      <c r="FZ15" s="7" t="str">
        <f>IF(OR($E$15="",$F$15="",FX15="",FY15=""),"",IF(AND(FX15=$E$15,FY15=$F$15),5*$J$15,IF(OR(AND($E$15&gt;$F$15,FX15&gt;FY15),AND($E$15=$F$15,FX15=FY15),AND($E$15&lt;$F$15,FX15&lt;FY15)),3*$J$15,0)))</f>
        <v/>
      </c>
      <c r="GA15" s="5">
        <v>3</v>
      </c>
      <c r="GB15" s="6">
        <v>1</v>
      </c>
      <c r="GC15" s="7" t="str">
        <f>IF(OR($E$15="",$F$15="",GA15="",GB15=""),"",IF(AND(GA15=$E$15,GB15=$F$15),5*$J$15,IF(OR(AND($E$15&gt;$F$15,GA15&gt;GB15),AND($E$15=$F$15,GA15=GB15),AND($E$15&lt;$F$15,GA15&lt;GB15)),3*$J$15,0)))</f>
        <v/>
      </c>
      <c r="GD15" s="5">
        <v>1</v>
      </c>
      <c r="GE15" s="6">
        <v>0</v>
      </c>
      <c r="GF15" s="7" t="str">
        <f>IF(OR($E$15="",$F$15="",GD15="",GE15=""),"",IF(AND(GD15=$E$15,GE15=$F$15),5*$J$15,IF(OR(AND($E$15&gt;$F$15,GD15&gt;GE15),AND($E$15=$F$15,GD15=GE15),AND($E$15&lt;$F$15,GD15&lt;GE15)),3*$J$15,0)))</f>
        <v/>
      </c>
      <c r="GG15" s="5">
        <v>3</v>
      </c>
      <c r="GH15" s="6">
        <v>0</v>
      </c>
      <c r="GI15" s="7" t="str">
        <f>IF(OR($E$15="",$F$15="",GG15="",GH15=""),"",IF(AND(GG15=$E$15,GH15=$F$15),5*$J$15,IF(OR(AND($E$15&gt;$F$15,GG15&gt;GH15),AND($E$15=$F$15,GG15=GH15),AND($E$15&lt;$F$15,GG15&lt;GH15)),3*$J$15,0)))</f>
        <v/>
      </c>
      <c r="GJ15" s="5">
        <v>1</v>
      </c>
      <c r="GK15" s="6">
        <v>0</v>
      </c>
      <c r="GL15" s="7" t="str">
        <f>IF(OR($E$15="",$F$15="",GJ15="",GK15=""),"",IF(AND(GJ15=$E$15,GK15=$F$15),5*$J$15,IF(OR(AND($E$15&gt;$F$15,GJ15&gt;GK15),AND($E$15=$F$15,GJ15=GK15),AND($E$15&lt;$F$15,GJ15&lt;GK15)),3*$J$15,0)))</f>
        <v/>
      </c>
      <c r="GM15" s="5">
        <v>2</v>
      </c>
      <c r="GN15" s="6">
        <v>0</v>
      </c>
      <c r="GO15" s="7" t="str">
        <f>IF(OR($E$15="",$F$15="",GM15="",GN15=""),"",IF(AND(GM15=$E$15,GN15=$F$15),5*$J$15,IF(OR(AND($E$15&gt;$F$15,GM15&gt;GN15),AND($E$15=$F$15,GM15=GN15),AND($E$15&lt;$F$15,GM15&lt;GN15)),3*$J$15,0)))</f>
        <v/>
      </c>
      <c r="GP15" s="5">
        <v>1</v>
      </c>
      <c r="GQ15" s="6">
        <v>1</v>
      </c>
      <c r="GR15" s="7" t="str">
        <f>IF(OR($E$15="",$F$15="",GP15="",GQ15=""),"",IF(AND(GP15=$E$15,GQ15=$F$15),5*$J$15,IF(OR(AND($E$15&gt;$F$15,GP15&gt;GQ15),AND($E$15=$F$15,GP15=GQ15),AND($E$15&lt;$F$15,GP15&lt;GQ15)),3*$J$15,0)))</f>
        <v/>
      </c>
      <c r="GS15" s="5">
        <v>1</v>
      </c>
      <c r="GT15" s="6">
        <v>0</v>
      </c>
      <c r="GU15" s="7" t="str">
        <f>IF(OR($E$15="",$F$15="",GS15="",GT15=""),"",IF(AND(GS15=$E$15,GT15=$F$15),5*$J$15,IF(OR(AND($E$15&gt;$F$15,GS15&gt;GT15),AND($E$15=$F$15,GS15=GT15),AND($E$15&lt;$F$15,GS15&lt;GT15)),3*$J$15,0)))</f>
        <v/>
      </c>
      <c r="GV15" s="168"/>
    </row>
    <row r="16" spans="1:204">
      <c r="A16" s="236">
        <v>13</v>
      </c>
      <c r="B16" s="44">
        <v>11</v>
      </c>
      <c r="C16" s="152" t="s">
        <v>288</v>
      </c>
      <c r="D16" s="152" t="s">
        <v>289</v>
      </c>
      <c r="E16" s="221" t="str">
        <f>IF(Poules!I66&lt;&gt;"",Poules!I66,"")</f>
        <v/>
      </c>
      <c r="F16" s="221" t="str">
        <f>IF(Poules!J66&lt;&gt;"",Poules!J66,"")</f>
        <v/>
      </c>
      <c r="G16" s="22">
        <v>1.8</v>
      </c>
      <c r="H16" s="210">
        <v>3.3</v>
      </c>
      <c r="I16" s="211">
        <v>4.5</v>
      </c>
      <c r="J16" s="174" t="str">
        <f t="shared" si="1"/>
        <v/>
      </c>
      <c r="K16" s="250">
        <f>IF($K$4&lt;&gt;0,HLOOKUP($K$4,$O$4:GU16,A16,FALSE),"")</f>
        <v>2</v>
      </c>
      <c r="L16" s="251">
        <f>IF($K$4&lt;&gt;0,HLOOKUP(CONCATENATE($K$4,"1"),$O$4:GU16,A16,FALSE),"")</f>
        <v>0</v>
      </c>
      <c r="M16" s="252" t="str">
        <f>IF($K$4&lt;&gt;0,HLOOKUP(CONCATENATE($K$4,"2"),$O$4:GU16,A16,FALSE),"")</f>
        <v/>
      </c>
      <c r="N16" s="253"/>
      <c r="O16" s="3">
        <v>3</v>
      </c>
      <c r="P16" s="4">
        <v>1</v>
      </c>
      <c r="Q16" s="130" t="str">
        <f>IF(OR($E$16="",$F$16="",O16="",P16=""),"",IF(AND(O16=$E$16,P16=$F$16),5*$J$16,IF(OR(AND($E$16&gt;$F$16,O16&gt;P16),AND($E$16=$F$16,O16=P16),AND($E$16&lt;$F$16,O16&lt;P16)),3*$J$16,0)))</f>
        <v/>
      </c>
      <c r="R16" s="3">
        <v>2</v>
      </c>
      <c r="S16" s="4">
        <v>1</v>
      </c>
      <c r="T16" s="130" t="str">
        <f>IF(OR($E$16="",$F$16="",R16="",S16=""),"",IF(AND(R16=$E$16,S16=$F$16),5*$J$16,IF(OR(AND($E$16&gt;$F$16,R16&gt;S16),AND($E$16=$F$16,R16=S16),AND($E$16&lt;$F$16,R16&lt;S16)),3*$J$16,0)))</f>
        <v/>
      </c>
      <c r="U16" s="3">
        <v>2</v>
      </c>
      <c r="V16" s="4">
        <v>0</v>
      </c>
      <c r="W16" s="130" t="str">
        <f>IF(OR($E$16="",$F$16="",U16="",V16=""),"",IF(AND(U16=$E$16,V16=$F$16),5*$J$16,IF(OR(AND($E$16&gt;$F$16,U16&gt;V16),AND($E$16=$F$16,U16=V16),AND($E$16&lt;$F$16,U16&lt;V16)),3*$J$16,0)))</f>
        <v/>
      </c>
      <c r="X16" s="3">
        <v>1</v>
      </c>
      <c r="Y16" s="4">
        <v>1</v>
      </c>
      <c r="Z16" s="130" t="str">
        <f>IF(OR($E$16="",$F$16="",X16="",Y16=""),"",IF(AND(X16=$E$16,Y16=$F$16),5*$J$16,IF(OR(AND($E$16&gt;$F$16,X16&gt;Y16),AND($E$16=$F$16,X16=Y16),AND($E$16&lt;$F$16,X16&lt;Y16)),3*$J$16,0)))</f>
        <v/>
      </c>
      <c r="AA16" s="3">
        <v>3</v>
      </c>
      <c r="AB16" s="4">
        <v>1</v>
      </c>
      <c r="AC16" s="130" t="str">
        <f>IF(OR($E$16="",$F$16="",AA16="",AB16=""),"",IF(AND(AA16=$E$16,AB16=$F$16),5*$J$16,IF(OR(AND($E$16&gt;$F$16,AA16&gt;AB16),AND($E$16=$F$16,AA16=AB16),AND($E$16&lt;$F$16,AA16&lt;AB16)),3*$J$16,0)))</f>
        <v/>
      </c>
      <c r="AD16" s="3">
        <v>3</v>
      </c>
      <c r="AE16" s="4">
        <v>0</v>
      </c>
      <c r="AF16" s="130" t="str">
        <f>IF(OR($E$16="",$F$16="",AD16="",AE16=""),"",IF(AND(AD16=$E$16,AE16=$F$16),5*$J$16,IF(OR(AND($E$16&gt;$F$16,AD16&gt;AE16),AND($E$16=$F$16,AD16=AE16),AND($E$16&lt;$F$16,AD16&lt;AE16)),3*$J$16,0)))</f>
        <v/>
      </c>
      <c r="AG16" s="3">
        <v>3</v>
      </c>
      <c r="AH16" s="4">
        <v>0</v>
      </c>
      <c r="AI16" s="130" t="str">
        <f>IF(OR($E$16="",$F$16="",AG16="",AH16=""),"",IF(AND(AG16=$E$16,AH16=$F$16),5*$J$16,IF(OR(AND($E$16&gt;$F$16,AG16&gt;AH16),AND($E$16=$F$16,AG16=AH16),AND($E$16&lt;$F$16,AG16&lt;AH16)),3*$J$16,0)))</f>
        <v/>
      </c>
      <c r="AJ16" s="3">
        <v>2</v>
      </c>
      <c r="AK16" s="4">
        <v>0</v>
      </c>
      <c r="AL16" s="130" t="str">
        <f>IF(OR($E$16="",$F$16="",AJ16="",AK16=""),"",IF(AND(AJ16=$E$16,AK16=$F$16),5*$J$16,IF(OR(AND($E$16&gt;$F$16,AJ16&gt;AK16),AND($E$16=$F$16,AJ16=AK16),AND($E$16&lt;$F$16,AJ16&lt;AK16)),3*$J$16,0)))</f>
        <v/>
      </c>
      <c r="AM16" s="3">
        <v>2</v>
      </c>
      <c r="AN16" s="4">
        <v>0</v>
      </c>
      <c r="AO16" s="130" t="str">
        <f>IF(OR($E$16="",$F$16="",AM16="",AN16=""),"",IF(AND(AM16=$E$16,AN16=$F$16),5*$J$16,IF(OR(AND($E$16&gt;$F$16,AM16&gt;AN16),AND($E$16=$F$16,AM16=AN16),AND($E$16&lt;$F$16,AM16&lt;AN16)),3*$J$16,0)))</f>
        <v/>
      </c>
      <c r="AP16" s="3">
        <v>3</v>
      </c>
      <c r="AQ16" s="4">
        <v>0</v>
      </c>
      <c r="AR16" s="130" t="str">
        <f>IF(OR($E$16="",$F$16="",AP16="",AQ16=""),"",IF(AND(AP16=$E$16,AQ16=$F$16),5*$J$16,IF(OR(AND($E$16&gt;$F$16,AP16&gt;AQ16),AND($E$16=$F$16,AP16=AQ16),AND($E$16&lt;$F$16,AP16&lt;AQ16)),3*$J$16,0)))</f>
        <v/>
      </c>
      <c r="AS16" s="3">
        <v>2</v>
      </c>
      <c r="AT16" s="4">
        <v>0</v>
      </c>
      <c r="AU16" s="130" t="str">
        <f>IF(OR($E$16="",$F$16="",AS16="",AT16=""),"",IF(AND(AS16=$E$16,AT16=$F$16),5*$J$16,IF(OR(AND($E$16&gt;$F$16,AS16&gt;AT16),AND($E$16=$F$16,AS16=AT16),AND($E$16&lt;$F$16,AS16&lt;AT16)),3*$J$16,0)))</f>
        <v/>
      </c>
      <c r="AV16" s="3">
        <v>2</v>
      </c>
      <c r="AW16" s="4">
        <v>1</v>
      </c>
      <c r="AX16" s="130" t="str">
        <f>IF(OR($E$16="",$F$16="",AV16="",AW16=""),"",IF(AND(AV16=$E$16,AW16=$F$16),5*$J$16,IF(OR(AND($E$16&gt;$F$16,AV16&gt;AW16),AND($E$16=$F$16,AV16=AW16),AND($E$16&lt;$F$16,AV16&lt;AW16)),3*$J$16,0)))</f>
        <v/>
      </c>
      <c r="AY16" s="3">
        <v>1</v>
      </c>
      <c r="AZ16" s="4">
        <v>1</v>
      </c>
      <c r="BA16" s="130" t="str">
        <f>IF(OR($E$16="",$F$16="",AY16="",AZ16=""),"",IF(AND(AY16=$E$16,AZ16=$F$16),5*$J$16,IF(OR(AND($E$16&gt;$F$16,AY16&gt;AZ16),AND($E$16=$F$16,AY16=AZ16),AND($E$16&lt;$F$16,AY16&lt;AZ16)),3*$J$16,0)))</f>
        <v/>
      </c>
      <c r="BB16" s="3">
        <v>3</v>
      </c>
      <c r="BC16" s="4">
        <v>1</v>
      </c>
      <c r="BD16" s="130" t="str">
        <f>IF(OR($E$16="",$F$16="",BB16="",BC16=""),"",IF(AND(BB16=$E$16,BC16=$F$16),5*$J$16,IF(OR(AND($E$16&gt;$F$16,BB16&gt;BC16),AND($E$16=$F$16,BB16=BC16),AND($E$16&lt;$F$16,BB16&lt;BC16)),3*$J$16,0)))</f>
        <v/>
      </c>
      <c r="BE16" s="3">
        <v>1</v>
      </c>
      <c r="BF16" s="4">
        <v>1</v>
      </c>
      <c r="BG16" s="130" t="str">
        <f>IF(OR($E$16="",$F$16="",BE16="",BF16=""),"",IF(AND(BE16=$E$16,BF16=$F$16),5*$J$16,IF(OR(AND($E$16&gt;$F$16,BE16&gt;BF16),AND($E$16=$F$16,BE16=BF16),AND($E$16&lt;$F$16,BE16&lt;BF16)),3*$J$16,0)))</f>
        <v/>
      </c>
      <c r="BH16" s="3">
        <v>2</v>
      </c>
      <c r="BI16" s="4">
        <v>0</v>
      </c>
      <c r="BJ16" s="130" t="str">
        <f>IF(OR($E$16="",$F$16="",BH16="",BI16=""),"",IF(AND(BH16=$E$16,BI16=$F$16),5*$J$16,IF(OR(AND($E$16&gt;$F$16,BH16&gt;BI16),AND($E$16=$F$16,BH16=BI16),AND($E$16&lt;$F$16,BH16&lt;BI16)),3*$J$16,0)))</f>
        <v/>
      </c>
      <c r="BK16" s="3">
        <v>2</v>
      </c>
      <c r="BL16" s="4">
        <v>1</v>
      </c>
      <c r="BM16" s="130" t="str">
        <f>IF(OR($E$16="",$F$16="",BK16="",BL16=""),"",IF(AND(BK16=$E$16,BL16=$F$16),5*$J$16,IF(OR(AND($E$16&gt;$F$16,BK16&gt;BL16),AND($E$16=$F$16,BK16=BL16),AND($E$16&lt;$F$16,BK16&lt;BL16)),3*$J$16,0)))</f>
        <v/>
      </c>
      <c r="BN16" s="3">
        <v>2</v>
      </c>
      <c r="BO16" s="4">
        <v>1</v>
      </c>
      <c r="BP16" s="130" t="str">
        <f>IF(OR($E$16="",$F$16="",BN16="",BO16=""),"",IF(AND(BN16=$E$16,BO16=$F$16),5*$J$16,IF(OR(AND($E$16&gt;$F$16,BN16&gt;BO16),AND($E$16=$F$16,BN16=BO16),AND($E$16&lt;$F$16,BN16&lt;BO16)),3*$J$16,0)))</f>
        <v/>
      </c>
      <c r="BQ16" s="3">
        <v>3</v>
      </c>
      <c r="BR16" s="4">
        <v>0</v>
      </c>
      <c r="BS16" s="130" t="str">
        <f>IF(OR($E$16="",$F$16="",BQ16="",BR16=""),"",IF(AND(BQ16=$E$16,BR16=$F$16),5*$J$16,IF(OR(AND($E$16&gt;$F$16,BQ16&gt;BR16),AND($E$16=$F$16,BQ16=BR16),AND($E$16&lt;$F$16,BQ16&lt;BR16)),3*$J$16,0)))</f>
        <v/>
      </c>
      <c r="BT16" s="3">
        <v>3</v>
      </c>
      <c r="BU16" s="4">
        <v>0</v>
      </c>
      <c r="BV16" s="130" t="str">
        <f>IF(OR($E$16="",$F$16="",BT16="",BU16=""),"",IF(AND(BT16=$E$16,BU16=$F$16),5*$J$16,IF(OR(AND($E$16&gt;$F$16,BT16&gt;BU16),AND($E$16=$F$16,BT16=BU16),AND($E$16&lt;$F$16,BT16&lt;BU16)),3*$J$16,0)))</f>
        <v/>
      </c>
      <c r="BW16" s="3">
        <v>2</v>
      </c>
      <c r="BX16" s="4">
        <v>0</v>
      </c>
      <c r="BY16" s="130" t="str">
        <f>IF(OR($E$16="",$F$16="",BW16="",BX16=""),"",IF(AND(BW16=$E$16,BX16=$F$16),5*$J$16,IF(OR(AND($E$16&gt;$F$16,BW16&gt;BX16),AND($E$16=$F$16,BW16=BX16),AND($E$16&lt;$F$16,BW16&lt;BX16)),3*$J$16,0)))</f>
        <v/>
      </c>
      <c r="BZ16" s="3">
        <v>3</v>
      </c>
      <c r="CA16" s="4">
        <v>0</v>
      </c>
      <c r="CB16" s="130" t="str">
        <f>IF(OR($E$16="",$F$16="",BZ16="",CA16=""),"",IF(AND(BZ16=$E$16,CA16=$F$16),5*$J$16,IF(OR(AND($E$16&gt;$F$16,BZ16&gt;CA16),AND($E$16=$F$16,BZ16=CA16),AND($E$16&lt;$F$16,BZ16&lt;CA16)),3*$J$16,0)))</f>
        <v/>
      </c>
      <c r="CC16" s="3">
        <v>1</v>
      </c>
      <c r="CD16" s="4">
        <v>0</v>
      </c>
      <c r="CE16" s="130" t="str">
        <f>IF(OR($E$16="",$F$16="",CC16="",CD16=""),"",IF(AND(CC16=$E$16,CD16=$F$16),5*$J$16,IF(OR(AND($E$16&gt;$F$16,CC16&gt;CD16),AND($E$16=$F$16,CC16=CD16),AND($E$16&lt;$F$16,CC16&lt;CD16)),3*$J$16,0)))</f>
        <v/>
      </c>
      <c r="CF16" s="3">
        <v>2</v>
      </c>
      <c r="CG16" s="4">
        <v>2</v>
      </c>
      <c r="CH16" s="130" t="str">
        <f>IF(OR($E$16="",$F$16="",CF16="",CG16=""),"",IF(AND(CF16=$E$16,CG16=$F$16),5*$J$16,IF(OR(AND($E$16&gt;$F$16,CF16&gt;CG16),AND($E$16=$F$16,CF16=CG16),AND($E$16&lt;$F$16,CF16&lt;CG16)),3*$J$16,0)))</f>
        <v/>
      </c>
      <c r="CI16" s="3">
        <v>3</v>
      </c>
      <c r="CJ16" s="4">
        <v>0</v>
      </c>
      <c r="CK16" s="130" t="str">
        <f>IF(OR($E$16="",$F$16="",CI16="",CJ16=""),"",IF(AND(CI16=$E$16,CJ16=$F$16),5*$J$16,IF(OR(AND($E$16&gt;$F$16,CI16&gt;CJ16),AND($E$16=$F$16,CI16=CJ16),AND($E$16&lt;$F$16,CI16&lt;CJ16)),3*$J$16,0)))</f>
        <v/>
      </c>
      <c r="CL16" s="3">
        <v>1</v>
      </c>
      <c r="CM16" s="4">
        <v>0</v>
      </c>
      <c r="CN16" s="130" t="str">
        <f>IF(OR($E$16="",$F$16="",CL16="",CM16=""),"",IF(AND(CL16=$E$16,CM16=$F$16),5*$J$16,IF(OR(AND($E$16&gt;$F$16,CL16&gt;CM16),AND($E$16=$F$16,CL16=CM16),AND($E$16&lt;$F$16,CL16&lt;CM16)),3*$J$16,0)))</f>
        <v/>
      </c>
      <c r="CO16" s="3">
        <v>2</v>
      </c>
      <c r="CP16" s="4">
        <v>1</v>
      </c>
      <c r="CQ16" s="130" t="str">
        <f>IF(OR($E$16="",$F$16="",CO16="",CP16=""),"",IF(AND(CO16=$E$16,CP16=$F$16),5*$J$16,IF(OR(AND($E$16&gt;$F$16,CO16&gt;CP16),AND($E$16=$F$16,CO16=CP16),AND($E$16&lt;$F$16,CO16&lt;CP16)),3*$J$16,0)))</f>
        <v/>
      </c>
      <c r="CR16" s="3">
        <v>2</v>
      </c>
      <c r="CS16" s="4">
        <v>0</v>
      </c>
      <c r="CT16" s="130" t="str">
        <f>IF(OR($E$16="",$F$16="",CR16="",CS16=""),"",IF(AND(CR16=$E$16,CS16=$F$16),5*$J$16,IF(OR(AND($E$16&gt;$F$16,CR16&gt;CS16),AND($E$16=$F$16,CR16=CS16),AND($E$16&lt;$F$16,CR16&lt;CS16)),3*$J$16,0)))</f>
        <v/>
      </c>
      <c r="CU16" s="3">
        <v>4</v>
      </c>
      <c r="CV16" s="4">
        <v>1</v>
      </c>
      <c r="CW16" s="130" t="str">
        <f>IF(OR($E$16="",$F$16="",CU16="",CV16=""),"",IF(AND(CU16=$E$16,CV16=$F$16),5*$J$16,IF(OR(AND($E$16&gt;$F$16,CU16&gt;CV16),AND($E$16=$F$16,CU16=CV16),AND($E$16&lt;$F$16,CU16&lt;CV16)),3*$J$16,0)))</f>
        <v/>
      </c>
      <c r="CX16" s="3">
        <v>1</v>
      </c>
      <c r="CY16" s="4">
        <v>0</v>
      </c>
      <c r="CZ16" s="130" t="str">
        <f>IF(OR($E$16="",$F$16="",CX16="",CY16=""),"",IF(AND(CX16=$E$16,CY16=$F$16),5*$J$16,IF(OR(AND($E$16&gt;$F$16,CX16&gt;CY16),AND($E$16=$F$16,CX16=CY16),AND($E$16&lt;$F$16,CX16&lt;CY16)),3*$J$16,0)))</f>
        <v/>
      </c>
      <c r="DA16" s="3">
        <v>2</v>
      </c>
      <c r="DB16" s="4">
        <v>1</v>
      </c>
      <c r="DC16" s="130" t="str">
        <f>IF(OR($E$16="",$F$16="",DA16="",DB16=""),"",IF(AND(DA16=$E$16,DB16=$F$16),5*$J$16,IF(OR(AND($E$16&gt;$F$16,DA16&gt;DB16),AND($E$16=$F$16,DA16=DB16),AND($E$16&lt;$F$16,DA16&lt;DB16)),3*$J$16,0)))</f>
        <v/>
      </c>
      <c r="DD16" s="3">
        <v>3</v>
      </c>
      <c r="DE16" s="4">
        <v>1</v>
      </c>
      <c r="DF16" s="130" t="str">
        <f>IF(OR($E$16="",$F$16="",DD16="",DE16=""),"",IF(AND(DD16=$E$16,DE16=$F$16),5*$J$16,IF(OR(AND($E$16&gt;$F$16,DD16&gt;DE16),AND($E$16=$F$16,DD16=DE16),AND($E$16&lt;$F$16,DD16&lt;DE16)),3*$J$16,0)))</f>
        <v/>
      </c>
      <c r="DG16" s="3">
        <v>3</v>
      </c>
      <c r="DH16" s="4">
        <v>1</v>
      </c>
      <c r="DI16" s="130" t="str">
        <f>IF(OR($E$16="",$F$16="",DG16="",DH16=""),"",IF(AND(DG16=$E$16,DH16=$F$16),5*$J$16,IF(OR(AND($E$16&gt;$F$16,DG16&gt;DH16),AND($E$16=$F$16,DG16=DH16),AND($E$16&lt;$F$16,DG16&lt;DH16)),3*$J$16,0)))</f>
        <v/>
      </c>
      <c r="DJ16" s="3">
        <v>3</v>
      </c>
      <c r="DK16" s="4">
        <v>1</v>
      </c>
      <c r="DL16" s="130" t="str">
        <f>IF(OR($E$16="",$F$16="",DJ16="",DK16=""),"",IF(AND(DJ16=$E$16,DK16=$F$16),5*$J$16,IF(OR(AND($E$16&gt;$F$16,DJ16&gt;DK16),AND($E$16=$F$16,DJ16=DK16),AND($E$16&lt;$F$16,DJ16&lt;DK16)),3*$J$16,0)))</f>
        <v/>
      </c>
      <c r="DM16" s="3">
        <v>2</v>
      </c>
      <c r="DN16" s="4">
        <v>0</v>
      </c>
      <c r="DO16" s="130" t="str">
        <f>IF(OR($E$16="",$F$16="",DM16="",DN16=""),"",IF(AND(DM16=$E$16,DN16=$F$16),5*$J$16,IF(OR(AND($E$16&gt;$F$16,DM16&gt;DN16),AND($E$16=$F$16,DM16=DN16),AND($E$16&lt;$F$16,DM16&lt;DN16)),3*$J$16,0)))</f>
        <v/>
      </c>
      <c r="DP16" s="3">
        <v>3</v>
      </c>
      <c r="DQ16" s="4">
        <v>1</v>
      </c>
      <c r="DR16" s="130" t="str">
        <f>IF(OR($E$16="",$F$16="",DP16="",DQ16=""),"",IF(AND(DP16=$E$16,DQ16=$F$16),5*$J$16,IF(OR(AND($E$16&gt;$F$16,DP16&gt;DQ16),AND($E$16=$F$16,DP16=DQ16),AND($E$16&lt;$F$16,DP16&lt;DQ16)),3*$J$16,0)))</f>
        <v/>
      </c>
      <c r="DS16" s="3">
        <v>3</v>
      </c>
      <c r="DT16" s="4">
        <v>2</v>
      </c>
      <c r="DU16" s="130" t="str">
        <f>IF(OR($E$16="",$F$16="",DS16="",DT16=""),"",IF(AND(DS16=$E$16,DT16=$F$16),5*$J$16,IF(OR(AND($E$16&gt;$F$16,DS16&gt;DT16),AND($E$16=$F$16,DS16=DT16),AND($E$16&lt;$F$16,DS16&lt;DT16)),3*$J$16,0)))</f>
        <v/>
      </c>
      <c r="DV16" s="3">
        <v>2</v>
      </c>
      <c r="DW16" s="4">
        <v>1</v>
      </c>
      <c r="DX16" s="130" t="str">
        <f>IF(OR($E$16="",$F$16="",DV16="",DW16=""),"",IF(AND(DV16=$E$16,DW16=$F$16),5*$J$16,IF(OR(AND($E$16&gt;$F$16,DV16&gt;DW16),AND($E$16=$F$16,DV16=DW16),AND($E$16&lt;$F$16,DV16&lt;DW16)),3*$J$16,0)))</f>
        <v/>
      </c>
      <c r="DY16" s="3">
        <v>3</v>
      </c>
      <c r="DZ16" s="4">
        <v>1</v>
      </c>
      <c r="EA16" s="130" t="str">
        <f>IF(OR($E$16="",$F$16="",DY16="",DZ16=""),"",IF(AND(DY16=$E$16,DZ16=$F$16),5*$J$16,IF(OR(AND($E$16&gt;$F$16,DY16&gt;DZ16),AND($E$16=$F$16,DY16=DZ16),AND($E$16&lt;$F$16,DY16&lt;DZ16)),3*$J$16,0)))</f>
        <v/>
      </c>
      <c r="EB16" s="3">
        <v>2</v>
      </c>
      <c r="EC16" s="4">
        <v>0</v>
      </c>
      <c r="ED16" s="130" t="str">
        <f>IF(OR($E$16="",$F$16="",EB16="",EC16=""),"",IF(AND(EB16=$E$16,EC16=$F$16),5*$J$16,IF(OR(AND($E$16&gt;$F$16,EB16&gt;EC16),AND($E$16=$F$16,EB16=EC16),AND($E$16&lt;$F$16,EB16&lt;EC16)),3*$J$16,0)))</f>
        <v/>
      </c>
      <c r="EE16" s="3">
        <v>2</v>
      </c>
      <c r="EF16" s="4">
        <v>1</v>
      </c>
      <c r="EG16" s="130" t="str">
        <f>IF(OR($E$16="",$F$16="",EE16="",EF16=""),"",IF(AND(EE16=$E$16,EF16=$F$16),5*$J$16,IF(OR(AND($E$16&gt;$F$16,EE16&gt;EF16),AND($E$16=$F$16,EE16=EF16),AND($E$16&lt;$F$16,EE16&lt;EF16)),3*$J$16,0)))</f>
        <v/>
      </c>
      <c r="EH16" s="3">
        <v>1</v>
      </c>
      <c r="EI16" s="4">
        <v>1</v>
      </c>
      <c r="EJ16" s="130" t="str">
        <f>IF(OR($E$16="",$F$16="",EH16="",EI16=""),"",IF(AND(EH16=$E$16,EI16=$F$16),5*$J$16,IF(OR(AND($E$16&gt;$F$16,EH16&gt;EI16),AND($E$16=$F$16,EH16=EI16),AND($E$16&lt;$F$16,EH16&lt;EI16)),3*$J$16,0)))</f>
        <v/>
      </c>
      <c r="EK16" s="3">
        <v>2</v>
      </c>
      <c r="EL16" s="4">
        <v>1</v>
      </c>
      <c r="EM16" s="130" t="str">
        <f>IF(OR($E$16="",$F$16="",EK16="",EL16=""),"",IF(AND(EK16=$E$16,EL16=$F$16),5*$J$16,IF(OR(AND($E$16&gt;$F$16,EK16&gt;EL16),AND($E$16=$F$16,EK16=EL16),AND($E$16&lt;$F$16,EK16&lt;EL16)),3*$J$16,0)))</f>
        <v/>
      </c>
      <c r="EN16" s="3">
        <v>2</v>
      </c>
      <c r="EO16" s="4">
        <v>0</v>
      </c>
      <c r="EP16" s="130" t="str">
        <f>IF(OR($E$16="",$F$16="",EN16="",EO16=""),"",IF(AND(EN16=$E$16,EO16=$F$16),5*$J$16,IF(OR(AND($E$16&gt;$F$16,EN16&gt;EO16),AND($E$16=$F$16,EN16=EO16),AND($E$16&lt;$F$16,EN16&lt;EO16)),3*$J$16,0)))</f>
        <v/>
      </c>
      <c r="EQ16" s="3">
        <v>2</v>
      </c>
      <c r="ER16" s="4">
        <v>0</v>
      </c>
      <c r="ES16" s="130" t="str">
        <f>IF(OR($E$16="",$F$16="",EQ16="",ER16=""),"",IF(AND(EQ16=$E$16,ER16=$F$16),5*$J$16,IF(OR(AND($E$16&gt;$F$16,EQ16&gt;ER16),AND($E$16=$F$16,EQ16=ER16),AND($E$16&lt;$F$16,EQ16&lt;ER16)),3*$J$16,0)))</f>
        <v/>
      </c>
      <c r="ET16" s="3">
        <v>1</v>
      </c>
      <c r="EU16" s="4">
        <v>0</v>
      </c>
      <c r="EV16" s="130" t="str">
        <f>IF(OR($E$16="",$F$16="",ET16="",EU16=""),"",IF(AND(ET16=$E$16,EU16=$F$16),5*$J$16,IF(OR(AND($E$16&gt;$F$16,ET16&gt;EU16),AND($E$16=$F$16,ET16=EU16),AND($E$16&lt;$F$16,ET16&lt;EU16)),3*$J$16,0)))</f>
        <v/>
      </c>
      <c r="EW16" s="3">
        <v>2</v>
      </c>
      <c r="EX16" s="4">
        <v>1</v>
      </c>
      <c r="EY16" s="130" t="str">
        <f>IF(OR($E$16="",$F$16="",EW16="",EX16=""),"",IF(AND(EW16=$E$16,EX16=$F$16),5*$J$16,IF(OR(AND($E$16&gt;$F$16,EW16&gt;EX16),AND($E$16=$F$16,EW16=EX16),AND($E$16&lt;$F$16,EW16&lt;EX16)),3*$J$16,0)))</f>
        <v/>
      </c>
      <c r="EZ16" s="3">
        <v>1</v>
      </c>
      <c r="FA16" s="4">
        <v>0</v>
      </c>
      <c r="FB16" s="130" t="str">
        <f>IF(OR($E$16="",$F$16="",EZ16="",FA16=""),"",IF(AND(EZ16=$E$16,FA16=$F$16),5*$J$16,IF(OR(AND($E$16&gt;$F$16,EZ16&gt;FA16),AND($E$16=$F$16,EZ16=FA16),AND($E$16&lt;$F$16,EZ16&lt;FA16)),3*$J$16,0)))</f>
        <v/>
      </c>
      <c r="FC16" s="3">
        <v>3</v>
      </c>
      <c r="FD16" s="4">
        <v>0</v>
      </c>
      <c r="FE16" s="130" t="str">
        <f>IF(OR($E$16="",$F$16="",FC16="",FD16=""),"",IF(AND(FC16=$E$16,FD16=$F$16),5*$J$16,IF(OR(AND($E$16&gt;$F$16,FC16&gt;FD16),AND($E$16=$F$16,FC16=FD16),AND($E$16&lt;$F$16,FC16&lt;FD16)),3*$J$16,0)))</f>
        <v/>
      </c>
      <c r="FF16" s="3">
        <v>3</v>
      </c>
      <c r="FG16" s="4">
        <v>0</v>
      </c>
      <c r="FH16" s="130" t="str">
        <f>IF(OR($E$16="",$F$16="",FF16="",FG16=""),"",IF(AND(FF16=$E$16,FG16=$F$16),5*$J$16,IF(OR(AND($E$16&gt;$F$16,FF16&gt;FG16),AND($E$16=$F$16,FF16=FG16),AND($E$16&lt;$F$16,FF16&lt;FG16)),3*$J$16,0)))</f>
        <v/>
      </c>
      <c r="FI16" s="3">
        <v>2</v>
      </c>
      <c r="FJ16" s="4">
        <v>1</v>
      </c>
      <c r="FK16" s="130" t="str">
        <f>IF(OR($E$16="",$F$16="",FI16="",FJ16=""),"",IF(AND(FI16=$E$16,FJ16=$F$16),5*$J$16,IF(OR(AND($E$16&gt;$F$16,FI16&gt;FJ16),AND($E$16=$F$16,FI16=FJ16),AND($E$16&lt;$F$16,FI16&lt;FJ16)),3*$J$16,0)))</f>
        <v/>
      </c>
      <c r="FL16" s="3">
        <v>2</v>
      </c>
      <c r="FM16" s="4">
        <v>1</v>
      </c>
      <c r="FN16" s="130" t="str">
        <f>IF(OR($E$16="",$F$16="",FL16="",FM16=""),"",IF(AND(FL16=$E$16,FM16=$F$16),5*$J$16,IF(OR(AND($E$16&gt;$F$16,FL16&gt;FM16),AND($E$16=$F$16,FL16=FM16),AND($E$16&lt;$F$16,FL16&lt;FM16)),3*$J$16,0)))</f>
        <v/>
      </c>
      <c r="FO16" s="3">
        <v>2</v>
      </c>
      <c r="FP16" s="4">
        <v>1</v>
      </c>
      <c r="FQ16" s="130" t="str">
        <f>IF(OR($E$16="",$F$16="",FO16="",FP16=""),"",IF(AND(FO16=$E$16,FP16=$F$16),5*$J$16,IF(OR(AND($E$16&gt;$F$16,FO16&gt;FP16),AND($E$16=$F$16,FO16=FP16),AND($E$16&lt;$F$16,FO16&lt;FP16)),3*$J$16,0)))</f>
        <v/>
      </c>
      <c r="FR16" s="3">
        <v>3</v>
      </c>
      <c r="FS16" s="4">
        <v>1</v>
      </c>
      <c r="FT16" s="130" t="str">
        <f>IF(OR($E$16="",$F$16="",FR16="",FS16=""),"",IF(AND(FR16=$E$16,FS16=$F$16),5*$J$16,IF(OR(AND($E$16&gt;$F$16,FR16&gt;FS16),AND($E$16=$F$16,FR16=FS16),AND($E$16&lt;$F$16,FR16&lt;FS16)),3*$J$16,0)))</f>
        <v/>
      </c>
      <c r="FU16" s="3">
        <v>3</v>
      </c>
      <c r="FV16" s="4">
        <v>1</v>
      </c>
      <c r="FW16" s="130" t="str">
        <f>IF(OR($E$16="",$F$16="",FU16="",FV16=""),"",IF(AND(FU16=$E$16,FV16=$F$16),5*$J$16,IF(OR(AND($E$16&gt;$F$16,FU16&gt;FV16),AND($E$16=$F$16,FU16=FV16),AND($E$16&lt;$F$16,FU16&lt;FV16)),3*$J$16,0)))</f>
        <v/>
      </c>
      <c r="FX16" s="3">
        <v>2</v>
      </c>
      <c r="FY16" s="4">
        <v>1</v>
      </c>
      <c r="FZ16" s="130" t="str">
        <f>IF(OR($E$16="",$F$16="",FX16="",FY16=""),"",IF(AND(FX16=$E$16,FY16=$F$16),5*$J$16,IF(OR(AND($E$16&gt;$F$16,FX16&gt;FY16),AND($E$16=$F$16,FX16=FY16),AND($E$16&lt;$F$16,FX16&lt;FY16)),3*$J$16,0)))</f>
        <v/>
      </c>
      <c r="GA16" s="3">
        <v>2</v>
      </c>
      <c r="GB16" s="4">
        <v>1</v>
      </c>
      <c r="GC16" s="130" t="str">
        <f>IF(OR($E$16="",$F$16="",GA16="",GB16=""),"",IF(AND(GA16=$E$16,GB16=$F$16),5*$J$16,IF(OR(AND($E$16&gt;$F$16,GA16&gt;GB16),AND($E$16=$F$16,GA16=GB16),AND($E$16&lt;$F$16,GA16&lt;GB16)),3*$J$16,0)))</f>
        <v/>
      </c>
      <c r="GD16" s="3">
        <v>1</v>
      </c>
      <c r="GE16" s="4">
        <v>0</v>
      </c>
      <c r="GF16" s="130" t="str">
        <f>IF(OR($E$16="",$F$16="",GD16="",GE16=""),"",IF(AND(GD16=$E$16,GE16=$F$16),5*$J$16,IF(OR(AND($E$16&gt;$F$16,GD16&gt;GE16),AND($E$16=$F$16,GD16=GE16),AND($E$16&lt;$F$16,GD16&lt;GE16)),3*$J$16,0)))</f>
        <v/>
      </c>
      <c r="GG16" s="3">
        <v>2</v>
      </c>
      <c r="GH16" s="4">
        <v>1</v>
      </c>
      <c r="GI16" s="130" t="str">
        <f>IF(OR($E$16="",$F$16="",GG16="",GH16=""),"",IF(AND(GG16=$E$16,GH16=$F$16),5*$J$16,IF(OR(AND($E$16&gt;$F$16,GG16&gt;GH16),AND($E$16=$F$16,GG16=GH16),AND($E$16&lt;$F$16,GG16&lt;GH16)),3*$J$16,0)))</f>
        <v/>
      </c>
      <c r="GJ16" s="3">
        <v>2</v>
      </c>
      <c r="GK16" s="4">
        <v>1</v>
      </c>
      <c r="GL16" s="130" t="str">
        <f>IF(OR($E$16="",$F$16="",GJ16="",GK16=""),"",IF(AND(GJ16=$E$16,GK16=$F$16),5*$J$16,IF(OR(AND($E$16&gt;$F$16,GJ16&gt;GK16),AND($E$16=$F$16,GJ16=GK16),AND($E$16&lt;$F$16,GJ16&lt;GK16)),3*$J$16,0)))</f>
        <v/>
      </c>
      <c r="GM16" s="3">
        <v>2</v>
      </c>
      <c r="GN16" s="4">
        <v>0</v>
      </c>
      <c r="GO16" s="130" t="str">
        <f>IF(OR($E$16="",$F$16="",GM16="",GN16=""),"",IF(AND(GM16=$E$16,GN16=$F$16),5*$J$16,IF(OR(AND($E$16&gt;$F$16,GM16&gt;GN16),AND($E$16=$F$16,GM16=GN16),AND($E$16&lt;$F$16,GM16&lt;GN16)),3*$J$16,0)))</f>
        <v/>
      </c>
      <c r="GP16" s="3">
        <v>2</v>
      </c>
      <c r="GQ16" s="4">
        <v>1</v>
      </c>
      <c r="GR16" s="130" t="str">
        <f>IF(OR($E$16="",$F$16="",GP16="",GQ16=""),"",IF(AND(GP16=$E$16,GQ16=$F$16),5*$J$16,IF(OR(AND($E$16&gt;$F$16,GP16&gt;GQ16),AND($E$16=$F$16,GP16=GQ16),AND($E$16&lt;$F$16,GP16&lt;GQ16)),3*$J$16,0)))</f>
        <v/>
      </c>
      <c r="GS16" s="3">
        <v>3</v>
      </c>
      <c r="GT16" s="4">
        <v>0</v>
      </c>
      <c r="GU16" s="130" t="str">
        <f>IF(OR($E$16="",$F$16="",GS16="",GT16=""),"",IF(AND(GS16=$E$16,GT16=$F$16),5*$J$16,IF(OR(AND($E$16&gt;$F$16,GS16&gt;GT16),AND($E$16=$F$16,GS16=GT16),AND($E$16&lt;$F$16,GS16&lt;GT16)),3*$J$16,0)))</f>
        <v/>
      </c>
      <c r="GV16" s="168"/>
    </row>
    <row r="17" spans="1:204">
      <c r="A17" s="236">
        <v>14</v>
      </c>
      <c r="B17" s="43">
        <v>12</v>
      </c>
      <c r="C17" s="151" t="s">
        <v>4</v>
      </c>
      <c r="D17" s="151" t="s">
        <v>287</v>
      </c>
      <c r="E17" s="221" t="str">
        <f>IF(Poules!I65&lt;&gt;"",Poules!I65,"")</f>
        <v/>
      </c>
      <c r="F17" s="221" t="str">
        <f>IF(Poules!J65&lt;&gt;"",Poules!J65,"")</f>
        <v/>
      </c>
      <c r="G17" s="22">
        <v>1.6</v>
      </c>
      <c r="H17" s="210">
        <v>3.5</v>
      </c>
      <c r="I17" s="211">
        <v>5.2</v>
      </c>
      <c r="J17" s="174" t="str">
        <f>IF(OR(E17="",F17=""),"",IF(E17&gt;F17,G17,IF(E17=F17,H17,I17)))</f>
        <v/>
      </c>
      <c r="K17" s="250">
        <f>IF($K$4&lt;&gt;0,HLOOKUP($K$4,$O$4:GU17,A17,FALSE),"")</f>
        <v>1</v>
      </c>
      <c r="L17" s="251">
        <f>IF($K$4&lt;&gt;0,HLOOKUP(CONCATENATE($K$4,"1"),$O$4:GU17,A17,FALSE),"")</f>
        <v>0</v>
      </c>
      <c r="M17" s="252" t="str">
        <f>IF($K$4&lt;&gt;0,HLOOKUP(CONCATENATE($K$4,"2"),$O$4:GU17,A17,FALSE),"")</f>
        <v/>
      </c>
      <c r="N17" s="253"/>
      <c r="O17" s="5">
        <v>2</v>
      </c>
      <c r="P17" s="6">
        <v>1</v>
      </c>
      <c r="Q17" s="7" t="str">
        <f>IF(OR($E$17="",$F$17="",O17="",P17=""),"",IF(AND(O17=$E$17,P17=$F$17),5*$J$17,IF(OR(AND($E$17&gt;$F$17,O17&gt;P17),AND($E$17=$F$17,O17=P17),AND($E$17&lt;$F$17,O17&lt;P17)),3*$J$17,0)))</f>
        <v/>
      </c>
      <c r="R17" s="5">
        <v>3</v>
      </c>
      <c r="S17" s="6">
        <v>1</v>
      </c>
      <c r="T17" s="7" t="str">
        <f>IF(OR($E$17="",$F$17="",R17="",S17=""),"",IF(AND(R17=$E$17,S17=$F$17),5*$J$17,IF(OR(AND($E$17&gt;$F$17,R17&gt;S17),AND($E$17=$F$17,R17=S17),AND($E$17&lt;$F$17,R17&lt;S17)),3*$J$17,0)))</f>
        <v/>
      </c>
      <c r="U17" s="5">
        <v>2</v>
      </c>
      <c r="V17" s="6">
        <v>0</v>
      </c>
      <c r="W17" s="7" t="str">
        <f>IF(OR($E$17="",$F$17="",U17="",V17=""),"",IF(AND(U17=$E$17,V17=$F$17),5*$J$17,IF(OR(AND($E$17&gt;$F$17,U17&gt;V17),AND($E$17=$F$17,U17=V17),AND($E$17&lt;$F$17,U17&lt;V17)),3*$J$17,0)))</f>
        <v/>
      </c>
      <c r="X17" s="5">
        <v>1</v>
      </c>
      <c r="Y17" s="6">
        <v>0</v>
      </c>
      <c r="Z17" s="7" t="str">
        <f>IF(OR($E$17="",$F$17="",X17="",Y17=""),"",IF(AND(X17=$E$17,Y17=$F$17),5*$J$17,IF(OR(AND($E$17&gt;$F$17,X17&gt;Y17),AND($E$17=$F$17,X17=Y17),AND($E$17&lt;$F$17,X17&lt;Y17)),3*$J$17,0)))</f>
        <v/>
      </c>
      <c r="AA17" s="5">
        <v>2</v>
      </c>
      <c r="AB17" s="6">
        <v>1</v>
      </c>
      <c r="AC17" s="7" t="str">
        <f>IF(OR($E$17="",$F$17="",AA17="",AB17=""),"",IF(AND(AA17=$E$17,AB17=$F$17),5*$J$17,IF(OR(AND($E$17&gt;$F$17,AA17&gt;AB17),AND($E$17=$F$17,AA17=AB17),AND($E$17&lt;$F$17,AA17&lt;AB17)),3*$J$17,0)))</f>
        <v/>
      </c>
      <c r="AD17" s="5">
        <v>2</v>
      </c>
      <c r="AE17" s="6">
        <v>2</v>
      </c>
      <c r="AF17" s="7" t="str">
        <f>IF(OR($E$17="",$F$17="",AD17="",AE17=""),"",IF(AND(AD17=$E$17,AE17=$F$17),5*$J$17,IF(OR(AND($E$17&gt;$F$17,AD17&gt;AE17),AND($E$17=$F$17,AD17=AE17),AND($E$17&lt;$F$17,AD17&lt;AE17)),3*$J$17,0)))</f>
        <v/>
      </c>
      <c r="AG17" s="5">
        <v>1</v>
      </c>
      <c r="AH17" s="6">
        <v>2</v>
      </c>
      <c r="AI17" s="7" t="str">
        <f>IF(OR($E$17="",$F$17="",AG17="",AH17=""),"",IF(AND(AG17=$E$17,AH17=$F$17),5*$J$17,IF(OR(AND($E$17&gt;$F$17,AG17&gt;AH17),AND($E$17=$F$17,AG17=AH17),AND($E$17&lt;$F$17,AG17&lt;AH17)),3*$J$17,0)))</f>
        <v/>
      </c>
      <c r="AJ17" s="5">
        <v>2</v>
      </c>
      <c r="AK17" s="6">
        <v>1</v>
      </c>
      <c r="AL17" s="7" t="str">
        <f>IF(OR($E$17="",$F$17="",AJ17="",AK17=""),"",IF(AND(AJ17=$E$17,AK17=$F$17),5*$J$17,IF(OR(AND($E$17&gt;$F$17,AJ17&gt;AK17),AND($E$17=$F$17,AJ17=AK17),AND($E$17&lt;$F$17,AJ17&lt;AK17)),3*$J$17,0)))</f>
        <v/>
      </c>
      <c r="AM17" s="5">
        <v>1</v>
      </c>
      <c r="AN17" s="6">
        <v>1</v>
      </c>
      <c r="AO17" s="7" t="str">
        <f>IF(OR($E$17="",$F$17="",AM17="",AN17=""),"",IF(AND(AM17=$E$17,AN17=$F$17),5*$J$17,IF(OR(AND($E$17&gt;$F$17,AM17&gt;AN17),AND($E$17=$F$17,AM17=AN17),AND($E$17&lt;$F$17,AM17&lt;AN17)),3*$J$17,0)))</f>
        <v/>
      </c>
      <c r="AP17" s="5">
        <v>0</v>
      </c>
      <c r="AQ17" s="6">
        <v>0</v>
      </c>
      <c r="AR17" s="7" t="str">
        <f>IF(OR($E$17="",$F$17="",AP17="",AQ17=""),"",IF(AND(AP17=$E$17,AQ17=$F$17),5*$J$17,IF(OR(AND($E$17&gt;$F$17,AP17&gt;AQ17),AND($E$17=$F$17,AP17=AQ17),AND($E$17&lt;$F$17,AP17&lt;AQ17)),3*$J$17,0)))</f>
        <v/>
      </c>
      <c r="AS17" s="5">
        <v>1</v>
      </c>
      <c r="AT17" s="6">
        <v>0</v>
      </c>
      <c r="AU17" s="7" t="str">
        <f>IF(OR($E$17="",$F$17="",AS17="",AT17=""),"",IF(AND(AS17=$E$17,AT17=$F$17),5*$J$17,IF(OR(AND($E$17&gt;$F$17,AS17&gt;AT17),AND($E$17=$F$17,AS17=AT17),AND($E$17&lt;$F$17,AS17&lt;AT17)),3*$J$17,0)))</f>
        <v/>
      </c>
      <c r="AV17" s="5">
        <v>2</v>
      </c>
      <c r="AW17" s="6">
        <v>0</v>
      </c>
      <c r="AX17" s="7" t="str">
        <f>IF(OR($E$17="",$F$17="",AV17="",AW17=""),"",IF(AND(AV17=$E$17,AW17=$F$17),5*$J$17,IF(OR(AND($E$17&gt;$F$17,AV17&gt;AW17),AND($E$17=$F$17,AV17=AW17),AND($E$17&lt;$F$17,AV17&lt;AW17)),3*$J$17,0)))</f>
        <v/>
      </c>
      <c r="AY17" s="5">
        <v>0</v>
      </c>
      <c r="AZ17" s="6">
        <v>1</v>
      </c>
      <c r="BA17" s="7" t="str">
        <f>IF(OR($E$17="",$F$17="",AY17="",AZ17=""),"",IF(AND(AY17=$E$17,AZ17=$F$17),5*$J$17,IF(OR(AND($E$17&gt;$F$17,AY17&gt;AZ17),AND($E$17=$F$17,AY17=AZ17),AND($E$17&lt;$F$17,AY17&lt;AZ17)),3*$J$17,0)))</f>
        <v/>
      </c>
      <c r="BB17" s="5">
        <v>2</v>
      </c>
      <c r="BC17" s="6">
        <v>1</v>
      </c>
      <c r="BD17" s="7" t="str">
        <f>IF(OR($E$17="",$F$17="",BB17="",BC17=""),"",IF(AND(BB17=$E$17,BC17=$F$17),5*$J$17,IF(OR(AND($E$17&gt;$F$17,BB17&gt;BC17),AND($E$17=$F$17,BB17=BC17),AND($E$17&lt;$F$17,BB17&lt;BC17)),3*$J$17,0)))</f>
        <v/>
      </c>
      <c r="BE17" s="5">
        <v>2</v>
      </c>
      <c r="BF17" s="6">
        <v>0</v>
      </c>
      <c r="BG17" s="7" t="str">
        <f>IF(OR($E$17="",$F$17="",BE17="",BF17=""),"",IF(AND(BE17=$E$17,BF17=$F$17),5*$J$17,IF(OR(AND($E$17&gt;$F$17,BE17&gt;BF17),AND($E$17=$F$17,BE17=BF17),AND($E$17&lt;$F$17,BE17&lt;BF17)),3*$J$17,0)))</f>
        <v/>
      </c>
      <c r="BH17" s="5">
        <v>2</v>
      </c>
      <c r="BI17" s="6">
        <v>1</v>
      </c>
      <c r="BJ17" s="7" t="str">
        <f>IF(OR($E$17="",$F$17="",BH17="",BI17=""),"",IF(AND(BH17=$E$17,BI17=$F$17),5*$J$17,IF(OR(AND($E$17&gt;$F$17,BH17&gt;BI17),AND($E$17=$F$17,BH17=BI17),AND($E$17&lt;$F$17,BH17&lt;BI17)),3*$J$17,0)))</f>
        <v/>
      </c>
      <c r="BK17" s="5">
        <v>0</v>
      </c>
      <c r="BL17" s="6">
        <v>1</v>
      </c>
      <c r="BM17" s="7" t="str">
        <f>IF(OR($E$17="",$F$17="",BK17="",BL17=""),"",IF(AND(BK17=$E$17,BL17=$F$17),5*$J$17,IF(OR(AND($E$17&gt;$F$17,BK17&gt;BL17),AND($E$17=$F$17,BK17=BL17),AND($E$17&lt;$F$17,BK17&lt;BL17)),3*$J$17,0)))</f>
        <v/>
      </c>
      <c r="BN17" s="5">
        <v>2</v>
      </c>
      <c r="BO17" s="6">
        <v>1</v>
      </c>
      <c r="BP17" s="7" t="str">
        <f>IF(OR($E$17="",$F$17="",BN17="",BO17=""),"",IF(AND(BN17=$E$17,BO17=$F$17),5*$J$17,IF(OR(AND($E$17&gt;$F$17,BN17&gt;BO17),AND($E$17=$F$17,BN17=BO17),AND($E$17&lt;$F$17,BN17&lt;BO17)),3*$J$17,0)))</f>
        <v/>
      </c>
      <c r="BQ17" s="5">
        <v>0</v>
      </c>
      <c r="BR17" s="6">
        <v>0</v>
      </c>
      <c r="BS17" s="7" t="str">
        <f>IF(OR($E$17="",$F$17="",BQ17="",BR17=""),"",IF(AND(BQ17=$E$17,BR17=$F$17),5*$J$17,IF(OR(AND($E$17&gt;$F$17,BQ17&gt;BR17),AND($E$17=$F$17,BQ17=BR17),AND($E$17&lt;$F$17,BQ17&lt;BR17)),3*$J$17,0)))</f>
        <v/>
      </c>
      <c r="BT17" s="5">
        <v>4</v>
      </c>
      <c r="BU17" s="6">
        <v>2</v>
      </c>
      <c r="BV17" s="7" t="str">
        <f>IF(OR($E$17="",$F$17="",BT17="",BU17=""),"",IF(AND(BT17=$E$17,BU17=$F$17),5*$J$17,IF(OR(AND($E$17&gt;$F$17,BT17&gt;BU17),AND($E$17=$F$17,BT17=BU17),AND($E$17&lt;$F$17,BT17&lt;BU17)),3*$J$17,0)))</f>
        <v/>
      </c>
      <c r="BW17" s="5">
        <v>2</v>
      </c>
      <c r="BX17" s="6">
        <v>1</v>
      </c>
      <c r="BY17" s="7" t="str">
        <f>IF(OR($E$17="",$F$17="",BW17="",BX17=""),"",IF(AND(BW17=$E$17,BX17=$F$17),5*$J$17,IF(OR(AND($E$17&gt;$F$17,BW17&gt;BX17),AND($E$17=$F$17,BW17=BX17),AND($E$17&lt;$F$17,BW17&lt;BX17)),3*$J$17,0)))</f>
        <v/>
      </c>
      <c r="BZ17" s="5">
        <v>2</v>
      </c>
      <c r="CA17" s="6">
        <v>2</v>
      </c>
      <c r="CB17" s="7" t="str">
        <f>IF(OR($E$17="",$F$17="",BZ17="",CA17=""),"",IF(AND(BZ17=$E$17,CA17=$F$17),5*$J$17,IF(OR(AND($E$17&gt;$F$17,BZ17&gt;CA17),AND($E$17=$F$17,BZ17=CA17),AND($E$17&lt;$F$17,BZ17&lt;CA17)),3*$J$17,0)))</f>
        <v/>
      </c>
      <c r="CC17" s="5">
        <v>2</v>
      </c>
      <c r="CD17" s="6">
        <v>1</v>
      </c>
      <c r="CE17" s="7" t="str">
        <f>IF(OR($E$17="",$F$17="",CC17="",CD17=""),"",IF(AND(CC17=$E$17,CD17=$F$17),5*$J$17,IF(OR(AND($E$17&gt;$F$17,CC17&gt;CD17),AND($E$17=$F$17,CC17=CD17),AND($E$17&lt;$F$17,CC17&lt;CD17)),3*$J$17,0)))</f>
        <v/>
      </c>
      <c r="CF17" s="5">
        <v>2</v>
      </c>
      <c r="CG17" s="6">
        <v>2</v>
      </c>
      <c r="CH17" s="7" t="str">
        <f>IF(OR($E$17="",$F$17="",CF17="",CG17=""),"",IF(AND(CF17=$E$17,CG17=$F$17),5*$J$17,IF(OR(AND($E$17&gt;$F$17,CF17&gt;CG17),AND($E$17=$F$17,CF17=CG17),AND($E$17&lt;$F$17,CF17&lt;CG17)),3*$J$17,0)))</f>
        <v/>
      </c>
      <c r="CI17" s="5">
        <v>3</v>
      </c>
      <c r="CJ17" s="6">
        <v>1</v>
      </c>
      <c r="CK17" s="7" t="str">
        <f>IF(OR($E$17="",$F$17="",CI17="",CJ17=""),"",IF(AND(CI17=$E$17,CJ17=$F$17),5*$J$17,IF(OR(AND($E$17&gt;$F$17,CI17&gt;CJ17),AND($E$17=$F$17,CI17=CJ17),AND($E$17&lt;$F$17,CI17&lt;CJ17)),3*$J$17,0)))</f>
        <v/>
      </c>
      <c r="CL17" s="5">
        <v>2</v>
      </c>
      <c r="CM17" s="6">
        <v>0</v>
      </c>
      <c r="CN17" s="7" t="str">
        <f>IF(OR($E$17="",$F$17="",CL17="",CM17=""),"",IF(AND(CL17=$E$17,CM17=$F$17),5*$J$17,IF(OR(AND($E$17&gt;$F$17,CL17&gt;CM17),AND($E$17=$F$17,CL17=CM17),AND($E$17&lt;$F$17,CL17&lt;CM17)),3*$J$17,0)))</f>
        <v/>
      </c>
      <c r="CO17" s="5">
        <v>2</v>
      </c>
      <c r="CP17" s="6">
        <v>1</v>
      </c>
      <c r="CQ17" s="7" t="str">
        <f>IF(OR($E$17="",$F$17="",CO17="",CP17=""),"",IF(AND(CO17=$E$17,CP17=$F$17),5*$J$17,IF(OR(AND($E$17&gt;$F$17,CO17&gt;CP17),AND($E$17=$F$17,CO17=CP17),AND($E$17&lt;$F$17,CO17&lt;CP17)),3*$J$17,0)))</f>
        <v/>
      </c>
      <c r="CR17" s="5">
        <v>2</v>
      </c>
      <c r="CS17" s="6">
        <v>1</v>
      </c>
      <c r="CT17" s="7" t="str">
        <f>IF(OR($E$17="",$F$17="",CR17="",CS17=""),"",IF(AND(CR17=$E$17,CS17=$F$17),5*$J$17,IF(OR(AND($E$17&gt;$F$17,CR17&gt;CS17),AND($E$17=$F$17,CR17=CS17),AND($E$17&lt;$F$17,CR17&lt;CS17)),3*$J$17,0)))</f>
        <v/>
      </c>
      <c r="CU17" s="5">
        <v>2</v>
      </c>
      <c r="CV17" s="6">
        <v>0</v>
      </c>
      <c r="CW17" s="7" t="str">
        <f>IF(OR($E$17="",$F$17="",CU17="",CV17=""),"",IF(AND(CU17=$E$17,CV17=$F$17),5*$J$17,IF(OR(AND($E$17&gt;$F$17,CU17&gt;CV17),AND($E$17=$F$17,CU17=CV17),AND($E$17&lt;$F$17,CU17&lt;CV17)),3*$J$17,0)))</f>
        <v/>
      </c>
      <c r="CX17" s="5">
        <v>1</v>
      </c>
      <c r="CY17" s="6">
        <v>0</v>
      </c>
      <c r="CZ17" s="7" t="str">
        <f>IF(OR($E$17="",$F$17="",CX17="",CY17=""),"",IF(AND(CX17=$E$17,CY17=$F$17),5*$J$17,IF(OR(AND($E$17&gt;$F$17,CX17&gt;CY17),AND($E$17=$F$17,CX17=CY17),AND($E$17&lt;$F$17,CX17&lt;CY17)),3*$J$17,0)))</f>
        <v/>
      </c>
      <c r="DA17" s="5">
        <v>1</v>
      </c>
      <c r="DB17" s="6">
        <v>1</v>
      </c>
      <c r="DC17" s="7" t="str">
        <f>IF(OR($E$17="",$F$17="",DA17="",DB17=""),"",IF(AND(DA17=$E$17,DB17=$F$17),5*$J$17,IF(OR(AND($E$17&gt;$F$17,DA17&gt;DB17),AND($E$17=$F$17,DA17=DB17),AND($E$17&lt;$F$17,DA17&lt;DB17)),3*$J$17,0)))</f>
        <v/>
      </c>
      <c r="DD17" s="5">
        <v>3</v>
      </c>
      <c r="DE17" s="6">
        <v>1</v>
      </c>
      <c r="DF17" s="7" t="str">
        <f>IF(OR($E$17="",$F$17="",DD17="",DE17=""),"",IF(AND(DD17=$E$17,DE17=$F$17),5*$J$17,IF(OR(AND($E$17&gt;$F$17,DD17&gt;DE17),AND($E$17=$F$17,DD17=DE17),AND($E$17&lt;$F$17,DD17&lt;DE17)),3*$J$17,0)))</f>
        <v/>
      </c>
      <c r="DG17" s="5">
        <v>1</v>
      </c>
      <c r="DH17" s="6">
        <v>0</v>
      </c>
      <c r="DI17" s="7" t="str">
        <f>IF(OR($E$17="",$F$17="",DG17="",DH17=""),"",IF(AND(DG17=$E$17,DH17=$F$17),5*$J$17,IF(OR(AND($E$17&gt;$F$17,DG17&gt;DH17),AND($E$17=$F$17,DG17=DH17),AND($E$17&lt;$F$17,DG17&lt;DH17)),3*$J$17,0)))</f>
        <v/>
      </c>
      <c r="DJ17" s="5">
        <v>1</v>
      </c>
      <c r="DK17" s="6">
        <v>2</v>
      </c>
      <c r="DL17" s="7" t="str">
        <f>IF(OR($E$17="",$F$17="",DJ17="",DK17=""),"",IF(AND(DJ17=$E$17,DK17=$F$17),5*$J$17,IF(OR(AND($E$17&gt;$F$17,DJ17&gt;DK17),AND($E$17=$F$17,DJ17=DK17),AND($E$17&lt;$F$17,DJ17&lt;DK17)),3*$J$17,0)))</f>
        <v/>
      </c>
      <c r="DM17" s="5">
        <v>0</v>
      </c>
      <c r="DN17" s="6">
        <v>1</v>
      </c>
      <c r="DO17" s="7" t="str">
        <f>IF(OR($E$17="",$F$17="",DM17="",DN17=""),"",IF(AND(DM17=$E$17,DN17=$F$17),5*$J$17,IF(OR(AND($E$17&gt;$F$17,DM17&gt;DN17),AND($E$17=$F$17,DM17=DN17),AND($E$17&lt;$F$17,DM17&lt;DN17)),3*$J$17,0)))</f>
        <v/>
      </c>
      <c r="DP17" s="5">
        <v>2</v>
      </c>
      <c r="DQ17" s="6">
        <v>1</v>
      </c>
      <c r="DR17" s="7" t="str">
        <f>IF(OR($E$17="",$F$17="",DP17="",DQ17=""),"",IF(AND(DP17=$E$17,DQ17=$F$17),5*$J$17,IF(OR(AND($E$17&gt;$F$17,DP17&gt;DQ17),AND($E$17=$F$17,DP17=DQ17),AND($E$17&lt;$F$17,DP17&lt;DQ17)),3*$J$17,0)))</f>
        <v/>
      </c>
      <c r="DS17" s="5">
        <v>1</v>
      </c>
      <c r="DT17" s="6">
        <v>1</v>
      </c>
      <c r="DU17" s="7" t="str">
        <f>IF(OR($E$17="",$F$17="",DS17="",DT17=""),"",IF(AND(DS17=$E$17,DT17=$F$17),5*$J$17,IF(OR(AND($E$17&gt;$F$17,DS17&gt;DT17),AND($E$17=$F$17,DS17=DT17),AND($E$17&lt;$F$17,DS17&lt;DT17)),3*$J$17,0)))</f>
        <v/>
      </c>
      <c r="DV17" s="5">
        <v>2</v>
      </c>
      <c r="DW17" s="6">
        <v>1</v>
      </c>
      <c r="DX17" s="7" t="str">
        <f>IF(OR($E$17="",$F$17="",DV17="",DW17=""),"",IF(AND(DV17=$E$17,DW17=$F$17),5*$J$17,IF(OR(AND($E$17&gt;$F$17,DV17&gt;DW17),AND($E$17=$F$17,DV17=DW17),AND($E$17&lt;$F$17,DV17&lt;DW17)),3*$J$17,0)))</f>
        <v/>
      </c>
      <c r="DY17" s="5">
        <v>2</v>
      </c>
      <c r="DZ17" s="6">
        <v>1</v>
      </c>
      <c r="EA17" s="7" t="str">
        <f>IF(OR($E$17="",$F$17="",DY17="",DZ17=""),"",IF(AND(DY17=$E$17,DZ17=$F$17),5*$J$17,IF(OR(AND($E$17&gt;$F$17,DY17&gt;DZ17),AND($E$17=$F$17,DY17=DZ17),AND($E$17&lt;$F$17,DY17&lt;DZ17)),3*$J$17,0)))</f>
        <v/>
      </c>
      <c r="EB17" s="5">
        <v>1</v>
      </c>
      <c r="EC17" s="6">
        <v>0</v>
      </c>
      <c r="ED17" s="7" t="str">
        <f>IF(OR($E$17="",$F$17="",EB17="",EC17=""),"",IF(AND(EB17=$E$17,EC17=$F$17),5*$J$17,IF(OR(AND($E$17&gt;$F$17,EB17&gt;EC17),AND($E$17=$F$17,EB17=EC17),AND($E$17&lt;$F$17,EB17&lt;EC17)),3*$J$17,0)))</f>
        <v/>
      </c>
      <c r="EE17" s="5">
        <v>0</v>
      </c>
      <c r="EF17" s="6">
        <v>0</v>
      </c>
      <c r="EG17" s="7" t="str">
        <f>IF(OR($E$17="",$F$17="",EE17="",EF17=""),"",IF(AND(EE17=$E$17,EF17=$F$17),5*$J$17,IF(OR(AND($E$17&gt;$F$17,EE17&gt;EF17),AND($E$17=$F$17,EE17=EF17),AND($E$17&lt;$F$17,EE17&lt;EF17)),3*$J$17,0)))</f>
        <v/>
      </c>
      <c r="EH17" s="5">
        <v>1</v>
      </c>
      <c r="EI17" s="6">
        <v>0</v>
      </c>
      <c r="EJ17" s="7" t="str">
        <f>IF(OR($E$17="",$F$17="",EH17="",EI17=""),"",IF(AND(EH17=$E$17,EI17=$F$17),5*$J$17,IF(OR(AND($E$17&gt;$F$17,EH17&gt;EI17),AND($E$17=$F$17,EH17=EI17),AND($E$17&lt;$F$17,EH17&lt;EI17)),3*$J$17,0)))</f>
        <v/>
      </c>
      <c r="EK17" s="5">
        <v>2</v>
      </c>
      <c r="EL17" s="6">
        <v>1</v>
      </c>
      <c r="EM17" s="7" t="str">
        <f>IF(OR($E$17="",$F$17="",EK17="",EL17=""),"",IF(AND(EK17=$E$17,EL17=$F$17),5*$J$17,IF(OR(AND($E$17&gt;$F$17,EK17&gt;EL17),AND($E$17=$F$17,EK17=EL17),AND($E$17&lt;$F$17,EK17&lt;EL17)),3*$J$17,0)))</f>
        <v/>
      </c>
      <c r="EN17" s="5">
        <v>2</v>
      </c>
      <c r="EO17" s="6">
        <v>1</v>
      </c>
      <c r="EP17" s="7" t="str">
        <f>IF(OR($E$17="",$F$17="",EN17="",EO17=""),"",IF(AND(EN17=$E$17,EO17=$F$17),5*$J$17,IF(OR(AND($E$17&gt;$F$17,EN17&gt;EO17),AND($E$17=$F$17,EN17=EO17),AND($E$17&lt;$F$17,EN17&lt;EO17)),3*$J$17,0)))</f>
        <v/>
      </c>
      <c r="EQ17" s="5">
        <v>2</v>
      </c>
      <c r="ER17" s="6">
        <v>2</v>
      </c>
      <c r="ES17" s="7" t="str">
        <f>IF(OR($E$17="",$F$17="",EQ17="",ER17=""),"",IF(AND(EQ17=$E$17,ER17=$F$17),5*$J$17,IF(OR(AND($E$17&gt;$F$17,EQ17&gt;ER17),AND($E$17=$F$17,EQ17=ER17),AND($E$17&lt;$F$17,EQ17&lt;ER17)),3*$J$17,0)))</f>
        <v/>
      </c>
      <c r="ET17" s="5">
        <v>2</v>
      </c>
      <c r="EU17" s="6">
        <v>1</v>
      </c>
      <c r="EV17" s="7" t="str">
        <f>IF(OR($E$17="",$F$17="",ET17="",EU17=""),"",IF(AND(ET17=$E$17,EU17=$F$17),5*$J$17,IF(OR(AND($E$17&gt;$F$17,ET17&gt;EU17),AND($E$17=$F$17,ET17=EU17),AND($E$17&lt;$F$17,ET17&lt;EU17)),3*$J$17,0)))</f>
        <v/>
      </c>
      <c r="EW17" s="5">
        <v>1</v>
      </c>
      <c r="EX17" s="6">
        <v>2</v>
      </c>
      <c r="EY17" s="7" t="str">
        <f>IF(OR($E$17="",$F$17="",EW17="",EX17=""),"",IF(AND(EW17=$E$17,EX17=$F$17),5*$J$17,IF(OR(AND($E$17&gt;$F$17,EW17&gt;EX17),AND($E$17=$F$17,EW17=EX17),AND($E$17&lt;$F$17,EW17&lt;EX17)),3*$J$17,0)))</f>
        <v/>
      </c>
      <c r="EZ17" s="5">
        <v>0</v>
      </c>
      <c r="FA17" s="6">
        <v>0</v>
      </c>
      <c r="FB17" s="7" t="str">
        <f>IF(OR($E$17="",$F$17="",EZ17="",FA17=""),"",IF(AND(EZ17=$E$17,FA17=$F$17),5*$J$17,IF(OR(AND($E$17&gt;$F$17,EZ17&gt;FA17),AND($E$17=$F$17,EZ17=FA17),AND($E$17&lt;$F$17,EZ17&lt;FA17)),3*$J$17,0)))</f>
        <v/>
      </c>
      <c r="FC17" s="5">
        <v>2</v>
      </c>
      <c r="FD17" s="6">
        <v>1</v>
      </c>
      <c r="FE17" s="7" t="str">
        <f>IF(OR($E$17="",$F$17="",FC17="",FD17=""),"",IF(AND(FC17=$E$17,FD17=$F$17),5*$J$17,IF(OR(AND($E$17&gt;$F$17,FC17&gt;FD17),AND($E$17=$F$17,FC17=FD17),AND($E$17&lt;$F$17,FC17&lt;FD17)),3*$J$17,0)))</f>
        <v/>
      </c>
      <c r="FF17" s="5">
        <v>1</v>
      </c>
      <c r="FG17" s="6">
        <v>3</v>
      </c>
      <c r="FH17" s="7" t="str">
        <f>IF(OR($E$17="",$F$17="",FF17="",FG17=""),"",IF(AND(FF17=$E$17,FG17=$F$17),5*$J$17,IF(OR(AND($E$17&gt;$F$17,FF17&gt;FG17),AND($E$17=$F$17,FF17=FG17),AND($E$17&lt;$F$17,FF17&lt;FG17)),3*$J$17,0)))</f>
        <v/>
      </c>
      <c r="FI17" s="5">
        <v>2</v>
      </c>
      <c r="FJ17" s="6">
        <v>1</v>
      </c>
      <c r="FK17" s="7" t="str">
        <f>IF(OR($E$17="",$F$17="",FI17="",FJ17=""),"",IF(AND(FI17=$E$17,FJ17=$F$17),5*$J$17,IF(OR(AND($E$17&gt;$F$17,FI17&gt;FJ17),AND($E$17=$F$17,FI17=FJ17),AND($E$17&lt;$F$17,FI17&lt;FJ17)),3*$J$17,0)))</f>
        <v/>
      </c>
      <c r="FL17" s="5">
        <v>2</v>
      </c>
      <c r="FM17" s="6">
        <v>1</v>
      </c>
      <c r="FN17" s="7" t="str">
        <f>IF(OR($E$17="",$F$17="",FL17="",FM17=""),"",IF(AND(FL17=$E$17,FM17=$F$17),5*$J$17,IF(OR(AND($E$17&gt;$F$17,FL17&gt;FM17),AND($E$17=$F$17,FL17=FM17),AND($E$17&lt;$F$17,FL17&lt;FM17)),3*$J$17,0)))</f>
        <v/>
      </c>
      <c r="FO17" s="5">
        <v>1</v>
      </c>
      <c r="FP17" s="6">
        <v>1</v>
      </c>
      <c r="FQ17" s="7" t="str">
        <f>IF(OR($E$17="",$F$17="",FO17="",FP17=""),"",IF(AND(FO17=$E$17,FP17=$F$17),5*$J$17,IF(OR(AND($E$17&gt;$F$17,FO17&gt;FP17),AND($E$17=$F$17,FO17=FP17),AND($E$17&lt;$F$17,FO17&lt;FP17)),3*$J$17,0)))</f>
        <v/>
      </c>
      <c r="FR17" s="5">
        <v>2</v>
      </c>
      <c r="FS17" s="6">
        <v>2</v>
      </c>
      <c r="FT17" s="7" t="str">
        <f>IF(OR($E$17="",$F$17="",FR17="",FS17=""),"",IF(AND(FR17=$E$17,FS17=$F$17),5*$J$17,IF(OR(AND($E$17&gt;$F$17,FR17&gt;FS17),AND($E$17=$F$17,FR17=FS17),AND($E$17&lt;$F$17,FR17&lt;FS17)),3*$J$17,0)))</f>
        <v/>
      </c>
      <c r="FU17" s="5">
        <v>3</v>
      </c>
      <c r="FV17" s="6">
        <v>1</v>
      </c>
      <c r="FW17" s="7" t="str">
        <f>IF(OR($E$17="",$F$17="",FU17="",FV17=""),"",IF(AND(FU17=$E$17,FV17=$F$17),5*$J$17,IF(OR(AND($E$17&gt;$F$17,FU17&gt;FV17),AND($E$17=$F$17,FU17=FV17),AND($E$17&lt;$F$17,FU17&lt;FV17)),3*$J$17,0)))</f>
        <v/>
      </c>
      <c r="FX17" s="5">
        <v>1</v>
      </c>
      <c r="FY17" s="6">
        <v>0</v>
      </c>
      <c r="FZ17" s="7" t="str">
        <f>IF(OR($E$17="",$F$17="",FX17="",FY17=""),"",IF(AND(FX17=$E$17,FY17=$F$17),5*$J$17,IF(OR(AND($E$17&gt;$F$17,FX17&gt;FY17),AND($E$17=$F$17,FX17=FY17),AND($E$17&lt;$F$17,FX17&lt;FY17)),3*$J$17,0)))</f>
        <v/>
      </c>
      <c r="GA17" s="5">
        <v>2</v>
      </c>
      <c r="GB17" s="6">
        <v>1</v>
      </c>
      <c r="GC17" s="7" t="str">
        <f>IF(OR($E$17="",$F$17="",GA17="",GB17=""),"",IF(AND(GA17=$E$17,GB17=$F$17),5*$J$17,IF(OR(AND($E$17&gt;$F$17,GA17&gt;GB17),AND($E$17=$F$17,GA17=GB17),AND($E$17&lt;$F$17,GA17&lt;GB17)),3*$J$17,0)))</f>
        <v/>
      </c>
      <c r="GD17" s="5">
        <v>1</v>
      </c>
      <c r="GE17" s="6">
        <v>0</v>
      </c>
      <c r="GF17" s="7" t="str">
        <f>IF(OR($E$17="",$F$17="",GD17="",GE17=""),"",IF(AND(GD17=$E$17,GE17=$F$17),5*$J$17,IF(OR(AND($E$17&gt;$F$17,GD17&gt;GE17),AND($E$17=$F$17,GD17=GE17),AND($E$17&lt;$F$17,GD17&lt;GE17)),3*$J$17,0)))</f>
        <v/>
      </c>
      <c r="GG17" s="5">
        <v>2</v>
      </c>
      <c r="GH17" s="6">
        <v>1</v>
      </c>
      <c r="GI17" s="7" t="str">
        <f>IF(OR($E$17="",$F$17="",GG17="",GH17=""),"",IF(AND(GG17=$E$17,GH17=$F$17),5*$J$17,IF(OR(AND($E$17&gt;$F$17,GG17&gt;GH17),AND($E$17=$F$17,GG17=GH17),AND($E$17&lt;$F$17,GG17&lt;GH17)),3*$J$17,0)))</f>
        <v/>
      </c>
      <c r="GJ17" s="5">
        <v>1</v>
      </c>
      <c r="GK17" s="6">
        <v>1</v>
      </c>
      <c r="GL17" s="7" t="str">
        <f>IF(OR($E$17="",$F$17="",GJ17="",GK17=""),"",IF(AND(GJ17=$E$17,GK17=$F$17),5*$J$17,IF(OR(AND($E$17&gt;$F$17,GJ17&gt;GK17),AND($E$17=$F$17,GJ17=GK17),AND($E$17&lt;$F$17,GJ17&lt;GK17)),3*$J$17,0)))</f>
        <v/>
      </c>
      <c r="GM17" s="5">
        <v>0</v>
      </c>
      <c r="GN17" s="6">
        <v>0</v>
      </c>
      <c r="GO17" s="7" t="str">
        <f>IF(OR($E$17="",$F$17="",GM17="",GN17=""),"",IF(AND(GM17=$E$17,GN17=$F$17),5*$J$17,IF(OR(AND($E$17&gt;$F$17,GM17&gt;GN17),AND($E$17=$F$17,GM17=GN17),AND($E$17&lt;$F$17,GM17&lt;GN17)),3*$J$17,0)))</f>
        <v/>
      </c>
      <c r="GP17" s="5">
        <v>1</v>
      </c>
      <c r="GQ17" s="6">
        <v>1</v>
      </c>
      <c r="GR17" s="7" t="str">
        <f>IF(OR($E$17="",$F$17="",GP17="",GQ17=""),"",IF(AND(GP17=$E$17,GQ17=$F$17),5*$J$17,IF(OR(AND($E$17&gt;$F$17,GP17&gt;GQ17),AND($E$17=$F$17,GP17=GQ17),AND($E$17&lt;$F$17,GP17&lt;GQ17)),3*$J$17,0)))</f>
        <v/>
      </c>
      <c r="GS17" s="5">
        <v>1</v>
      </c>
      <c r="GT17" s="6">
        <v>2</v>
      </c>
      <c r="GU17" s="7" t="str">
        <f>IF(OR($E$17="",$F$17="",GS17="",GT17=""),"",IF(AND(GS17=$E$17,GT17=$F$17),5*$J$17,IF(OR(AND($E$17&gt;$F$17,GS17&gt;GT17),AND($E$17=$F$17,GS17=GT17),AND($E$17&lt;$F$17,GS17&lt;GT17)),3*$J$17,0)))</f>
        <v/>
      </c>
      <c r="GV17" s="168"/>
    </row>
    <row r="18" spans="1:204">
      <c r="A18" s="236">
        <v>15</v>
      </c>
      <c r="B18" s="44">
        <v>13</v>
      </c>
      <c r="C18" s="152" t="s">
        <v>20</v>
      </c>
      <c r="D18" s="152" t="s">
        <v>279</v>
      </c>
      <c r="E18" s="221" t="str">
        <f>IF(Poules!I23&lt;&gt;"",Poules!I23,"")</f>
        <v/>
      </c>
      <c r="F18" s="221" t="str">
        <f>IF(Poules!J23&lt;&gt;"",Poules!J23,"")</f>
        <v/>
      </c>
      <c r="G18" s="22">
        <v>3.8</v>
      </c>
      <c r="H18" s="210">
        <v>3.1</v>
      </c>
      <c r="I18" s="211">
        <v>1.9</v>
      </c>
      <c r="J18" s="174" t="str">
        <f t="shared" si="1"/>
        <v/>
      </c>
      <c r="K18" s="250">
        <f>IF($K$4&lt;&gt;0,HLOOKUP($K$4,$O$4:GU18,A18,FALSE),"")</f>
        <v>0</v>
      </c>
      <c r="L18" s="251">
        <f>IF($K$4&lt;&gt;0,HLOOKUP(CONCATENATE($K$4,"1"),$O$4:GU18,A18,FALSE),"")</f>
        <v>2</v>
      </c>
      <c r="M18" s="252" t="str">
        <f>IF($K$4&lt;&gt;0,HLOOKUP(CONCATENATE($K$4,"2"),$O$4:GU18,A18,FALSE),"")</f>
        <v/>
      </c>
      <c r="N18" s="253"/>
      <c r="O18" s="3">
        <v>0</v>
      </c>
      <c r="P18" s="4">
        <v>3</v>
      </c>
      <c r="Q18" s="130" t="str">
        <f>IF(OR($E$18="",$F$18="",O18="",P18=""),"",IF(AND(O18=$E$18,P18=$F$18),5*$J$18,IF(OR(AND($E$18&gt;$F$18,O18&gt;P18),AND($E$18=$F$18,O18=P18),AND($E$18&lt;$F$18,O18&lt;P18)),3*$J$18,0)))</f>
        <v/>
      </c>
      <c r="R18" s="3">
        <v>0</v>
      </c>
      <c r="S18" s="4">
        <v>2</v>
      </c>
      <c r="T18" s="130" t="str">
        <f>IF(OR($E$18="",$F$18="",R18="",S18=""),"",IF(AND(R18=$E$18,S18=$F$18),5*$J$18,IF(OR(AND($E$18&gt;$F$18,R18&gt;S18),AND($E$18=$F$18,R18=S18),AND($E$18&lt;$F$18,R18&lt;S18)),3*$J$18,0)))</f>
        <v/>
      </c>
      <c r="U18" s="3">
        <v>0</v>
      </c>
      <c r="V18" s="4">
        <v>2</v>
      </c>
      <c r="W18" s="130" t="str">
        <f>IF(OR($E$18="",$F$18="",U18="",V18=""),"",IF(AND(U18=$E$18,V18=$F$18),5*$J$18,IF(OR(AND($E$18&gt;$F$18,U18&gt;V18),AND($E$18=$F$18,U18=V18),AND($E$18&lt;$F$18,U18&lt;V18)),3*$J$18,0)))</f>
        <v/>
      </c>
      <c r="X18" s="3">
        <v>0</v>
      </c>
      <c r="Y18" s="4">
        <v>1</v>
      </c>
      <c r="Z18" s="130" t="str">
        <f>IF(OR($E$18="",$F$18="",X18="",Y18=""),"",IF(AND(X18=$E$18,Y18=$F$18),5*$J$18,IF(OR(AND($E$18&gt;$F$18,X18&gt;Y18),AND($E$18=$F$18,X18=Y18),AND($E$18&lt;$F$18,X18&lt;Y18)),3*$J$18,0)))</f>
        <v/>
      </c>
      <c r="AA18" s="3">
        <v>0</v>
      </c>
      <c r="AB18" s="4">
        <v>1</v>
      </c>
      <c r="AC18" s="130" t="str">
        <f>IF(OR($E$18="",$F$18="",AA18="",AB18=""),"",IF(AND(AA18=$E$18,AB18=$F$18),5*$J$18,IF(OR(AND($E$18&gt;$F$18,AA18&gt;AB18),AND($E$18=$F$18,AA18=AB18),AND($E$18&lt;$F$18,AA18&lt;AB18)),3*$J$18,0)))</f>
        <v/>
      </c>
      <c r="AD18" s="3">
        <v>0</v>
      </c>
      <c r="AE18" s="4">
        <v>2</v>
      </c>
      <c r="AF18" s="130" t="str">
        <f>IF(OR($E$18="",$F$18="",AD18="",AE18=""),"",IF(AND(AD18=$E$18,AE18=$F$18),5*$J$18,IF(OR(AND($E$18&gt;$F$18,AD18&gt;AE18),AND($E$18=$F$18,AD18=AE18),AND($E$18&lt;$F$18,AD18&lt;AE18)),3*$J$18,0)))</f>
        <v/>
      </c>
      <c r="AG18" s="3">
        <v>0</v>
      </c>
      <c r="AH18" s="4">
        <v>2</v>
      </c>
      <c r="AI18" s="130" t="str">
        <f>IF(OR($E$18="",$F$18="",AG18="",AH18=""),"",IF(AND(AG18=$E$18,AH18=$F$18),5*$J$18,IF(OR(AND($E$18&gt;$F$18,AG18&gt;AH18),AND($E$18=$F$18,AG18=AH18),AND($E$18&lt;$F$18,AG18&lt;AH18)),3*$J$18,0)))</f>
        <v/>
      </c>
      <c r="AJ18" s="3">
        <v>1</v>
      </c>
      <c r="AK18" s="4">
        <v>1</v>
      </c>
      <c r="AL18" s="130" t="str">
        <f>IF(OR($E$18="",$F$18="",AJ18="",AK18=""),"",IF(AND(AJ18=$E$18,AK18=$F$18),5*$J$18,IF(OR(AND($E$18&gt;$F$18,AJ18&gt;AK18),AND($E$18=$F$18,AJ18=AK18),AND($E$18&lt;$F$18,AJ18&lt;AK18)),3*$J$18,0)))</f>
        <v/>
      </c>
      <c r="AM18" s="3">
        <v>1</v>
      </c>
      <c r="AN18" s="4">
        <v>1</v>
      </c>
      <c r="AO18" s="130" t="str">
        <f>IF(OR($E$18="",$F$18="",AM18="",AN18=""),"",IF(AND(AM18=$E$18,AN18=$F$18),5*$J$18,IF(OR(AND($E$18&gt;$F$18,AM18&gt;AN18),AND($E$18=$F$18,AM18=AN18),AND($E$18&lt;$F$18,AM18&lt;AN18)),3*$J$18,0)))</f>
        <v/>
      </c>
      <c r="AP18" s="3">
        <v>0</v>
      </c>
      <c r="AQ18" s="4">
        <v>3</v>
      </c>
      <c r="AR18" s="130" t="str">
        <f>IF(OR($E$18="",$F$18="",AP18="",AQ18=""),"",IF(AND(AP18=$E$18,AQ18=$F$18),5*$J$18,IF(OR(AND($E$18&gt;$F$18,AP18&gt;AQ18),AND($E$18=$F$18,AP18=AQ18),AND($E$18&lt;$F$18,AP18&lt;AQ18)),3*$J$18,0)))</f>
        <v/>
      </c>
      <c r="AS18" s="3">
        <v>0</v>
      </c>
      <c r="AT18" s="4">
        <v>2</v>
      </c>
      <c r="AU18" s="130" t="str">
        <f>IF(OR($E$18="",$F$18="",AS18="",AT18=""),"",IF(AND(AS18=$E$18,AT18=$F$18),5*$J$18,IF(OR(AND($E$18&gt;$F$18,AS18&gt;AT18),AND($E$18=$F$18,AS18=AT18),AND($E$18&lt;$F$18,AS18&lt;AT18)),3*$J$18,0)))</f>
        <v/>
      </c>
      <c r="AV18" s="3">
        <v>0</v>
      </c>
      <c r="AW18" s="4">
        <v>2</v>
      </c>
      <c r="AX18" s="130" t="str">
        <f>IF(OR($E$18="",$F$18="",AV18="",AW18=""),"",IF(AND(AV18=$E$18,AW18=$F$18),5*$J$18,IF(OR(AND($E$18&gt;$F$18,AV18&gt;AW18),AND($E$18=$F$18,AV18=AW18),AND($E$18&lt;$F$18,AV18&lt;AW18)),3*$J$18,0)))</f>
        <v/>
      </c>
      <c r="AY18" s="3">
        <v>0</v>
      </c>
      <c r="AZ18" s="4">
        <v>1</v>
      </c>
      <c r="BA18" s="130" t="str">
        <f>IF(OR($E$18="",$F$18="",AY18="",AZ18=""),"",IF(AND(AY18=$E$18,AZ18=$F$18),5*$J$18,IF(OR(AND($E$18&gt;$F$18,AY18&gt;AZ18),AND($E$18=$F$18,AY18=AZ18),AND($E$18&lt;$F$18,AY18&lt;AZ18)),3*$J$18,0)))</f>
        <v/>
      </c>
      <c r="BB18" s="3">
        <v>0</v>
      </c>
      <c r="BC18" s="4">
        <v>2</v>
      </c>
      <c r="BD18" s="130" t="str">
        <f>IF(OR($E$18="",$F$18="",BB18="",BC18=""),"",IF(AND(BB18=$E$18,BC18=$F$18),5*$J$18,IF(OR(AND($E$18&gt;$F$18,BB18&gt;BC18),AND($E$18=$F$18,BB18=BC18),AND($E$18&lt;$F$18,BB18&lt;BC18)),3*$J$18,0)))</f>
        <v/>
      </c>
      <c r="BE18" s="3">
        <v>0</v>
      </c>
      <c r="BF18" s="4">
        <v>1</v>
      </c>
      <c r="BG18" s="130" t="str">
        <f>IF(OR($E$18="",$F$18="",BE18="",BF18=""),"",IF(AND(BE18=$E$18,BF18=$F$18),5*$J$18,IF(OR(AND($E$18&gt;$F$18,BE18&gt;BF18),AND($E$18=$F$18,BE18=BF18),AND($E$18&lt;$F$18,BE18&lt;BF18)),3*$J$18,0)))</f>
        <v/>
      </c>
      <c r="BH18" s="3">
        <v>0</v>
      </c>
      <c r="BI18" s="4">
        <v>2</v>
      </c>
      <c r="BJ18" s="130" t="str">
        <f>IF(OR($E$18="",$F$18="",BH18="",BI18=""),"",IF(AND(BH18=$E$18,BI18=$F$18),5*$J$18,IF(OR(AND($E$18&gt;$F$18,BH18&gt;BI18),AND($E$18=$F$18,BH18=BI18),AND($E$18&lt;$F$18,BH18&lt;BI18)),3*$J$18,0)))</f>
        <v/>
      </c>
      <c r="BK18" s="3">
        <v>0</v>
      </c>
      <c r="BL18" s="4">
        <v>4</v>
      </c>
      <c r="BM18" s="130" t="str">
        <f>IF(OR($E$18="",$F$18="",BK18="",BL18=""),"",IF(AND(BK18=$E$18,BL18=$F$18),5*$J$18,IF(OR(AND($E$18&gt;$F$18,BK18&gt;BL18),AND($E$18=$F$18,BK18=BL18),AND($E$18&lt;$F$18,BK18&lt;BL18)),3*$J$18,0)))</f>
        <v/>
      </c>
      <c r="BN18" s="3">
        <v>1</v>
      </c>
      <c r="BO18" s="4">
        <v>3</v>
      </c>
      <c r="BP18" s="130" t="str">
        <f>IF(OR($E$18="",$F$18="",BN18="",BO18=""),"",IF(AND(BN18=$E$18,BO18=$F$18),5*$J$18,IF(OR(AND($E$18&gt;$F$18,BN18&gt;BO18),AND($E$18=$F$18,BN18=BO18),AND($E$18&lt;$F$18,BN18&lt;BO18)),3*$J$18,0)))</f>
        <v/>
      </c>
      <c r="BQ18" s="3">
        <v>0</v>
      </c>
      <c r="BR18" s="4">
        <v>2</v>
      </c>
      <c r="BS18" s="130" t="str">
        <f>IF(OR($E$18="",$F$18="",BQ18="",BR18=""),"",IF(AND(BQ18=$E$18,BR18=$F$18),5*$J$18,IF(OR(AND($E$18&gt;$F$18,BQ18&gt;BR18),AND($E$18=$F$18,BQ18=BR18),AND($E$18&lt;$F$18,BQ18&lt;BR18)),3*$J$18,0)))</f>
        <v/>
      </c>
      <c r="BT18" s="3">
        <v>0</v>
      </c>
      <c r="BU18" s="4">
        <v>3</v>
      </c>
      <c r="BV18" s="130" t="str">
        <f>IF(OR($E$18="",$F$18="",BT18="",BU18=""),"",IF(AND(BT18=$E$18,BU18=$F$18),5*$J$18,IF(OR(AND($E$18&gt;$F$18,BT18&gt;BU18),AND($E$18=$F$18,BT18=BU18),AND($E$18&lt;$F$18,BT18&lt;BU18)),3*$J$18,0)))</f>
        <v/>
      </c>
      <c r="BW18" s="3">
        <v>0</v>
      </c>
      <c r="BX18" s="4">
        <v>2</v>
      </c>
      <c r="BY18" s="130" t="str">
        <f>IF(OR($E$18="",$F$18="",BW18="",BX18=""),"",IF(AND(BW18=$E$18,BX18=$F$18),5*$J$18,IF(OR(AND($E$18&gt;$F$18,BW18&gt;BX18),AND($E$18=$F$18,BW18=BX18),AND($E$18&lt;$F$18,BW18&lt;BX18)),3*$J$18,0)))</f>
        <v/>
      </c>
      <c r="BZ18" s="3">
        <v>1</v>
      </c>
      <c r="CA18" s="4">
        <v>3</v>
      </c>
      <c r="CB18" s="130" t="str">
        <f>IF(OR($E$18="",$F$18="",BZ18="",CA18=""),"",IF(AND(BZ18=$E$18,CA18=$F$18),5*$J$18,IF(OR(AND($E$18&gt;$F$18,BZ18&gt;CA18),AND($E$18=$F$18,BZ18=CA18),AND($E$18&lt;$F$18,BZ18&lt;CA18)),3*$J$18,0)))</f>
        <v/>
      </c>
      <c r="CC18" s="3">
        <v>0</v>
      </c>
      <c r="CD18" s="4">
        <v>1</v>
      </c>
      <c r="CE18" s="130" t="str">
        <f>IF(OR($E$18="",$F$18="",CC18="",CD18=""),"",IF(AND(CC18=$E$18,CD18=$F$18),5*$J$18,IF(OR(AND($E$18&gt;$F$18,CC18&gt;CD18),AND($E$18=$F$18,CC18=CD18),AND($E$18&lt;$F$18,CC18&lt;CD18)),3*$J$18,0)))</f>
        <v/>
      </c>
      <c r="CF18" s="3">
        <v>0</v>
      </c>
      <c r="CG18" s="4">
        <v>1</v>
      </c>
      <c r="CH18" s="130" t="str">
        <f>IF(OR($E$18="",$F$18="",CF18="",CG18=""),"",IF(AND(CF18=$E$18,CG18=$F$18),5*$J$18,IF(OR(AND($E$18&gt;$F$18,CF18&gt;CG18),AND($E$18=$F$18,CF18=CG18),AND($E$18&lt;$F$18,CF18&lt;CG18)),3*$J$18,0)))</f>
        <v/>
      </c>
      <c r="CI18" s="3">
        <v>1</v>
      </c>
      <c r="CJ18" s="4">
        <v>2</v>
      </c>
      <c r="CK18" s="130" t="str">
        <f>IF(OR($E$18="",$F$18="",CI18="",CJ18=""),"",IF(AND(CI18=$E$18,CJ18=$F$18),5*$J$18,IF(OR(AND($E$18&gt;$F$18,CI18&gt;CJ18),AND($E$18=$F$18,CI18=CJ18),AND($E$18&lt;$F$18,CI18&lt;CJ18)),3*$J$18,0)))</f>
        <v/>
      </c>
      <c r="CL18" s="3">
        <v>1</v>
      </c>
      <c r="CM18" s="4">
        <v>4</v>
      </c>
      <c r="CN18" s="130" t="str">
        <f>IF(OR($E$18="",$F$18="",CL18="",CM18=""),"",IF(AND(CL18=$E$18,CM18=$F$18),5*$J$18,IF(OR(AND($E$18&gt;$F$18,CL18&gt;CM18),AND($E$18=$F$18,CL18=CM18),AND($E$18&lt;$F$18,CL18&lt;CM18)),3*$J$18,0)))</f>
        <v/>
      </c>
      <c r="CO18" s="3">
        <v>1</v>
      </c>
      <c r="CP18" s="4">
        <v>2</v>
      </c>
      <c r="CQ18" s="130" t="str">
        <f>IF(OR($E$18="",$F$18="",CO18="",CP18=""),"",IF(AND(CO18=$E$18,CP18=$F$18),5*$J$18,IF(OR(AND($E$18&gt;$F$18,CO18&gt;CP18),AND($E$18=$F$18,CO18=CP18),AND($E$18&lt;$F$18,CO18&lt;CP18)),3*$J$18,0)))</f>
        <v/>
      </c>
      <c r="CR18" s="3">
        <v>0</v>
      </c>
      <c r="CS18" s="4">
        <v>2</v>
      </c>
      <c r="CT18" s="130" t="str">
        <f>IF(OR($E$18="",$F$18="",CR18="",CS18=""),"",IF(AND(CR18=$E$18,CS18=$F$18),5*$J$18,IF(OR(AND($E$18&gt;$F$18,CR18&gt;CS18),AND($E$18=$F$18,CR18=CS18),AND($E$18&lt;$F$18,CR18&lt;CS18)),3*$J$18,0)))</f>
        <v/>
      </c>
      <c r="CU18" s="3">
        <v>0</v>
      </c>
      <c r="CV18" s="4">
        <v>2</v>
      </c>
      <c r="CW18" s="130" t="str">
        <f>IF(OR($E$18="",$F$18="",CU18="",CV18=""),"",IF(AND(CU18=$E$18,CV18=$F$18),5*$J$18,IF(OR(AND($E$18&gt;$F$18,CU18&gt;CV18),AND($E$18=$F$18,CU18=CV18),AND($E$18&lt;$F$18,CU18&lt;CV18)),3*$J$18,0)))</f>
        <v/>
      </c>
      <c r="CX18" s="3">
        <v>0</v>
      </c>
      <c r="CY18" s="4">
        <v>1</v>
      </c>
      <c r="CZ18" s="130" t="str">
        <f>IF(OR($E$18="",$F$18="",CX18="",CY18=""),"",IF(AND(CX18=$E$18,CY18=$F$18),5*$J$18,IF(OR(AND($E$18&gt;$F$18,CX18&gt;CY18),AND($E$18=$F$18,CX18=CY18),AND($E$18&lt;$F$18,CX18&lt;CY18)),3*$J$18,0)))</f>
        <v/>
      </c>
      <c r="DA18" s="3">
        <v>0</v>
      </c>
      <c r="DB18" s="4">
        <v>1</v>
      </c>
      <c r="DC18" s="130" t="str">
        <f>IF(OR($E$18="",$F$18="",DA18="",DB18=""),"",IF(AND(DA18=$E$18,DB18=$F$18),5*$J$18,IF(OR(AND($E$18&gt;$F$18,DA18&gt;DB18),AND($E$18=$F$18,DA18=DB18),AND($E$18&lt;$F$18,DA18&lt;DB18)),3*$J$18,0)))</f>
        <v/>
      </c>
      <c r="DD18" s="3">
        <v>0</v>
      </c>
      <c r="DE18" s="4">
        <v>2</v>
      </c>
      <c r="DF18" s="130" t="str">
        <f>IF(OR($E$18="",$F$18="",DD18="",DE18=""),"",IF(AND(DD18=$E$18,DE18=$F$18),5*$J$18,IF(OR(AND($E$18&gt;$F$18,DD18&gt;DE18),AND($E$18=$F$18,DD18=DE18),AND($E$18&lt;$F$18,DD18&lt;DE18)),3*$J$18,0)))</f>
        <v/>
      </c>
      <c r="DG18" s="3">
        <v>0</v>
      </c>
      <c r="DH18" s="4">
        <v>2</v>
      </c>
      <c r="DI18" s="130" t="str">
        <f>IF(OR($E$18="",$F$18="",DG18="",DH18=""),"",IF(AND(DG18=$E$18,DH18=$F$18),5*$J$18,IF(OR(AND($E$18&gt;$F$18,DG18&gt;DH18),AND($E$18=$F$18,DG18=DH18),AND($E$18&lt;$F$18,DG18&lt;DH18)),3*$J$18,0)))</f>
        <v/>
      </c>
      <c r="DJ18" s="3">
        <v>0</v>
      </c>
      <c r="DK18" s="4">
        <v>2</v>
      </c>
      <c r="DL18" s="130" t="str">
        <f>IF(OR($E$18="",$F$18="",DJ18="",DK18=""),"",IF(AND(DJ18=$E$18,DK18=$F$18),5*$J$18,IF(OR(AND($E$18&gt;$F$18,DJ18&gt;DK18),AND($E$18=$F$18,DJ18=DK18),AND($E$18&lt;$F$18,DJ18&lt;DK18)),3*$J$18,0)))</f>
        <v/>
      </c>
      <c r="DM18" s="3">
        <v>0</v>
      </c>
      <c r="DN18" s="4">
        <v>2</v>
      </c>
      <c r="DO18" s="130" t="str">
        <f>IF(OR($E$18="",$F$18="",DM18="",DN18=""),"",IF(AND(DM18=$E$18,DN18=$F$18),5*$J$18,IF(OR(AND($E$18&gt;$F$18,DM18&gt;DN18),AND($E$18=$F$18,DM18=DN18),AND($E$18&lt;$F$18,DM18&lt;DN18)),3*$J$18,0)))</f>
        <v/>
      </c>
      <c r="DP18" s="3">
        <v>0</v>
      </c>
      <c r="DQ18" s="4">
        <v>2</v>
      </c>
      <c r="DR18" s="130" t="str">
        <f>IF(OR($E$18="",$F$18="",DP18="",DQ18=""),"",IF(AND(DP18=$E$18,DQ18=$F$18),5*$J$18,IF(OR(AND($E$18&gt;$F$18,DP18&gt;DQ18),AND($E$18=$F$18,DP18=DQ18),AND($E$18&lt;$F$18,DP18&lt;DQ18)),3*$J$18,0)))</f>
        <v/>
      </c>
      <c r="DS18" s="3">
        <v>0</v>
      </c>
      <c r="DT18" s="4">
        <v>1</v>
      </c>
      <c r="DU18" s="130" t="str">
        <f>IF(OR($E$18="",$F$18="",DS18="",DT18=""),"",IF(AND(DS18=$E$18,DT18=$F$18),5*$J$18,IF(OR(AND($E$18&gt;$F$18,DS18&gt;DT18),AND($E$18=$F$18,DS18=DT18),AND($E$18&lt;$F$18,DS18&lt;DT18)),3*$J$18,0)))</f>
        <v/>
      </c>
      <c r="DV18" s="3">
        <v>0</v>
      </c>
      <c r="DW18" s="4">
        <v>2</v>
      </c>
      <c r="DX18" s="130" t="str">
        <f>IF(OR($E$18="",$F$18="",DV18="",DW18=""),"",IF(AND(DV18=$E$18,DW18=$F$18),5*$J$18,IF(OR(AND($E$18&gt;$F$18,DV18&gt;DW18),AND($E$18=$F$18,DV18=DW18),AND($E$18&lt;$F$18,DV18&lt;DW18)),3*$J$18,0)))</f>
        <v/>
      </c>
      <c r="DY18" s="3">
        <v>0</v>
      </c>
      <c r="DZ18" s="4">
        <v>3</v>
      </c>
      <c r="EA18" s="130" t="str">
        <f>IF(OR($E$18="",$F$18="",DY18="",DZ18=""),"",IF(AND(DY18=$E$18,DZ18=$F$18),5*$J$18,IF(OR(AND($E$18&gt;$F$18,DY18&gt;DZ18),AND($E$18=$F$18,DY18=DZ18),AND($E$18&lt;$F$18,DY18&lt;DZ18)),3*$J$18,0)))</f>
        <v/>
      </c>
      <c r="EB18" s="3">
        <v>0</v>
      </c>
      <c r="EC18" s="4">
        <v>3</v>
      </c>
      <c r="ED18" s="130" t="str">
        <f>IF(OR($E$18="",$F$18="",EB18="",EC18=""),"",IF(AND(EB18=$E$18,EC18=$F$18),5*$J$18,IF(OR(AND($E$18&gt;$F$18,EB18&gt;EC18),AND($E$18=$F$18,EB18=EC18),AND($E$18&lt;$F$18,EB18&lt;EC18)),3*$J$18,0)))</f>
        <v/>
      </c>
      <c r="EE18" s="3">
        <v>0</v>
      </c>
      <c r="EF18" s="4">
        <v>1</v>
      </c>
      <c r="EG18" s="130" t="str">
        <f>IF(OR($E$18="",$F$18="",EE18="",EF18=""),"",IF(AND(EE18=$E$18,EF18=$F$18),5*$J$18,IF(OR(AND($E$18&gt;$F$18,EE18&gt;EF18),AND($E$18=$F$18,EE18=EF18),AND($E$18&lt;$F$18,EE18&lt;EF18)),3*$J$18,0)))</f>
        <v/>
      </c>
      <c r="EH18" s="3">
        <v>0</v>
      </c>
      <c r="EI18" s="4">
        <v>1</v>
      </c>
      <c r="EJ18" s="130" t="str">
        <f>IF(OR($E$18="",$F$18="",EH18="",EI18=""),"",IF(AND(EH18=$E$18,EI18=$F$18),5*$J$18,IF(OR(AND($E$18&gt;$F$18,EH18&gt;EI18),AND($E$18=$F$18,EH18=EI18),AND($E$18&lt;$F$18,EH18&lt;EI18)),3*$J$18,0)))</f>
        <v/>
      </c>
      <c r="EK18" s="3">
        <v>0</v>
      </c>
      <c r="EL18" s="4">
        <v>2</v>
      </c>
      <c r="EM18" s="130" t="str">
        <f>IF(OR($E$18="",$F$18="",EK18="",EL18=""),"",IF(AND(EK18=$E$18,EL18=$F$18),5*$J$18,IF(OR(AND($E$18&gt;$F$18,EK18&gt;EL18),AND($E$18=$F$18,EK18=EL18),AND($E$18&lt;$F$18,EK18&lt;EL18)),3*$J$18,0)))</f>
        <v/>
      </c>
      <c r="EN18" s="3">
        <v>1</v>
      </c>
      <c r="EO18" s="4">
        <v>2</v>
      </c>
      <c r="EP18" s="130" t="str">
        <f>IF(OR($E$18="",$F$18="",EN18="",EO18=""),"",IF(AND(EN18=$E$18,EO18=$F$18),5*$J$18,IF(OR(AND($E$18&gt;$F$18,EN18&gt;EO18),AND($E$18=$F$18,EN18=EO18),AND($E$18&lt;$F$18,EN18&lt;EO18)),3*$J$18,0)))</f>
        <v/>
      </c>
      <c r="EQ18" s="3">
        <v>0</v>
      </c>
      <c r="ER18" s="4">
        <v>2</v>
      </c>
      <c r="ES18" s="130" t="str">
        <f>IF(OR($E$18="",$F$18="",EQ18="",ER18=""),"",IF(AND(EQ18=$E$18,ER18=$F$18),5*$J$18,IF(OR(AND($E$18&gt;$F$18,EQ18&gt;ER18),AND($E$18=$F$18,EQ18=ER18),AND($E$18&lt;$F$18,EQ18&lt;ER18)),3*$J$18,0)))</f>
        <v/>
      </c>
      <c r="ET18" s="3">
        <v>0</v>
      </c>
      <c r="EU18" s="4">
        <v>2</v>
      </c>
      <c r="EV18" s="130" t="str">
        <f>IF(OR($E$18="",$F$18="",ET18="",EU18=""),"",IF(AND(ET18=$E$18,EU18=$F$18),5*$J$18,IF(OR(AND($E$18&gt;$F$18,ET18&gt;EU18),AND($E$18=$F$18,ET18=EU18),AND($E$18&lt;$F$18,ET18&lt;EU18)),3*$J$18,0)))</f>
        <v/>
      </c>
      <c r="EW18" s="3">
        <v>0</v>
      </c>
      <c r="EX18" s="4">
        <v>1</v>
      </c>
      <c r="EY18" s="130" t="str">
        <f>IF(OR($E$18="",$F$18="",EW18="",EX18=""),"",IF(AND(EW18=$E$18,EX18=$F$18),5*$J$18,IF(OR(AND($E$18&gt;$F$18,EW18&gt;EX18),AND($E$18=$F$18,EW18=EX18),AND($E$18&lt;$F$18,EW18&lt;EX18)),3*$J$18,0)))</f>
        <v/>
      </c>
      <c r="EZ18" s="3">
        <v>1</v>
      </c>
      <c r="FA18" s="4">
        <v>2</v>
      </c>
      <c r="FB18" s="130" t="str">
        <f>IF(OR($E$18="",$F$18="",EZ18="",FA18=""),"",IF(AND(EZ18=$E$18,FA18=$F$18),5*$J$18,IF(OR(AND($E$18&gt;$F$18,EZ18&gt;FA18),AND($E$18=$F$18,EZ18=FA18),AND($E$18&lt;$F$18,EZ18&lt;FA18)),3*$J$18,0)))</f>
        <v/>
      </c>
      <c r="FC18" s="3">
        <v>1</v>
      </c>
      <c r="FD18" s="4">
        <v>4</v>
      </c>
      <c r="FE18" s="130" t="str">
        <f>IF(OR($E$18="",$F$18="",FC18="",FD18=""),"",IF(AND(FC18=$E$18,FD18=$F$18),5*$J$18,IF(OR(AND($E$18&gt;$F$18,FC18&gt;FD18),AND($E$18=$F$18,FC18=FD18),AND($E$18&lt;$F$18,FC18&lt;FD18)),3*$J$18,0)))</f>
        <v/>
      </c>
      <c r="FF18" s="3">
        <v>0</v>
      </c>
      <c r="FG18" s="4">
        <v>2</v>
      </c>
      <c r="FH18" s="130" t="str">
        <f>IF(OR($E$18="",$F$18="",FF18="",FG18=""),"",IF(AND(FF18=$E$18,FG18=$F$18),5*$J$18,IF(OR(AND($E$18&gt;$F$18,FF18&gt;FG18),AND($E$18=$F$18,FF18=FG18),AND($E$18&lt;$F$18,FF18&lt;FG18)),3*$J$18,0)))</f>
        <v/>
      </c>
      <c r="FI18" s="3">
        <v>0</v>
      </c>
      <c r="FJ18" s="4">
        <v>2</v>
      </c>
      <c r="FK18" s="130" t="str">
        <f>IF(OR($E$18="",$F$18="",FI18="",FJ18=""),"",IF(AND(FI18=$E$18,FJ18=$F$18),5*$J$18,IF(OR(AND($E$18&gt;$F$18,FI18&gt;FJ18),AND($E$18=$F$18,FI18=FJ18),AND($E$18&lt;$F$18,FI18&lt;FJ18)),3*$J$18,0)))</f>
        <v/>
      </c>
      <c r="FL18" s="3">
        <v>0</v>
      </c>
      <c r="FM18" s="4">
        <v>2</v>
      </c>
      <c r="FN18" s="130" t="str">
        <f>IF(OR($E$18="",$F$18="",FL18="",FM18=""),"",IF(AND(FL18=$E$18,FM18=$F$18),5*$J$18,IF(OR(AND($E$18&gt;$F$18,FL18&gt;FM18),AND($E$18=$F$18,FL18=FM18),AND($E$18&lt;$F$18,FL18&lt;FM18)),3*$J$18,0)))</f>
        <v/>
      </c>
      <c r="FO18" s="3">
        <v>0</v>
      </c>
      <c r="FP18" s="4">
        <v>2</v>
      </c>
      <c r="FQ18" s="130" t="str">
        <f>IF(OR($E$18="",$F$18="",FO18="",FP18=""),"",IF(AND(FO18=$E$18,FP18=$F$18),5*$J$18,IF(OR(AND($E$18&gt;$F$18,FO18&gt;FP18),AND($E$18=$F$18,FO18=FP18),AND($E$18&lt;$F$18,FO18&lt;FP18)),3*$J$18,0)))</f>
        <v/>
      </c>
      <c r="FR18" s="3">
        <v>0</v>
      </c>
      <c r="FS18" s="4">
        <v>2</v>
      </c>
      <c r="FT18" s="130" t="str">
        <f>IF(OR($E$18="",$F$18="",FR18="",FS18=""),"",IF(AND(FR18=$E$18,FS18=$F$18),5*$J$18,IF(OR(AND($E$18&gt;$F$18,FR18&gt;FS18),AND($E$18=$F$18,FR18=FS18),AND($E$18&lt;$F$18,FR18&lt;FS18)),3*$J$18,0)))</f>
        <v/>
      </c>
      <c r="FU18" s="3">
        <v>0</v>
      </c>
      <c r="FV18" s="4">
        <v>2</v>
      </c>
      <c r="FW18" s="130" t="str">
        <f>IF(OR($E$18="",$F$18="",FU18="",FV18=""),"",IF(AND(FU18=$E$18,FV18=$F$18),5*$J$18,IF(OR(AND($E$18&gt;$F$18,FU18&gt;FV18),AND($E$18=$F$18,FU18=FV18),AND($E$18&lt;$F$18,FU18&lt;FV18)),3*$J$18,0)))</f>
        <v/>
      </c>
      <c r="FX18" s="3">
        <v>0</v>
      </c>
      <c r="FY18" s="4">
        <v>2</v>
      </c>
      <c r="FZ18" s="130" t="str">
        <f>IF(OR($E$18="",$F$18="",FX18="",FY18=""),"",IF(AND(FX18=$E$18,FY18=$F$18),5*$J$18,IF(OR(AND($E$18&gt;$F$18,FX18&gt;FY18),AND($E$18=$F$18,FX18=FY18),AND($E$18&lt;$F$18,FX18&lt;FY18)),3*$J$18,0)))</f>
        <v/>
      </c>
      <c r="GA18" s="3">
        <v>0</v>
      </c>
      <c r="GB18" s="4">
        <v>1</v>
      </c>
      <c r="GC18" s="130" t="str">
        <f>IF(OR($E$18="",$F$18="",GA18="",GB18=""),"",IF(AND(GA18=$E$18,GB18=$F$18),5*$J$18,IF(OR(AND($E$18&gt;$F$18,GA18&gt;GB18),AND($E$18=$F$18,GA18=GB18),AND($E$18&lt;$F$18,GA18&lt;GB18)),3*$J$18,0)))</f>
        <v/>
      </c>
      <c r="GD18" s="3">
        <v>0</v>
      </c>
      <c r="GE18" s="4">
        <v>2</v>
      </c>
      <c r="GF18" s="130" t="str">
        <f>IF(OR($E$18="",$F$18="",GD18="",GE18=""),"",IF(AND(GD18=$E$18,GE18=$F$18),5*$J$18,IF(OR(AND($E$18&gt;$F$18,GD18&gt;GE18),AND($E$18=$F$18,GD18=GE18),AND($E$18&lt;$F$18,GD18&lt;GE18)),3*$J$18,0)))</f>
        <v/>
      </c>
      <c r="GG18" s="3">
        <v>0</v>
      </c>
      <c r="GH18" s="4">
        <v>2</v>
      </c>
      <c r="GI18" s="130" t="str">
        <f>IF(OR($E$18="",$F$18="",GG18="",GH18=""),"",IF(AND(GG18=$E$18,GH18=$F$18),5*$J$18,IF(OR(AND($E$18&gt;$F$18,GG18&gt;GH18),AND($E$18=$F$18,GG18=GH18),AND($E$18&lt;$F$18,GG18&lt;GH18)),3*$J$18,0)))</f>
        <v/>
      </c>
      <c r="GJ18" s="3">
        <v>0</v>
      </c>
      <c r="GK18" s="4">
        <v>1</v>
      </c>
      <c r="GL18" s="130" t="str">
        <f>IF(OR($E$18="",$F$18="",GJ18="",GK18=""),"",IF(AND(GJ18=$E$18,GK18=$F$18),5*$J$18,IF(OR(AND($E$18&gt;$F$18,GJ18&gt;GK18),AND($E$18=$F$18,GJ18=GK18),AND($E$18&lt;$F$18,GJ18&lt;GK18)),3*$J$18,0)))</f>
        <v/>
      </c>
      <c r="GM18" s="3">
        <v>0</v>
      </c>
      <c r="GN18" s="4">
        <v>3</v>
      </c>
      <c r="GO18" s="130" t="str">
        <f>IF(OR($E$18="",$F$18="",GM18="",GN18=""),"",IF(AND(GM18=$E$18,GN18=$F$18),5*$J$18,IF(OR(AND($E$18&gt;$F$18,GM18&gt;GN18),AND($E$18=$F$18,GM18=GN18),AND($E$18&lt;$F$18,GM18&lt;GN18)),3*$J$18,0)))</f>
        <v/>
      </c>
      <c r="GP18" s="3">
        <v>0</v>
      </c>
      <c r="GQ18" s="4">
        <v>2</v>
      </c>
      <c r="GR18" s="130" t="str">
        <f>IF(OR($E$18="",$F$18="",GP18="",GQ18=""),"",IF(AND(GP18=$E$18,GQ18=$F$18),5*$J$18,IF(OR(AND($E$18&gt;$F$18,GP18&gt;GQ18),AND($E$18=$F$18,GP18=GQ18),AND($E$18&lt;$F$18,GP18&lt;GQ18)),3*$J$18,0)))</f>
        <v/>
      </c>
      <c r="GS18" s="3">
        <v>0</v>
      </c>
      <c r="GT18" s="4">
        <v>2</v>
      </c>
      <c r="GU18" s="130" t="str">
        <f>IF(OR($E$18="",$F$18="",GS18="",GT18=""),"",IF(AND(GS18=$E$18,GT18=$F$18),5*$J$18,IF(OR(AND($E$18&gt;$F$18,GS18&gt;GT18),AND($E$18=$F$18,GS18=GT18),AND($E$18&lt;$F$18,GS18&lt;GT18)),3*$J$18,0)))</f>
        <v/>
      </c>
      <c r="GV18" s="168"/>
    </row>
    <row r="19" spans="1:204">
      <c r="A19" s="236">
        <v>16</v>
      </c>
      <c r="B19" s="43">
        <v>14</v>
      </c>
      <c r="C19" s="151" t="s">
        <v>276</v>
      </c>
      <c r="D19" s="151" t="s">
        <v>89</v>
      </c>
      <c r="E19" s="221" t="str">
        <f>IF(Poules!I12&lt;&gt;"",Poules!I12,"")</f>
        <v/>
      </c>
      <c r="F19" s="221" t="str">
        <f>IF(Poules!J12&lt;&gt;"",Poules!J12,"")</f>
        <v/>
      </c>
      <c r="G19" s="22">
        <v>2.4</v>
      </c>
      <c r="H19" s="210">
        <v>3</v>
      </c>
      <c r="I19" s="211">
        <v>2.8</v>
      </c>
      <c r="J19" s="174" t="str">
        <f t="shared" si="1"/>
        <v/>
      </c>
      <c r="K19" s="250">
        <f>IF($K$4&lt;&gt;0,HLOOKUP($K$4,$O$4:GU19,A19,FALSE),"")</f>
        <v>2</v>
      </c>
      <c r="L19" s="251">
        <f>IF($K$4&lt;&gt;0,HLOOKUP(CONCATENATE($K$4,"1"),$O$4:GU19,A19,FALSE),"")</f>
        <v>1</v>
      </c>
      <c r="M19" s="252" t="str">
        <f>IF($K$4&lt;&gt;0,HLOOKUP(CONCATENATE($K$4,"2"),$O$4:GU19,A19,FALSE),"")</f>
        <v/>
      </c>
      <c r="N19" s="253"/>
      <c r="O19" s="5">
        <v>2</v>
      </c>
      <c r="P19" s="6">
        <v>1</v>
      </c>
      <c r="Q19" s="7" t="str">
        <f>IF(OR($E$19="",$F$19="",O19="",P19=""),"",IF(AND(O19=$E$19,P19=$F$19),5*$J$19,IF(OR(AND($E$19&gt;$F$19,O19&gt;P19),AND($E$19=$F$19,O19=P19),AND($E$19&lt;$F$19,O19&lt;P19)),3*$J$19,0)))</f>
        <v/>
      </c>
      <c r="R19" s="5">
        <v>1</v>
      </c>
      <c r="S19" s="6">
        <v>1</v>
      </c>
      <c r="T19" s="7" t="str">
        <f>IF(OR($E$19="",$F$19="",R19="",S19=""),"",IF(AND(R19=$E$19,S19=$F$19),5*$J$19,IF(OR(AND($E$19&gt;$F$19,R19&gt;S19),AND($E$19=$F$19,R19=S19),AND($E$19&lt;$F$19,R19&lt;S19)),3*$J$19,0)))</f>
        <v/>
      </c>
      <c r="U19" s="5">
        <v>1</v>
      </c>
      <c r="V19" s="6">
        <v>0</v>
      </c>
      <c r="W19" s="7" t="str">
        <f>IF(OR($E$19="",$F$19="",U19="",V19=""),"",IF(AND(U19=$E$19,V19=$F$19),5*$J$19,IF(OR(AND($E$19&gt;$F$19,U19&gt;V19),AND($E$19=$F$19,U19=V19),AND($E$19&lt;$F$19,U19&lt;V19)),3*$J$19,0)))</f>
        <v/>
      </c>
      <c r="X19" s="5">
        <v>1</v>
      </c>
      <c r="Y19" s="6">
        <v>2</v>
      </c>
      <c r="Z19" s="7" t="str">
        <f>IF(OR($E$19="",$F$19="",X19="",Y19=""),"",IF(AND(X19=$E$19,Y19=$F$19),5*$J$19,IF(OR(AND($E$19&gt;$F$19,X19&gt;Y19),AND($E$19=$F$19,X19=Y19),AND($E$19&lt;$F$19,X19&lt;Y19)),3*$J$19,0)))</f>
        <v/>
      </c>
      <c r="AA19" s="5">
        <v>2</v>
      </c>
      <c r="AB19" s="6">
        <v>2</v>
      </c>
      <c r="AC19" s="7" t="str">
        <f>IF(OR($E$19="",$F$19="",AA19="",AB19=""),"",IF(AND(AA19=$E$19,AB19=$F$19),5*$J$19,IF(OR(AND($E$19&gt;$F$19,AA19&gt;AB19),AND($E$19=$F$19,AA19=AB19),AND($E$19&lt;$F$19,AA19&lt;AB19)),3*$J$19,0)))</f>
        <v/>
      </c>
      <c r="AD19" s="5">
        <v>2</v>
      </c>
      <c r="AE19" s="6">
        <v>2</v>
      </c>
      <c r="AF19" s="7" t="str">
        <f>IF(OR($E$19="",$F$19="",AD19="",AE19=""),"",IF(AND(AD19=$E$19,AE19=$F$19),5*$J$19,IF(OR(AND($E$19&gt;$F$19,AD19&gt;AE19),AND($E$19=$F$19,AD19=AE19),AND($E$19&lt;$F$19,AD19&lt;AE19)),3*$J$19,0)))</f>
        <v/>
      </c>
      <c r="AG19" s="5">
        <v>2</v>
      </c>
      <c r="AH19" s="6">
        <v>1</v>
      </c>
      <c r="AI19" s="7" t="str">
        <f>IF(OR($E$19="",$F$19="",AG19="",AH19=""),"",IF(AND(AG19=$E$19,AH19=$F$19),5*$J$19,IF(OR(AND($E$19&gt;$F$19,AG19&gt;AH19),AND($E$19=$F$19,AG19=AH19),AND($E$19&lt;$F$19,AG19&lt;AH19)),3*$J$19,0)))</f>
        <v/>
      </c>
      <c r="AJ19" s="5">
        <v>1</v>
      </c>
      <c r="AK19" s="6">
        <v>0</v>
      </c>
      <c r="AL19" s="7" t="str">
        <f>IF(OR($E$19="",$F$19="",AJ19="",AK19=""),"",IF(AND(AJ19=$E$19,AK19=$F$19),5*$J$19,IF(OR(AND($E$19&gt;$F$19,AJ19&gt;AK19),AND($E$19=$F$19,AJ19=AK19),AND($E$19&lt;$F$19,AJ19&lt;AK19)),3*$J$19,0)))</f>
        <v/>
      </c>
      <c r="AM19" s="5">
        <v>2</v>
      </c>
      <c r="AN19" s="6">
        <v>2</v>
      </c>
      <c r="AO19" s="7" t="str">
        <f>IF(OR($E$19="",$F$19="",AM19="",AN19=""),"",IF(AND(AM19=$E$19,AN19=$F$19),5*$J$19,IF(OR(AND($E$19&gt;$F$19,AM19&gt;AN19),AND($E$19=$F$19,AM19=AN19),AND($E$19&lt;$F$19,AM19&lt;AN19)),3*$J$19,0)))</f>
        <v/>
      </c>
      <c r="AP19" s="5">
        <v>2</v>
      </c>
      <c r="AQ19" s="6">
        <v>2</v>
      </c>
      <c r="AR19" s="7" t="str">
        <f>IF(OR($E$19="",$F$19="",AP19="",AQ19=""),"",IF(AND(AP19=$E$19,AQ19=$F$19),5*$J$19,IF(OR(AND($E$19&gt;$F$19,AP19&gt;AQ19),AND($E$19=$F$19,AP19=AQ19),AND($E$19&lt;$F$19,AP19&lt;AQ19)),3*$J$19,0)))</f>
        <v/>
      </c>
      <c r="AS19" s="5">
        <v>2</v>
      </c>
      <c r="AT19" s="6">
        <v>1</v>
      </c>
      <c r="AU19" s="7" t="str">
        <f>IF(OR($E$19="",$F$19="",AS19="",AT19=""),"",IF(AND(AS19=$E$19,AT19=$F$19),5*$J$19,IF(OR(AND($E$19&gt;$F$19,AS19&gt;AT19),AND($E$19=$F$19,AS19=AT19),AND($E$19&lt;$F$19,AS19&lt;AT19)),3*$J$19,0)))</f>
        <v/>
      </c>
      <c r="AV19" s="5">
        <v>1</v>
      </c>
      <c r="AW19" s="6">
        <v>1</v>
      </c>
      <c r="AX19" s="7" t="str">
        <f>IF(OR($E$19="",$F$19="",AV19="",AW19=""),"",IF(AND(AV19=$E$19,AW19=$F$19),5*$J$19,IF(OR(AND($E$19&gt;$F$19,AV19&gt;AW19),AND($E$19=$F$19,AV19=AW19),AND($E$19&lt;$F$19,AV19&lt;AW19)),3*$J$19,0)))</f>
        <v/>
      </c>
      <c r="AY19" s="5">
        <v>2</v>
      </c>
      <c r="AZ19" s="6">
        <v>2</v>
      </c>
      <c r="BA19" s="7" t="str">
        <f>IF(OR($E$19="",$F$19="",AY19="",AZ19=""),"",IF(AND(AY19=$E$19,AZ19=$F$19),5*$J$19,IF(OR(AND($E$19&gt;$F$19,AY19&gt;AZ19),AND($E$19=$F$19,AY19=AZ19),AND($E$19&lt;$F$19,AY19&lt;AZ19)),3*$J$19,0)))</f>
        <v/>
      </c>
      <c r="BB19" s="5">
        <v>1</v>
      </c>
      <c r="BC19" s="6">
        <v>1</v>
      </c>
      <c r="BD19" s="7" t="str">
        <f>IF(OR($E$19="",$F$19="",BB19="",BC19=""),"",IF(AND(BB19=$E$19,BC19=$F$19),5*$J$19,IF(OR(AND($E$19&gt;$F$19,BB19&gt;BC19),AND($E$19=$F$19,BB19=BC19),AND($E$19&lt;$F$19,BB19&lt;BC19)),3*$J$19,0)))</f>
        <v/>
      </c>
      <c r="BE19" s="5">
        <v>1</v>
      </c>
      <c r="BF19" s="6">
        <v>3</v>
      </c>
      <c r="BG19" s="7" t="str">
        <f>IF(OR($E$19="",$F$19="",BE19="",BF19=""),"",IF(AND(BE19=$E$19,BF19=$F$19),5*$J$19,IF(OR(AND($E$19&gt;$F$19,BE19&gt;BF19),AND($E$19=$F$19,BE19=BF19),AND($E$19&lt;$F$19,BE19&lt;BF19)),3*$J$19,0)))</f>
        <v/>
      </c>
      <c r="BH19" s="5">
        <v>2</v>
      </c>
      <c r="BI19" s="6">
        <v>1</v>
      </c>
      <c r="BJ19" s="7" t="str">
        <f>IF(OR($E$19="",$F$19="",BH19="",BI19=""),"",IF(AND(BH19=$E$19,BI19=$F$19),5*$J$19,IF(OR(AND($E$19&gt;$F$19,BH19&gt;BI19),AND($E$19=$F$19,BH19=BI19),AND($E$19&lt;$F$19,BH19&lt;BI19)),3*$J$19,0)))</f>
        <v/>
      </c>
      <c r="BK19" s="5">
        <v>0</v>
      </c>
      <c r="BL19" s="6">
        <v>1</v>
      </c>
      <c r="BM19" s="7" t="str">
        <f>IF(OR($E$19="",$F$19="",BK19="",BL19=""),"",IF(AND(BK19=$E$19,BL19=$F$19),5*$J$19,IF(OR(AND($E$19&gt;$F$19,BK19&gt;BL19),AND($E$19=$F$19,BK19=BL19),AND($E$19&lt;$F$19,BK19&lt;BL19)),3*$J$19,0)))</f>
        <v/>
      </c>
      <c r="BN19" s="5">
        <v>1</v>
      </c>
      <c r="BO19" s="6">
        <v>0</v>
      </c>
      <c r="BP19" s="7" t="str">
        <f>IF(OR($E$19="",$F$19="",BN19="",BO19=""),"",IF(AND(BN19=$E$19,BO19=$F$19),5*$J$19,IF(OR(AND($E$19&gt;$F$19,BN19&gt;BO19),AND($E$19=$F$19,BN19=BO19),AND($E$19&lt;$F$19,BN19&lt;BO19)),3*$J$19,0)))</f>
        <v/>
      </c>
      <c r="BQ19" s="5">
        <v>1</v>
      </c>
      <c r="BR19" s="6">
        <v>0</v>
      </c>
      <c r="BS19" s="7" t="str">
        <f>IF(OR($E$19="",$F$19="",BQ19="",BR19=""),"",IF(AND(BQ19=$E$19,BR19=$F$19),5*$J$19,IF(OR(AND($E$19&gt;$F$19,BQ19&gt;BR19),AND($E$19=$F$19,BQ19=BR19),AND($E$19&lt;$F$19,BQ19&lt;BR19)),3*$J$19,0)))</f>
        <v/>
      </c>
      <c r="BT19" s="5">
        <v>1</v>
      </c>
      <c r="BU19" s="6">
        <v>1</v>
      </c>
      <c r="BV19" s="7" t="str">
        <f>IF(OR($E$19="",$F$19="",BT19="",BU19=""),"",IF(AND(BT19=$E$19,BU19=$F$19),5*$J$19,IF(OR(AND($E$19&gt;$F$19,BT19&gt;BU19),AND($E$19=$F$19,BT19=BU19),AND($E$19&lt;$F$19,BT19&lt;BU19)),3*$J$19,0)))</f>
        <v/>
      </c>
      <c r="BW19" s="5">
        <v>2</v>
      </c>
      <c r="BX19" s="6">
        <v>0</v>
      </c>
      <c r="BY19" s="7" t="str">
        <f>IF(OR($E$19="",$F$19="",BW19="",BX19=""),"",IF(AND(BW19=$E$19,BX19=$F$19),5*$J$19,IF(OR(AND($E$19&gt;$F$19,BW19&gt;BX19),AND($E$19=$F$19,BW19=BX19),AND($E$19&lt;$F$19,BW19&lt;BX19)),3*$J$19,0)))</f>
        <v/>
      </c>
      <c r="BZ19" s="5">
        <v>1</v>
      </c>
      <c r="CA19" s="6">
        <v>0</v>
      </c>
      <c r="CB19" s="7" t="str">
        <f>IF(OR($E$19="",$F$19="",BZ19="",CA19=""),"",IF(AND(BZ19=$E$19,CA19=$F$19),5*$J$19,IF(OR(AND($E$19&gt;$F$19,BZ19&gt;CA19),AND($E$19=$F$19,BZ19=CA19),AND($E$19&lt;$F$19,BZ19&lt;CA19)),3*$J$19,0)))</f>
        <v/>
      </c>
      <c r="CC19" s="5">
        <v>1</v>
      </c>
      <c r="CD19" s="6">
        <v>0</v>
      </c>
      <c r="CE19" s="7" t="str">
        <f>IF(OR($E$19="",$F$19="",CC19="",CD19=""),"",IF(AND(CC19=$E$19,CD19=$F$19),5*$J$19,IF(OR(AND($E$19&gt;$F$19,CC19&gt;CD19),AND($E$19=$F$19,CC19=CD19),AND($E$19&lt;$F$19,CC19&lt;CD19)),3*$J$19,0)))</f>
        <v/>
      </c>
      <c r="CF19" s="5">
        <v>1</v>
      </c>
      <c r="CG19" s="6">
        <v>0</v>
      </c>
      <c r="CH19" s="7" t="str">
        <f>IF(OR($E$19="",$F$19="",CF19="",CG19=""),"",IF(AND(CF19=$E$19,CG19=$F$19),5*$J$19,IF(OR(AND($E$19&gt;$F$19,CF19&gt;CG19),AND($E$19=$F$19,CF19=CG19),AND($E$19&lt;$F$19,CF19&lt;CG19)),3*$J$19,0)))</f>
        <v/>
      </c>
      <c r="CI19" s="5">
        <v>1</v>
      </c>
      <c r="CJ19" s="6">
        <v>2</v>
      </c>
      <c r="CK19" s="7" t="str">
        <f>IF(OR($E$19="",$F$19="",CI19="",CJ19=""),"",IF(AND(CI19=$E$19,CJ19=$F$19),5*$J$19,IF(OR(AND($E$19&gt;$F$19,CI19&gt;CJ19),AND($E$19=$F$19,CI19=CJ19),AND($E$19&lt;$F$19,CI19&lt;CJ19)),3*$J$19,0)))</f>
        <v/>
      </c>
      <c r="CL19" s="5">
        <v>1</v>
      </c>
      <c r="CM19" s="6">
        <v>2</v>
      </c>
      <c r="CN19" s="7" t="str">
        <f>IF(OR($E$19="",$F$19="",CL19="",CM19=""),"",IF(AND(CL19=$E$19,CM19=$F$19),5*$J$19,IF(OR(AND($E$19&gt;$F$19,CL19&gt;CM19),AND($E$19=$F$19,CL19=CM19),AND($E$19&lt;$F$19,CL19&lt;CM19)),3*$J$19,0)))</f>
        <v/>
      </c>
      <c r="CO19" s="5">
        <v>1</v>
      </c>
      <c r="CP19" s="6">
        <v>1</v>
      </c>
      <c r="CQ19" s="7" t="str">
        <f>IF(OR($E$19="",$F$19="",CO19="",CP19=""),"",IF(AND(CO19=$E$19,CP19=$F$19),5*$J$19,IF(OR(AND($E$19&gt;$F$19,CO19&gt;CP19),AND($E$19=$F$19,CO19=CP19),AND($E$19&lt;$F$19,CO19&lt;CP19)),3*$J$19,0)))</f>
        <v/>
      </c>
      <c r="CR19" s="5">
        <v>2</v>
      </c>
      <c r="CS19" s="6">
        <v>1</v>
      </c>
      <c r="CT19" s="7" t="str">
        <f>IF(OR($E$19="",$F$19="",CR19="",CS19=""),"",IF(AND(CR19=$E$19,CS19=$F$19),5*$J$19,IF(OR(AND($E$19&gt;$F$19,CR19&gt;CS19),AND($E$19=$F$19,CR19=CS19),AND($E$19&lt;$F$19,CR19&lt;CS19)),3*$J$19,0)))</f>
        <v/>
      </c>
      <c r="CU19" s="5">
        <v>2</v>
      </c>
      <c r="CV19" s="6">
        <v>1</v>
      </c>
      <c r="CW19" s="7" t="str">
        <f>IF(OR($E$19="",$F$19="",CU19="",CV19=""),"",IF(AND(CU19=$E$19,CV19=$F$19),5*$J$19,IF(OR(AND($E$19&gt;$F$19,CU19&gt;CV19),AND($E$19=$F$19,CU19=CV19),AND($E$19&lt;$F$19,CU19&lt;CV19)),3*$J$19,0)))</f>
        <v/>
      </c>
      <c r="CX19" s="5">
        <v>1</v>
      </c>
      <c r="CY19" s="6">
        <v>0</v>
      </c>
      <c r="CZ19" s="7" t="str">
        <f>IF(OR($E$19="",$F$19="",CX19="",CY19=""),"",IF(AND(CX19=$E$19,CY19=$F$19),5*$J$19,IF(OR(AND($E$19&gt;$F$19,CX19&gt;CY19),AND($E$19=$F$19,CX19=CY19),AND($E$19&lt;$F$19,CX19&lt;CY19)),3*$J$19,0)))</f>
        <v/>
      </c>
      <c r="DA19" s="5">
        <v>1</v>
      </c>
      <c r="DB19" s="6">
        <v>0</v>
      </c>
      <c r="DC19" s="7" t="str">
        <f>IF(OR($E$19="",$F$19="",DA19="",DB19=""),"",IF(AND(DA19=$E$19,DB19=$F$19),5*$J$19,IF(OR(AND($E$19&gt;$F$19,DA19&gt;DB19),AND($E$19=$F$19,DA19=DB19),AND($E$19&lt;$F$19,DA19&lt;DB19)),3*$J$19,0)))</f>
        <v/>
      </c>
      <c r="DD19" s="5">
        <v>2</v>
      </c>
      <c r="DE19" s="6">
        <v>0</v>
      </c>
      <c r="DF19" s="7" t="str">
        <f>IF(OR($E$19="",$F$19="",DD19="",DE19=""),"",IF(AND(DD19=$E$19,DE19=$F$19),5*$J$19,IF(OR(AND($E$19&gt;$F$19,DD19&gt;DE19),AND($E$19=$F$19,DD19=DE19),AND($E$19&lt;$F$19,DD19&lt;DE19)),3*$J$19,0)))</f>
        <v/>
      </c>
      <c r="DG19" s="5">
        <v>1</v>
      </c>
      <c r="DH19" s="6">
        <v>0</v>
      </c>
      <c r="DI19" s="7" t="str">
        <f>IF(OR($E$19="",$F$19="",DG19="",DH19=""),"",IF(AND(DG19=$E$19,DH19=$F$19),5*$J$19,IF(OR(AND($E$19&gt;$F$19,DG19&gt;DH19),AND($E$19=$F$19,DG19=DH19),AND($E$19&lt;$F$19,DG19&lt;DH19)),3*$J$19,0)))</f>
        <v/>
      </c>
      <c r="DJ19" s="5">
        <v>1</v>
      </c>
      <c r="DK19" s="6">
        <v>0</v>
      </c>
      <c r="DL19" s="7" t="str">
        <f>IF(OR($E$19="",$F$19="",DJ19="",DK19=""),"",IF(AND(DJ19=$E$19,DK19=$F$19),5*$J$19,IF(OR(AND($E$19&gt;$F$19,DJ19&gt;DK19),AND($E$19=$F$19,DJ19=DK19),AND($E$19&lt;$F$19,DJ19&lt;DK19)),3*$J$19,0)))</f>
        <v/>
      </c>
      <c r="DM19" s="5">
        <v>1</v>
      </c>
      <c r="DN19" s="6">
        <v>0</v>
      </c>
      <c r="DO19" s="7" t="str">
        <f>IF(OR($E$19="",$F$19="",DM19="",DN19=""),"",IF(AND(DM19=$E$19,DN19=$F$19),5*$J$19,IF(OR(AND($E$19&gt;$F$19,DM19&gt;DN19),AND($E$19=$F$19,DM19=DN19),AND($E$19&lt;$F$19,DM19&lt;DN19)),3*$J$19,0)))</f>
        <v/>
      </c>
      <c r="DP19" s="5">
        <v>3</v>
      </c>
      <c r="DQ19" s="6">
        <v>0</v>
      </c>
      <c r="DR19" s="7" t="str">
        <f>IF(OR($E$19="",$F$19="",DP19="",DQ19=""),"",IF(AND(DP19=$E$19,DQ19=$F$19),5*$J$19,IF(OR(AND($E$19&gt;$F$19,DP19&gt;DQ19),AND($E$19=$F$19,DP19=DQ19),AND($E$19&lt;$F$19,DP19&lt;DQ19)),3*$J$19,0)))</f>
        <v/>
      </c>
      <c r="DS19" s="5">
        <v>1</v>
      </c>
      <c r="DT19" s="6">
        <v>2</v>
      </c>
      <c r="DU19" s="7" t="str">
        <f>IF(OR($E$19="",$F$19="",DS19="",DT19=""),"",IF(AND(DS19=$E$19,DT19=$F$19),5*$J$19,IF(OR(AND($E$19&gt;$F$19,DS19&gt;DT19),AND($E$19=$F$19,DS19=DT19),AND($E$19&lt;$F$19,DS19&lt;DT19)),3*$J$19,0)))</f>
        <v/>
      </c>
      <c r="DV19" s="5">
        <v>2</v>
      </c>
      <c r="DW19" s="6">
        <v>2</v>
      </c>
      <c r="DX19" s="7" t="str">
        <f>IF(OR($E$19="",$F$19="",DV19="",DW19=""),"",IF(AND(DV19=$E$19,DW19=$F$19),5*$J$19,IF(OR(AND($E$19&gt;$F$19,DV19&gt;DW19),AND($E$19=$F$19,DV19=DW19),AND($E$19&lt;$F$19,DV19&lt;DW19)),3*$J$19,0)))</f>
        <v/>
      </c>
      <c r="DY19" s="5">
        <v>2</v>
      </c>
      <c r="DZ19" s="6">
        <v>0</v>
      </c>
      <c r="EA19" s="7" t="str">
        <f>IF(OR($E$19="",$F$19="",DY19="",DZ19=""),"",IF(AND(DY19=$E$19,DZ19=$F$19),5*$J$19,IF(OR(AND($E$19&gt;$F$19,DY19&gt;DZ19),AND($E$19=$F$19,DY19=DZ19),AND($E$19&lt;$F$19,DY19&lt;DZ19)),3*$J$19,0)))</f>
        <v/>
      </c>
      <c r="EB19" s="5">
        <v>1</v>
      </c>
      <c r="EC19" s="6">
        <v>3</v>
      </c>
      <c r="ED19" s="7" t="str">
        <f>IF(OR($E$19="",$F$19="",EB19="",EC19=""),"",IF(AND(EB19=$E$19,EC19=$F$19),5*$J$19,IF(OR(AND($E$19&gt;$F$19,EB19&gt;EC19),AND($E$19=$F$19,EB19=EC19),AND($E$19&lt;$F$19,EB19&lt;EC19)),3*$J$19,0)))</f>
        <v/>
      </c>
      <c r="EE19" s="5">
        <v>1</v>
      </c>
      <c r="EF19" s="6">
        <v>1</v>
      </c>
      <c r="EG19" s="7" t="str">
        <f>IF(OR($E$19="",$F$19="",EE19="",EF19=""),"",IF(AND(EE19=$E$19,EF19=$F$19),5*$J$19,IF(OR(AND($E$19&gt;$F$19,EE19&gt;EF19),AND($E$19=$F$19,EE19=EF19),AND($E$19&lt;$F$19,EE19&lt;EF19)),3*$J$19,0)))</f>
        <v/>
      </c>
      <c r="EH19" s="5">
        <v>1</v>
      </c>
      <c r="EI19" s="6">
        <v>0</v>
      </c>
      <c r="EJ19" s="7" t="str">
        <f>IF(OR($E$19="",$F$19="",EH19="",EI19=""),"",IF(AND(EH19=$E$19,EI19=$F$19),5*$J$19,IF(OR(AND($E$19&gt;$F$19,EH19&gt;EI19),AND($E$19=$F$19,EH19=EI19),AND($E$19&lt;$F$19,EH19&lt;EI19)),3*$J$19,0)))</f>
        <v/>
      </c>
      <c r="EK19" s="5">
        <v>1</v>
      </c>
      <c r="EL19" s="6">
        <v>2</v>
      </c>
      <c r="EM19" s="7" t="str">
        <f>IF(OR($E$19="",$F$19="",EK19="",EL19=""),"",IF(AND(EK19=$E$19,EL19=$F$19),5*$J$19,IF(OR(AND($E$19&gt;$F$19,EK19&gt;EL19),AND($E$19=$F$19,EK19=EL19),AND($E$19&lt;$F$19,EK19&lt;EL19)),3*$J$19,0)))</f>
        <v/>
      </c>
      <c r="EN19" s="5">
        <v>2</v>
      </c>
      <c r="EO19" s="6">
        <v>1</v>
      </c>
      <c r="EP19" s="7" t="str">
        <f>IF(OR($E$19="",$F$19="",EN19="",EO19=""),"",IF(AND(EN19=$E$19,EO19=$F$19),5*$J$19,IF(OR(AND($E$19&gt;$F$19,EN19&gt;EO19),AND($E$19=$F$19,EN19=EO19),AND($E$19&lt;$F$19,EN19&lt;EO19)),3*$J$19,0)))</f>
        <v/>
      </c>
      <c r="EQ19" s="5">
        <v>1</v>
      </c>
      <c r="ER19" s="6">
        <v>1</v>
      </c>
      <c r="ES19" s="7" t="str">
        <f>IF(OR($E$19="",$F$19="",EQ19="",ER19=""),"",IF(AND(EQ19=$E$19,ER19=$F$19),5*$J$19,IF(OR(AND($E$19&gt;$F$19,EQ19&gt;ER19),AND($E$19=$F$19,EQ19=ER19),AND($E$19&lt;$F$19,EQ19&lt;ER19)),3*$J$19,0)))</f>
        <v/>
      </c>
      <c r="ET19" s="5">
        <v>2</v>
      </c>
      <c r="EU19" s="6">
        <v>0</v>
      </c>
      <c r="EV19" s="7" t="str">
        <f>IF(OR($E$19="",$F$19="",ET19="",EU19=""),"",IF(AND(ET19=$E$19,EU19=$F$19),5*$J$19,IF(OR(AND($E$19&gt;$F$19,ET19&gt;EU19),AND($E$19=$F$19,ET19=EU19),AND($E$19&lt;$F$19,ET19&lt;EU19)),3*$J$19,0)))</f>
        <v/>
      </c>
      <c r="EW19" s="5">
        <v>2</v>
      </c>
      <c r="EX19" s="6">
        <v>2</v>
      </c>
      <c r="EY19" s="7" t="str">
        <f>IF(OR($E$19="",$F$19="",EW19="",EX19=""),"",IF(AND(EW19=$E$19,EX19=$F$19),5*$J$19,IF(OR(AND($E$19&gt;$F$19,EW19&gt;EX19),AND($E$19=$F$19,EW19=EX19),AND($E$19&lt;$F$19,EW19&lt;EX19)),3*$J$19,0)))</f>
        <v/>
      </c>
      <c r="EZ19" s="5">
        <v>2</v>
      </c>
      <c r="FA19" s="6">
        <v>0</v>
      </c>
      <c r="FB19" s="7" t="str">
        <f>IF(OR($E$19="",$F$19="",EZ19="",FA19=""),"",IF(AND(EZ19=$E$19,FA19=$F$19),5*$J$19,IF(OR(AND($E$19&gt;$F$19,EZ19&gt;FA19),AND($E$19=$F$19,EZ19=FA19),AND($E$19&lt;$F$19,EZ19&lt;FA19)),3*$J$19,0)))</f>
        <v/>
      </c>
      <c r="FC19" s="5">
        <v>3</v>
      </c>
      <c r="FD19" s="6">
        <v>1</v>
      </c>
      <c r="FE19" s="7" t="str">
        <f>IF(OR($E$19="",$F$19="",FC19="",FD19=""),"",IF(AND(FC19=$E$19,FD19=$F$19),5*$J$19,IF(OR(AND($E$19&gt;$F$19,FC19&gt;FD19),AND($E$19=$F$19,FC19=FD19),AND($E$19&lt;$F$19,FC19&lt;FD19)),3*$J$19,0)))</f>
        <v/>
      </c>
      <c r="FF19" s="5">
        <v>2</v>
      </c>
      <c r="FG19" s="6">
        <v>2</v>
      </c>
      <c r="FH19" s="7" t="str">
        <f>IF(OR($E$19="",$F$19="",FF19="",FG19=""),"",IF(AND(FF19=$E$19,FG19=$F$19),5*$J$19,IF(OR(AND($E$19&gt;$F$19,FF19&gt;FG19),AND($E$19=$F$19,FF19=FG19),AND($E$19&lt;$F$19,FF19&lt;FG19)),3*$J$19,0)))</f>
        <v/>
      </c>
      <c r="FI19" s="5">
        <v>1</v>
      </c>
      <c r="FJ19" s="6">
        <v>0</v>
      </c>
      <c r="FK19" s="7" t="str">
        <f>IF(OR($E$19="",$F$19="",FI19="",FJ19=""),"",IF(AND(FI19=$E$19,FJ19=$F$19),5*$J$19,IF(OR(AND($E$19&gt;$F$19,FI19&gt;FJ19),AND($E$19=$F$19,FI19=FJ19),AND($E$19&lt;$F$19,FI19&lt;FJ19)),3*$J$19,0)))</f>
        <v/>
      </c>
      <c r="FL19" s="5">
        <v>2</v>
      </c>
      <c r="FM19" s="6">
        <v>0</v>
      </c>
      <c r="FN19" s="7" t="str">
        <f>IF(OR($E$19="",$F$19="",FL19="",FM19=""),"",IF(AND(FL19=$E$19,FM19=$F$19),5*$J$19,IF(OR(AND($E$19&gt;$F$19,FL19&gt;FM19),AND($E$19=$F$19,FL19=FM19),AND($E$19&lt;$F$19,FL19&lt;FM19)),3*$J$19,0)))</f>
        <v/>
      </c>
      <c r="FO19" s="5">
        <v>1</v>
      </c>
      <c r="FP19" s="6">
        <v>1</v>
      </c>
      <c r="FQ19" s="7" t="str">
        <f>IF(OR($E$19="",$F$19="",FO19="",FP19=""),"",IF(AND(FO19=$E$19,FP19=$F$19),5*$J$19,IF(OR(AND($E$19&gt;$F$19,FO19&gt;FP19),AND($E$19=$F$19,FO19=FP19),AND($E$19&lt;$F$19,FO19&lt;FP19)),3*$J$19,0)))</f>
        <v/>
      </c>
      <c r="FR19" s="5">
        <v>1</v>
      </c>
      <c r="FS19" s="6">
        <v>1</v>
      </c>
      <c r="FT19" s="7" t="str">
        <f>IF(OR($E$19="",$F$19="",FR19="",FS19=""),"",IF(AND(FR19=$E$19,FS19=$F$19),5*$J$19,IF(OR(AND($E$19&gt;$F$19,FR19&gt;FS19),AND($E$19=$F$19,FR19=FS19),AND($E$19&lt;$F$19,FR19&lt;FS19)),3*$J$19,0)))</f>
        <v/>
      </c>
      <c r="FU19" s="5">
        <v>0</v>
      </c>
      <c r="FV19" s="6">
        <v>0</v>
      </c>
      <c r="FW19" s="7" t="str">
        <f>IF(OR($E$19="",$F$19="",FU19="",FV19=""),"",IF(AND(FU19=$E$19,FV19=$F$19),5*$J$19,IF(OR(AND($E$19&gt;$F$19,FU19&gt;FV19),AND($E$19=$F$19,FU19=FV19),AND($E$19&lt;$F$19,FU19&lt;FV19)),3*$J$19,0)))</f>
        <v/>
      </c>
      <c r="FX19" s="5">
        <v>1</v>
      </c>
      <c r="FY19" s="6">
        <v>1</v>
      </c>
      <c r="FZ19" s="7" t="str">
        <f>IF(OR($E$19="",$F$19="",FX19="",FY19=""),"",IF(AND(FX19=$E$19,FY19=$F$19),5*$J$19,IF(OR(AND($E$19&gt;$F$19,FX19&gt;FY19),AND($E$19=$F$19,FX19=FY19),AND($E$19&lt;$F$19,FX19&lt;FY19)),3*$J$19,0)))</f>
        <v/>
      </c>
      <c r="GA19" s="5">
        <v>2</v>
      </c>
      <c r="GB19" s="6">
        <v>2</v>
      </c>
      <c r="GC19" s="7" t="str">
        <f>IF(OR($E$19="",$F$19="",GA19="",GB19=""),"",IF(AND(GA19=$E$19,GB19=$F$19),5*$J$19,IF(OR(AND($E$19&gt;$F$19,GA19&gt;GB19),AND($E$19=$F$19,GA19=GB19),AND($E$19&lt;$F$19,GA19&lt;GB19)),3*$J$19,0)))</f>
        <v/>
      </c>
      <c r="GD19" s="5">
        <v>2</v>
      </c>
      <c r="GE19" s="6">
        <v>1</v>
      </c>
      <c r="GF19" s="7" t="str">
        <f>IF(OR($E$19="",$F$19="",GD19="",GE19=""),"",IF(AND(GD19=$E$19,GE19=$F$19),5*$J$19,IF(OR(AND($E$19&gt;$F$19,GD19&gt;GE19),AND($E$19=$F$19,GD19=GE19),AND($E$19&lt;$F$19,GD19&lt;GE19)),3*$J$19,0)))</f>
        <v/>
      </c>
      <c r="GG19" s="5">
        <v>1</v>
      </c>
      <c r="GH19" s="6">
        <v>1</v>
      </c>
      <c r="GI19" s="7" t="str">
        <f>IF(OR($E$19="",$F$19="",GG19="",GH19=""),"",IF(AND(GG19=$E$19,GH19=$F$19),5*$J$19,IF(OR(AND($E$19&gt;$F$19,GG19&gt;GH19),AND($E$19=$F$19,GG19=GH19),AND($E$19&lt;$F$19,GG19&lt;GH19)),3*$J$19,0)))</f>
        <v/>
      </c>
      <c r="GJ19" s="5">
        <v>1</v>
      </c>
      <c r="GK19" s="6">
        <v>0</v>
      </c>
      <c r="GL19" s="7" t="str">
        <f>IF(OR($E$19="",$F$19="",GJ19="",GK19=""),"",IF(AND(GJ19=$E$19,GK19=$F$19),5*$J$19,IF(OR(AND($E$19&gt;$F$19,GJ19&gt;GK19),AND($E$19=$F$19,GJ19=GK19),AND($E$19&lt;$F$19,GJ19&lt;GK19)),3*$J$19,0)))</f>
        <v/>
      </c>
      <c r="GM19" s="5">
        <v>0</v>
      </c>
      <c r="GN19" s="6">
        <v>0</v>
      </c>
      <c r="GO19" s="7" t="str">
        <f>IF(OR($E$19="",$F$19="",GM19="",GN19=""),"",IF(AND(GM19=$E$19,GN19=$F$19),5*$J$19,IF(OR(AND($E$19&gt;$F$19,GM19&gt;GN19),AND($E$19=$F$19,GM19=GN19),AND($E$19&lt;$F$19,GM19&lt;GN19)),3*$J$19,0)))</f>
        <v/>
      </c>
      <c r="GP19" s="5">
        <v>1</v>
      </c>
      <c r="GQ19" s="6">
        <v>1</v>
      </c>
      <c r="GR19" s="7" t="str">
        <f>IF(OR($E$19="",$F$19="",GP19="",GQ19=""),"",IF(AND(GP19=$E$19,GQ19=$F$19),5*$J$19,IF(OR(AND($E$19&gt;$F$19,GP19&gt;GQ19),AND($E$19=$F$19,GP19=GQ19),AND($E$19&lt;$F$19,GP19&lt;GQ19)),3*$J$19,0)))</f>
        <v/>
      </c>
      <c r="GS19" s="5">
        <v>1</v>
      </c>
      <c r="GT19" s="6">
        <v>0</v>
      </c>
      <c r="GU19" s="7" t="str">
        <f>IF(OR($E$19="",$F$19="",GS19="",GT19=""),"",IF(AND(GS19=$E$19,GT19=$F$19),5*$J$19,IF(OR(AND($E$19&gt;$F$19,GS19&gt;GT19),AND($E$19=$F$19,GS19=GT19),AND($E$19&lt;$F$19,GS19&lt;GT19)),3*$J$19,0)))</f>
        <v/>
      </c>
      <c r="GV19" s="168"/>
    </row>
    <row r="20" spans="1:204">
      <c r="A20" s="236">
        <v>17</v>
      </c>
      <c r="B20" s="44">
        <v>15</v>
      </c>
      <c r="C20" s="152" t="s">
        <v>0</v>
      </c>
      <c r="D20" s="152" t="s">
        <v>277</v>
      </c>
      <c r="E20" s="221" t="str">
        <f>IF(Poules!I13&lt;&gt;"",Poules!I13,"")</f>
        <v/>
      </c>
      <c r="F20" s="221" t="str">
        <f>IF(Poules!J13&lt;&gt;"",Poules!J13,"")</f>
        <v/>
      </c>
      <c r="G20" s="22">
        <v>1.3</v>
      </c>
      <c r="H20" s="210">
        <v>4.3</v>
      </c>
      <c r="I20" s="211">
        <v>8</v>
      </c>
      <c r="J20" s="174" t="str">
        <f t="shared" si="1"/>
        <v/>
      </c>
      <c r="K20" s="250">
        <f>IF($K$4&lt;&gt;0,HLOOKUP($K$4,$O$4:GU20,A20,FALSE),"")</f>
        <v>1</v>
      </c>
      <c r="L20" s="251">
        <f>IF($K$4&lt;&gt;0,HLOOKUP(CONCATENATE($K$4,"1"),$O$4:GU20,A20,FALSE),"")</f>
        <v>0</v>
      </c>
      <c r="M20" s="252" t="str">
        <f>IF($K$4&lt;&gt;0,HLOOKUP(CONCATENATE($K$4,"2"),$O$4:GU20,A20,FALSE),"")</f>
        <v/>
      </c>
      <c r="N20" s="253"/>
      <c r="O20" s="3">
        <v>0</v>
      </c>
      <c r="P20" s="4">
        <v>0</v>
      </c>
      <c r="Q20" s="130" t="str">
        <f>IF(OR($E$20="",$F$20="",O20="",P20=""),"",IF(AND(O20=$E$20,P20=$F$20),5*$J$20,IF(OR(AND($E$20&gt;$F$20,O20&gt;P20),AND($E$20=$F$20,O20=P20),AND($E$20&lt;$F$20,O20&lt;P20)),3*$J$20,0)))</f>
        <v/>
      </c>
      <c r="R20" s="3">
        <v>1</v>
      </c>
      <c r="S20" s="4">
        <v>1</v>
      </c>
      <c r="T20" s="130" t="str">
        <f>IF(OR($E$20="",$F$20="",R20="",S20=""),"",IF(AND(R20=$E$20,S20=$F$20),5*$J$20,IF(OR(AND($E$20&gt;$F$20,R20&gt;S20),AND($E$20=$F$20,R20=S20),AND($E$20&lt;$F$20,R20&lt;S20)),3*$J$20,0)))</f>
        <v/>
      </c>
      <c r="U20" s="3">
        <v>2</v>
      </c>
      <c r="V20" s="4">
        <v>0</v>
      </c>
      <c r="W20" s="130" t="str">
        <f>IF(OR($E$20="",$F$20="",U20="",V20=""),"",IF(AND(U20=$E$20,V20=$F$20),5*$J$20,IF(OR(AND($E$20&gt;$F$20,U20&gt;V20),AND($E$20=$F$20,U20=V20),AND($E$20&lt;$F$20,U20&lt;V20)),3*$J$20,0)))</f>
        <v/>
      </c>
      <c r="X20" s="3">
        <v>1</v>
      </c>
      <c r="Y20" s="4">
        <v>0</v>
      </c>
      <c r="Z20" s="130" t="str">
        <f>IF(OR($E$20="",$F$20="",X20="",Y20=""),"",IF(AND(X20=$E$20,Y20=$F$20),5*$J$20,IF(OR(AND($E$20&gt;$F$20,X20&gt;Y20),AND($E$20=$F$20,X20=Y20),AND($E$20&lt;$F$20,X20&lt;Y20)),3*$J$20,0)))</f>
        <v/>
      </c>
      <c r="AA20" s="3">
        <v>2</v>
      </c>
      <c r="AB20" s="4">
        <v>0</v>
      </c>
      <c r="AC20" s="130" t="str">
        <f>IF(OR($E$20="",$F$20="",AA20="",AB20=""),"",IF(AND(AA20=$E$20,AB20=$F$20),5*$J$20,IF(OR(AND($E$20&gt;$F$20,AA20&gt;AB20),AND($E$20=$F$20,AA20=AB20),AND($E$20&lt;$F$20,AA20&lt;AB20)),3*$J$20,0)))</f>
        <v/>
      </c>
      <c r="AD20" s="3">
        <v>3</v>
      </c>
      <c r="AE20" s="4">
        <v>0</v>
      </c>
      <c r="AF20" s="130" t="str">
        <f>IF(OR($E$20="",$F$20="",AD20="",AE20=""),"",IF(AND(AD20=$E$20,AE20=$F$20),5*$J$20,IF(OR(AND($E$20&gt;$F$20,AD20&gt;AE20),AND($E$20=$F$20,AD20=AE20),AND($E$20&lt;$F$20,AD20&lt;AE20)),3*$J$20,0)))</f>
        <v/>
      </c>
      <c r="AG20" s="3">
        <v>2</v>
      </c>
      <c r="AH20" s="4">
        <v>1</v>
      </c>
      <c r="AI20" s="130" t="str">
        <f>IF(OR($E$20="",$F$20="",AG20="",AH20=""),"",IF(AND(AG20=$E$20,AH20=$F$20),5*$J$20,IF(OR(AND($E$20&gt;$F$20,AG20&gt;AH20),AND($E$20=$F$20,AG20=AH20),AND($E$20&lt;$F$20,AG20&lt;AH20)),3*$J$20,0)))</f>
        <v/>
      </c>
      <c r="AJ20" s="3">
        <v>2</v>
      </c>
      <c r="AK20" s="4">
        <v>0</v>
      </c>
      <c r="AL20" s="130" t="str">
        <f>IF(OR($E$20="",$F$20="",AJ20="",AK20=""),"",IF(AND(AJ20=$E$20,AK20=$F$20),5*$J$20,IF(OR(AND($E$20&gt;$F$20,AJ20&gt;AK20),AND($E$20=$F$20,AJ20=AK20),AND($E$20&lt;$F$20,AJ20&lt;AK20)),3*$J$20,0)))</f>
        <v/>
      </c>
      <c r="AM20" s="3">
        <v>2</v>
      </c>
      <c r="AN20" s="4">
        <v>0</v>
      </c>
      <c r="AO20" s="130" t="str">
        <f>IF(OR($E$20="",$F$20="",AM20="",AN20=""),"",IF(AND(AM20=$E$20,AN20=$F$20),5*$J$20,IF(OR(AND($E$20&gt;$F$20,AM20&gt;AN20),AND($E$20=$F$20,AM20=AN20),AND($E$20&lt;$F$20,AM20&lt;AN20)),3*$J$20,0)))</f>
        <v/>
      </c>
      <c r="AP20" s="3">
        <v>2</v>
      </c>
      <c r="AQ20" s="4">
        <v>0</v>
      </c>
      <c r="AR20" s="130" t="str">
        <f>IF(OR($E$20="",$F$20="",AP20="",AQ20=""),"",IF(AND(AP20=$E$20,AQ20=$F$20),5*$J$20,IF(OR(AND($E$20&gt;$F$20,AP20&gt;AQ20),AND($E$20=$F$20,AP20=AQ20),AND($E$20&lt;$F$20,AP20&lt;AQ20)),3*$J$20,0)))</f>
        <v/>
      </c>
      <c r="AS20" s="3">
        <v>1</v>
      </c>
      <c r="AT20" s="4">
        <v>0</v>
      </c>
      <c r="AU20" s="130" t="str">
        <f>IF(OR($E$20="",$F$20="",AS20="",AT20=""),"",IF(AND(AS20=$E$20,AT20=$F$20),5*$J$20,IF(OR(AND($E$20&gt;$F$20,AS20&gt;AT20),AND($E$20=$F$20,AS20=AT20),AND($E$20&lt;$F$20,AS20&lt;AT20)),3*$J$20,0)))</f>
        <v/>
      </c>
      <c r="AV20" s="3">
        <v>1</v>
      </c>
      <c r="AW20" s="4">
        <v>0</v>
      </c>
      <c r="AX20" s="130" t="str">
        <f>IF(OR($E$20="",$F$20="",AV20="",AW20=""),"",IF(AND(AV20=$E$20,AW20=$F$20),5*$J$20,IF(OR(AND($E$20&gt;$F$20,AV20&gt;AW20),AND($E$20=$F$20,AV20=AW20),AND($E$20&lt;$F$20,AV20&lt;AW20)),3*$J$20,0)))</f>
        <v/>
      </c>
      <c r="AY20" s="3">
        <v>1</v>
      </c>
      <c r="AZ20" s="4">
        <v>0</v>
      </c>
      <c r="BA20" s="130" t="str">
        <f>IF(OR($E$20="",$F$20="",AY20="",AZ20=""),"",IF(AND(AY20=$E$20,AZ20=$F$20),5*$J$20,IF(OR(AND($E$20&gt;$F$20,AY20&gt;AZ20),AND($E$20=$F$20,AY20=AZ20),AND($E$20&lt;$F$20,AY20&lt;AZ20)),3*$J$20,0)))</f>
        <v/>
      </c>
      <c r="BB20" s="3">
        <v>2</v>
      </c>
      <c r="BC20" s="4">
        <v>1</v>
      </c>
      <c r="BD20" s="130" t="str">
        <f>IF(OR($E$20="",$F$20="",BB20="",BC20=""),"",IF(AND(BB20=$E$20,BC20=$F$20),5*$J$20,IF(OR(AND($E$20&gt;$F$20,BB20&gt;BC20),AND($E$20=$F$20,BB20=BC20),AND($E$20&lt;$F$20,BB20&lt;BC20)),3*$J$20,0)))</f>
        <v/>
      </c>
      <c r="BE20" s="3">
        <v>3</v>
      </c>
      <c r="BF20" s="4">
        <v>0</v>
      </c>
      <c r="BG20" s="130" t="str">
        <f>IF(OR($E$20="",$F$20="",BE20="",BF20=""),"",IF(AND(BE20=$E$20,BF20=$F$20),5*$J$20,IF(OR(AND($E$20&gt;$F$20,BE20&gt;BF20),AND($E$20=$F$20,BE20=BF20),AND($E$20&lt;$F$20,BE20&lt;BF20)),3*$J$20,0)))</f>
        <v/>
      </c>
      <c r="BH20" s="3">
        <v>2</v>
      </c>
      <c r="BI20" s="4">
        <v>0</v>
      </c>
      <c r="BJ20" s="130" t="str">
        <f>IF(OR($E$20="",$F$20="",BH20="",BI20=""),"",IF(AND(BH20=$E$20,BI20=$F$20),5*$J$20,IF(OR(AND($E$20&gt;$F$20,BH20&gt;BI20),AND($E$20=$F$20,BH20=BI20),AND($E$20&lt;$F$20,BH20&lt;BI20)),3*$J$20,0)))</f>
        <v/>
      </c>
      <c r="BK20" s="3">
        <v>2</v>
      </c>
      <c r="BL20" s="4">
        <v>0</v>
      </c>
      <c r="BM20" s="130" t="str">
        <f>IF(OR($E$20="",$F$20="",BK20="",BL20=""),"",IF(AND(BK20=$E$20,BL20=$F$20),5*$J$20,IF(OR(AND($E$20&gt;$F$20,BK20&gt;BL20),AND($E$20=$F$20,BK20=BL20),AND($E$20&lt;$F$20,BK20&lt;BL20)),3*$J$20,0)))</f>
        <v/>
      </c>
      <c r="BN20" s="3">
        <v>1</v>
      </c>
      <c r="BO20" s="4">
        <v>0</v>
      </c>
      <c r="BP20" s="130" t="str">
        <f>IF(OR($E$20="",$F$20="",BN20="",BO20=""),"",IF(AND(BN20=$E$20,BO20=$F$20),5*$J$20,IF(OR(AND($E$20&gt;$F$20,BN20&gt;BO20),AND($E$20=$F$20,BN20=BO20),AND($E$20&lt;$F$20,BN20&lt;BO20)),3*$J$20,0)))</f>
        <v/>
      </c>
      <c r="BQ20" s="3">
        <v>2</v>
      </c>
      <c r="BR20" s="4">
        <v>0</v>
      </c>
      <c r="BS20" s="130" t="str">
        <f>IF(OR($E$20="",$F$20="",BQ20="",BR20=""),"",IF(AND(BQ20=$E$20,BR20=$F$20),5*$J$20,IF(OR(AND($E$20&gt;$F$20,BQ20&gt;BR20),AND($E$20=$F$20,BQ20=BR20),AND($E$20&lt;$F$20,BQ20&lt;BR20)),3*$J$20,0)))</f>
        <v/>
      </c>
      <c r="BT20" s="3">
        <v>2</v>
      </c>
      <c r="BU20" s="4">
        <v>0</v>
      </c>
      <c r="BV20" s="130" t="str">
        <f>IF(OR($E$20="",$F$20="",BT20="",BU20=""),"",IF(AND(BT20=$E$20,BU20=$F$20),5*$J$20,IF(OR(AND($E$20&gt;$F$20,BT20&gt;BU20),AND($E$20=$F$20,BT20=BU20),AND($E$20&lt;$F$20,BT20&lt;BU20)),3*$J$20,0)))</f>
        <v/>
      </c>
      <c r="BW20" s="3">
        <v>2</v>
      </c>
      <c r="BX20" s="4">
        <v>0</v>
      </c>
      <c r="BY20" s="130" t="str">
        <f>IF(OR($E$20="",$F$20="",BW20="",BX20=""),"",IF(AND(BW20=$E$20,BX20=$F$20),5*$J$20,IF(OR(AND($E$20&gt;$F$20,BW20&gt;BX20),AND($E$20=$F$20,BW20=BX20),AND($E$20&lt;$F$20,BW20&lt;BX20)),3*$J$20,0)))</f>
        <v/>
      </c>
      <c r="BZ20" s="3">
        <v>1</v>
      </c>
      <c r="CA20" s="4">
        <v>1</v>
      </c>
      <c r="CB20" s="130" t="str">
        <f>IF(OR($E$20="",$F$20="",BZ20="",CA20=""),"",IF(AND(BZ20=$E$20,CA20=$F$20),5*$J$20,IF(OR(AND($E$20&gt;$F$20,BZ20&gt;CA20),AND($E$20=$F$20,BZ20=CA20),AND($E$20&lt;$F$20,BZ20&lt;CA20)),3*$J$20,0)))</f>
        <v/>
      </c>
      <c r="CC20" s="3">
        <v>0</v>
      </c>
      <c r="CD20" s="4">
        <v>0</v>
      </c>
      <c r="CE20" s="130" t="str">
        <f>IF(OR($E$20="",$F$20="",CC20="",CD20=""),"",IF(AND(CC20=$E$20,CD20=$F$20),5*$J$20,IF(OR(AND($E$20&gt;$F$20,CC20&gt;CD20),AND($E$20=$F$20,CC20=CD20),AND($E$20&lt;$F$20,CC20&lt;CD20)),3*$J$20,0)))</f>
        <v/>
      </c>
      <c r="CF20" s="3">
        <v>2</v>
      </c>
      <c r="CG20" s="4">
        <v>1</v>
      </c>
      <c r="CH20" s="130" t="str">
        <f>IF(OR($E$20="",$F$20="",CF20="",CG20=""),"",IF(AND(CF20=$E$20,CG20=$F$20),5*$J$20,IF(OR(AND($E$20&gt;$F$20,CF20&gt;CG20),AND($E$20=$F$20,CF20=CG20),AND($E$20&lt;$F$20,CF20&lt;CG20)),3*$J$20,0)))</f>
        <v/>
      </c>
      <c r="CI20" s="3">
        <v>1</v>
      </c>
      <c r="CJ20" s="4">
        <v>2</v>
      </c>
      <c r="CK20" s="130" t="str">
        <f>IF(OR($E$20="",$F$20="",CI20="",CJ20=""),"",IF(AND(CI20=$E$20,CJ20=$F$20),5*$J$20,IF(OR(AND($E$20&gt;$F$20,CI20&gt;CJ20),AND($E$20=$F$20,CI20=CJ20),AND($E$20&lt;$F$20,CI20&lt;CJ20)),3*$J$20,0)))</f>
        <v/>
      </c>
      <c r="CL20" s="3">
        <v>3</v>
      </c>
      <c r="CM20" s="4">
        <v>1</v>
      </c>
      <c r="CN20" s="130" t="str">
        <f>IF(OR($E$20="",$F$20="",CL20="",CM20=""),"",IF(AND(CL20=$E$20,CM20=$F$20),5*$J$20,IF(OR(AND($E$20&gt;$F$20,CL20&gt;CM20),AND($E$20=$F$20,CL20=CM20),AND($E$20&lt;$F$20,CL20&lt;CM20)),3*$J$20,0)))</f>
        <v/>
      </c>
      <c r="CO20" s="3">
        <v>1</v>
      </c>
      <c r="CP20" s="4">
        <v>0</v>
      </c>
      <c r="CQ20" s="130" t="str">
        <f>IF(OR($E$20="",$F$20="",CO20="",CP20=""),"",IF(AND(CO20=$E$20,CP20=$F$20),5*$J$20,IF(OR(AND($E$20&gt;$F$20,CO20&gt;CP20),AND($E$20=$F$20,CO20=CP20),AND($E$20&lt;$F$20,CO20&lt;CP20)),3*$J$20,0)))</f>
        <v/>
      </c>
      <c r="CR20" s="3">
        <v>3</v>
      </c>
      <c r="CS20" s="4">
        <v>1</v>
      </c>
      <c r="CT20" s="130" t="str">
        <f>IF(OR($E$20="",$F$20="",CR20="",CS20=""),"",IF(AND(CR20=$E$20,CS20=$F$20),5*$J$20,IF(OR(AND($E$20&gt;$F$20,CR20&gt;CS20),AND($E$20=$F$20,CR20=CS20),AND($E$20&lt;$F$20,CR20&lt;CS20)),3*$J$20,0)))</f>
        <v/>
      </c>
      <c r="CU20" s="3">
        <v>2</v>
      </c>
      <c r="CV20" s="4">
        <v>0</v>
      </c>
      <c r="CW20" s="130" t="str">
        <f>IF(OR($E$20="",$F$20="",CU20="",CV20=""),"",IF(AND(CU20=$E$20,CV20=$F$20),5*$J$20,IF(OR(AND($E$20&gt;$F$20,CU20&gt;CV20),AND($E$20=$F$20,CU20=CV20),AND($E$20&lt;$F$20,CU20&lt;CV20)),3*$J$20,0)))</f>
        <v/>
      </c>
      <c r="CX20" s="3">
        <v>1</v>
      </c>
      <c r="CY20" s="4">
        <v>0</v>
      </c>
      <c r="CZ20" s="130" t="str">
        <f>IF(OR($E$20="",$F$20="",CX20="",CY20=""),"",IF(AND(CX20=$E$20,CY20=$F$20),5*$J$20,IF(OR(AND($E$20&gt;$F$20,CX20&gt;CY20),AND($E$20=$F$20,CX20=CY20),AND($E$20&lt;$F$20,CX20&lt;CY20)),3*$J$20,0)))</f>
        <v/>
      </c>
      <c r="DA20" s="3">
        <v>2</v>
      </c>
      <c r="DB20" s="4">
        <v>1</v>
      </c>
      <c r="DC20" s="130" t="str">
        <f>IF(OR($E$20="",$F$20="",DA20="",DB20=""),"",IF(AND(DA20=$E$20,DB20=$F$20),5*$J$20,IF(OR(AND($E$20&gt;$F$20,DA20&gt;DB20),AND($E$20=$F$20,DA20=DB20),AND($E$20&lt;$F$20,DA20&lt;DB20)),3*$J$20,0)))</f>
        <v/>
      </c>
      <c r="DD20" s="3">
        <v>3</v>
      </c>
      <c r="DE20" s="4">
        <v>0</v>
      </c>
      <c r="DF20" s="130" t="str">
        <f>IF(OR($E$20="",$F$20="",DD20="",DE20=""),"",IF(AND(DD20=$E$20,DE20=$F$20),5*$J$20,IF(OR(AND($E$20&gt;$F$20,DD20&gt;DE20),AND($E$20=$F$20,DD20=DE20),AND($E$20&lt;$F$20,DD20&lt;DE20)),3*$J$20,0)))</f>
        <v/>
      </c>
      <c r="DG20" s="3">
        <v>2</v>
      </c>
      <c r="DH20" s="4">
        <v>0</v>
      </c>
      <c r="DI20" s="130" t="str">
        <f>IF(OR($E$20="",$F$20="",DG20="",DH20=""),"",IF(AND(DG20=$E$20,DH20=$F$20),5*$J$20,IF(OR(AND($E$20&gt;$F$20,DG20&gt;DH20),AND($E$20=$F$20,DG20=DH20),AND($E$20&lt;$F$20,DG20&lt;DH20)),3*$J$20,0)))</f>
        <v/>
      </c>
      <c r="DJ20" s="3">
        <v>3</v>
      </c>
      <c r="DK20" s="4">
        <v>1</v>
      </c>
      <c r="DL20" s="130" t="str">
        <f>IF(OR($E$20="",$F$20="",DJ20="",DK20=""),"",IF(AND(DJ20=$E$20,DK20=$F$20),5*$J$20,IF(OR(AND($E$20&gt;$F$20,DJ20&gt;DK20),AND($E$20=$F$20,DJ20=DK20),AND($E$20&lt;$F$20,DJ20&lt;DK20)),3*$J$20,0)))</f>
        <v/>
      </c>
      <c r="DM20" s="3">
        <v>2</v>
      </c>
      <c r="DN20" s="4">
        <v>0</v>
      </c>
      <c r="DO20" s="130" t="str">
        <f>IF(OR($E$20="",$F$20="",DM20="",DN20=""),"",IF(AND(DM20=$E$20,DN20=$F$20),5*$J$20,IF(OR(AND($E$20&gt;$F$20,DM20&gt;DN20),AND($E$20=$F$20,DM20=DN20),AND($E$20&lt;$F$20,DM20&lt;DN20)),3*$J$20,0)))</f>
        <v/>
      </c>
      <c r="DP20" s="3">
        <v>2</v>
      </c>
      <c r="DQ20" s="4">
        <v>0</v>
      </c>
      <c r="DR20" s="130" t="str">
        <f>IF(OR($E$20="",$F$20="",DP20="",DQ20=""),"",IF(AND(DP20=$E$20,DQ20=$F$20),5*$J$20,IF(OR(AND($E$20&gt;$F$20,DP20&gt;DQ20),AND($E$20=$F$20,DP20=DQ20),AND($E$20&lt;$F$20,DP20&lt;DQ20)),3*$J$20,0)))</f>
        <v/>
      </c>
      <c r="DS20" s="3">
        <v>3</v>
      </c>
      <c r="DT20" s="4">
        <v>0</v>
      </c>
      <c r="DU20" s="130" t="str">
        <f>IF(OR($E$20="",$F$20="",DS20="",DT20=""),"",IF(AND(DS20=$E$20,DT20=$F$20),5*$J$20,IF(OR(AND($E$20&gt;$F$20,DS20&gt;DT20),AND($E$20=$F$20,DS20=DT20),AND($E$20&lt;$F$20,DS20&lt;DT20)),3*$J$20,0)))</f>
        <v/>
      </c>
      <c r="DV20" s="3">
        <v>3</v>
      </c>
      <c r="DW20" s="4">
        <v>0</v>
      </c>
      <c r="DX20" s="130" t="str">
        <f>IF(OR($E$20="",$F$20="",DV20="",DW20=""),"",IF(AND(DV20=$E$20,DW20=$F$20),5*$J$20,IF(OR(AND($E$20&gt;$F$20,DV20&gt;DW20),AND($E$20=$F$20,DV20=DW20),AND($E$20&lt;$F$20,DV20&lt;DW20)),3*$J$20,0)))</f>
        <v/>
      </c>
      <c r="DY20" s="3">
        <v>2</v>
      </c>
      <c r="DZ20" s="4">
        <v>0</v>
      </c>
      <c r="EA20" s="130" t="str">
        <f>IF(OR($E$20="",$F$20="",DY20="",DZ20=""),"",IF(AND(DY20=$E$20,DZ20=$F$20),5*$J$20,IF(OR(AND($E$20&gt;$F$20,DY20&gt;DZ20),AND($E$20=$F$20,DY20=DZ20),AND($E$20&lt;$F$20,DY20&lt;DZ20)),3*$J$20,0)))</f>
        <v/>
      </c>
      <c r="EB20" s="3">
        <v>2</v>
      </c>
      <c r="EC20" s="4">
        <v>1</v>
      </c>
      <c r="ED20" s="130" t="str">
        <f>IF(OR($E$20="",$F$20="",EB20="",EC20=""),"",IF(AND(EB20=$E$20,EC20=$F$20),5*$J$20,IF(OR(AND($E$20&gt;$F$20,EB20&gt;EC20),AND($E$20=$F$20,EB20=EC20),AND($E$20&lt;$F$20,EB20&lt;EC20)),3*$J$20,0)))</f>
        <v/>
      </c>
      <c r="EE20" s="3">
        <v>1</v>
      </c>
      <c r="EF20" s="4">
        <v>0</v>
      </c>
      <c r="EG20" s="130" t="str">
        <f>IF(OR($E$20="",$F$20="",EE20="",EF20=""),"",IF(AND(EE20=$E$20,EF20=$F$20),5*$J$20,IF(OR(AND($E$20&gt;$F$20,EE20&gt;EF20),AND($E$20=$F$20,EE20=EF20),AND($E$20&lt;$F$20,EE20&lt;EF20)),3*$J$20,0)))</f>
        <v/>
      </c>
      <c r="EH20" s="3">
        <v>2</v>
      </c>
      <c r="EI20" s="4">
        <v>0</v>
      </c>
      <c r="EJ20" s="130" t="str">
        <f>IF(OR($E$20="",$F$20="",EH20="",EI20=""),"",IF(AND(EH20=$E$20,EI20=$F$20),5*$J$20,IF(OR(AND($E$20&gt;$F$20,EH20&gt;EI20),AND($E$20=$F$20,EH20=EI20),AND($E$20&lt;$F$20,EH20&lt;EI20)),3*$J$20,0)))</f>
        <v/>
      </c>
      <c r="EK20" s="3">
        <v>2</v>
      </c>
      <c r="EL20" s="4">
        <v>1</v>
      </c>
      <c r="EM20" s="130" t="str">
        <f>IF(OR($E$20="",$F$20="",EK20="",EL20=""),"",IF(AND(EK20=$E$20,EL20=$F$20),5*$J$20,IF(OR(AND($E$20&gt;$F$20,EK20&gt;EL20),AND($E$20=$F$20,EK20=EL20),AND($E$20&lt;$F$20,EK20&lt;EL20)),3*$J$20,0)))</f>
        <v/>
      </c>
      <c r="EN20" s="3">
        <v>2</v>
      </c>
      <c r="EO20" s="4">
        <v>2</v>
      </c>
      <c r="EP20" s="130" t="str">
        <f>IF(OR($E$20="",$F$20="",EN20="",EO20=""),"",IF(AND(EN20=$E$20,EO20=$F$20),5*$J$20,IF(OR(AND($E$20&gt;$F$20,EN20&gt;EO20),AND($E$20=$F$20,EN20=EO20),AND($E$20&lt;$F$20,EN20&lt;EO20)),3*$J$20,0)))</f>
        <v/>
      </c>
      <c r="EQ20" s="3">
        <v>3</v>
      </c>
      <c r="ER20" s="4">
        <v>1</v>
      </c>
      <c r="ES20" s="130" t="str">
        <f>IF(OR($E$20="",$F$20="",EQ20="",ER20=""),"",IF(AND(EQ20=$E$20,ER20=$F$20),5*$J$20,IF(OR(AND($E$20&gt;$F$20,EQ20&gt;ER20),AND($E$20=$F$20,EQ20=ER20),AND($E$20&lt;$F$20,EQ20&lt;ER20)),3*$J$20,0)))</f>
        <v/>
      </c>
      <c r="ET20" s="3">
        <v>2</v>
      </c>
      <c r="EU20" s="4">
        <v>1</v>
      </c>
      <c r="EV20" s="130" t="str">
        <f>IF(OR($E$20="",$F$20="",ET20="",EU20=""),"",IF(AND(ET20=$E$20,EU20=$F$20),5*$J$20,IF(OR(AND($E$20&gt;$F$20,ET20&gt;EU20),AND($E$20=$F$20,ET20=EU20),AND($E$20&lt;$F$20,ET20&lt;EU20)),3*$J$20,0)))</f>
        <v/>
      </c>
      <c r="EW20" s="3">
        <v>1</v>
      </c>
      <c r="EX20" s="4">
        <v>0</v>
      </c>
      <c r="EY20" s="130" t="str">
        <f>IF(OR($E$20="",$F$20="",EW20="",EX20=""),"",IF(AND(EW20=$E$20,EX20=$F$20),5*$J$20,IF(OR(AND($E$20&gt;$F$20,EW20&gt;EX20),AND($E$20=$F$20,EW20=EX20),AND($E$20&lt;$F$20,EW20&lt;EX20)),3*$J$20,0)))</f>
        <v/>
      </c>
      <c r="EZ20" s="3">
        <v>2</v>
      </c>
      <c r="FA20" s="4">
        <v>0</v>
      </c>
      <c r="FB20" s="130" t="str">
        <f>IF(OR($E$20="",$F$20="",EZ20="",FA20=""),"",IF(AND(EZ20=$E$20,FA20=$F$20),5*$J$20,IF(OR(AND($E$20&gt;$F$20,EZ20&gt;FA20),AND($E$20=$F$20,EZ20=FA20),AND($E$20&lt;$F$20,EZ20&lt;FA20)),3*$J$20,0)))</f>
        <v/>
      </c>
      <c r="FC20" s="3">
        <v>3</v>
      </c>
      <c r="FD20" s="4">
        <v>0</v>
      </c>
      <c r="FE20" s="130" t="str">
        <f>IF(OR($E$20="",$F$20="",FC20="",FD20=""),"",IF(AND(FC20=$E$20,FD20=$F$20),5*$J$20,IF(OR(AND($E$20&gt;$F$20,FC20&gt;FD20),AND($E$20=$F$20,FC20=FD20),AND($E$20&lt;$F$20,FC20&lt;FD20)),3*$J$20,0)))</f>
        <v/>
      </c>
      <c r="FF20" s="3">
        <v>2</v>
      </c>
      <c r="FG20" s="4">
        <v>0</v>
      </c>
      <c r="FH20" s="130" t="str">
        <f>IF(OR($E$20="",$F$20="",FF20="",FG20=""),"",IF(AND(FF20=$E$20,FG20=$F$20),5*$J$20,IF(OR(AND($E$20&gt;$F$20,FF20&gt;FG20),AND($E$20=$F$20,FF20=FG20),AND($E$20&lt;$F$20,FF20&lt;FG20)),3*$J$20,0)))</f>
        <v/>
      </c>
      <c r="FI20" s="3">
        <v>1</v>
      </c>
      <c r="FJ20" s="4">
        <v>0</v>
      </c>
      <c r="FK20" s="130" t="str">
        <f>IF(OR($E$20="",$F$20="",FI20="",FJ20=""),"",IF(AND(FI20=$E$20,FJ20=$F$20),5*$J$20,IF(OR(AND($E$20&gt;$F$20,FI20&gt;FJ20),AND($E$20=$F$20,FI20=FJ20),AND($E$20&lt;$F$20,FI20&lt;FJ20)),3*$J$20,0)))</f>
        <v/>
      </c>
      <c r="FL20" s="3">
        <v>3</v>
      </c>
      <c r="FM20" s="4">
        <v>1</v>
      </c>
      <c r="FN20" s="130" t="str">
        <f>IF(OR($E$20="",$F$20="",FL20="",FM20=""),"",IF(AND(FL20=$E$20,FM20=$F$20),5*$J$20,IF(OR(AND($E$20&gt;$F$20,FL20&gt;FM20),AND($E$20=$F$20,FL20=FM20),AND($E$20&lt;$F$20,FL20&lt;FM20)),3*$J$20,0)))</f>
        <v/>
      </c>
      <c r="FO20" s="3">
        <v>1</v>
      </c>
      <c r="FP20" s="4">
        <v>0</v>
      </c>
      <c r="FQ20" s="130" t="str">
        <f>IF(OR($E$20="",$F$20="",FO20="",FP20=""),"",IF(AND(FO20=$E$20,FP20=$F$20),5*$J$20,IF(OR(AND($E$20&gt;$F$20,FO20&gt;FP20),AND($E$20=$F$20,FO20=FP20),AND($E$20&lt;$F$20,FO20&lt;FP20)),3*$J$20,0)))</f>
        <v/>
      </c>
      <c r="FR20" s="3">
        <v>3</v>
      </c>
      <c r="FS20" s="4">
        <v>0</v>
      </c>
      <c r="FT20" s="130" t="str">
        <f>IF(OR($E$20="",$F$20="",FR20="",FS20=""),"",IF(AND(FR20=$E$20,FS20=$F$20),5*$J$20,IF(OR(AND($E$20&gt;$F$20,FR20&gt;FS20),AND($E$20=$F$20,FR20=FS20),AND($E$20&lt;$F$20,FR20&lt;FS20)),3*$J$20,0)))</f>
        <v/>
      </c>
      <c r="FU20" s="3">
        <v>2</v>
      </c>
      <c r="FV20" s="4">
        <v>0</v>
      </c>
      <c r="FW20" s="130" t="str">
        <f>IF(OR($E$20="",$F$20="",FU20="",FV20=""),"",IF(AND(FU20=$E$20,FV20=$F$20),5*$J$20,IF(OR(AND($E$20&gt;$F$20,FU20&gt;FV20),AND($E$20=$F$20,FU20=FV20),AND($E$20&lt;$F$20,FU20&lt;FV20)),3*$J$20,0)))</f>
        <v/>
      </c>
      <c r="FX20" s="3">
        <v>2</v>
      </c>
      <c r="FY20" s="4">
        <v>0</v>
      </c>
      <c r="FZ20" s="130" t="str">
        <f>IF(OR($E$20="",$F$20="",FX20="",FY20=""),"",IF(AND(FX20=$E$20,FY20=$F$20),5*$J$20,IF(OR(AND($E$20&gt;$F$20,FX20&gt;FY20),AND($E$20=$F$20,FX20=FY20),AND($E$20&lt;$F$20,FX20&lt;FY20)),3*$J$20,0)))</f>
        <v/>
      </c>
      <c r="GA20" s="3">
        <v>3</v>
      </c>
      <c r="GB20" s="4">
        <v>0</v>
      </c>
      <c r="GC20" s="130" t="str">
        <f>IF(OR($E$20="",$F$20="",GA20="",GB20=""),"",IF(AND(GA20=$E$20,GB20=$F$20),5*$J$20,IF(OR(AND($E$20&gt;$F$20,GA20&gt;GB20),AND($E$20=$F$20,GA20=GB20),AND($E$20&lt;$F$20,GA20&lt;GB20)),3*$J$20,0)))</f>
        <v/>
      </c>
      <c r="GD20" s="3">
        <v>3</v>
      </c>
      <c r="GE20" s="4">
        <v>1</v>
      </c>
      <c r="GF20" s="130" t="str">
        <f>IF(OR($E$20="",$F$20="",GD20="",GE20=""),"",IF(AND(GD20=$E$20,GE20=$F$20),5*$J$20,IF(OR(AND($E$20&gt;$F$20,GD20&gt;GE20),AND($E$20=$F$20,GD20=GE20),AND($E$20&lt;$F$20,GD20&lt;GE20)),3*$J$20,0)))</f>
        <v/>
      </c>
      <c r="GG20" s="3">
        <v>3</v>
      </c>
      <c r="GH20" s="4">
        <v>0</v>
      </c>
      <c r="GI20" s="130" t="str">
        <f>IF(OR($E$20="",$F$20="",GG20="",GH20=""),"",IF(AND(GG20=$E$20,GH20=$F$20),5*$J$20,IF(OR(AND($E$20&gt;$F$20,GG20&gt;GH20),AND($E$20=$F$20,GG20=GH20),AND($E$20&lt;$F$20,GG20&lt;GH20)),3*$J$20,0)))</f>
        <v/>
      </c>
      <c r="GJ20" s="3">
        <v>1</v>
      </c>
      <c r="GK20" s="4">
        <v>0</v>
      </c>
      <c r="GL20" s="130" t="str">
        <f>IF(OR($E$20="",$F$20="",GJ20="",GK20=""),"",IF(AND(GJ20=$E$20,GK20=$F$20),5*$J$20,IF(OR(AND($E$20&gt;$F$20,GJ20&gt;GK20),AND($E$20=$F$20,GJ20=GK20),AND($E$20&lt;$F$20,GJ20&lt;GK20)),3*$J$20,0)))</f>
        <v/>
      </c>
      <c r="GM20" s="3">
        <v>2</v>
      </c>
      <c r="GN20" s="4">
        <v>1</v>
      </c>
      <c r="GO20" s="130" t="str">
        <f>IF(OR($E$20="",$F$20="",GM20="",GN20=""),"",IF(AND(GM20=$E$20,GN20=$F$20),5*$J$20,IF(OR(AND($E$20&gt;$F$20,GM20&gt;GN20),AND($E$20=$F$20,GM20=GN20),AND($E$20&lt;$F$20,GM20&lt;GN20)),3*$J$20,0)))</f>
        <v/>
      </c>
      <c r="GP20" s="3">
        <v>2</v>
      </c>
      <c r="GQ20" s="4">
        <v>1</v>
      </c>
      <c r="GR20" s="130" t="str">
        <f>IF(OR($E$20="",$F$20="",GP20="",GQ20=""),"",IF(AND(GP20=$E$20,GQ20=$F$20),5*$J$20,IF(OR(AND($E$20&gt;$F$20,GP20&gt;GQ20),AND($E$20=$F$20,GP20=GQ20),AND($E$20&lt;$F$20,GP20&lt;GQ20)),3*$J$20,0)))</f>
        <v/>
      </c>
      <c r="GS20" s="3">
        <v>0</v>
      </c>
      <c r="GT20" s="4">
        <v>1</v>
      </c>
      <c r="GU20" s="130" t="str">
        <f>IF(OR($E$20="",$F$20="",GS20="",GT20=""),"",IF(AND(GS20=$E$20,GT20=$F$20),5*$J$20,IF(OR(AND($E$20&gt;$F$20,GS20&gt;GT20),AND($E$20=$F$20,GS20=GT20),AND($E$20&lt;$F$20,GS20&lt;GT20)),3*$J$20,0)))</f>
        <v/>
      </c>
      <c r="GV20" s="168"/>
    </row>
    <row r="21" spans="1:204">
      <c r="A21" s="236">
        <v>18</v>
      </c>
      <c r="B21" s="43">
        <v>16</v>
      </c>
      <c r="C21" s="151" t="s">
        <v>2</v>
      </c>
      <c r="D21" s="151" t="s">
        <v>278</v>
      </c>
      <c r="E21" s="221" t="str">
        <f>IF(Poules!I24&lt;&gt;"",Poules!I24,"")</f>
        <v/>
      </c>
      <c r="F21" s="221" t="str">
        <f>IF(Poules!J24&lt;&gt;"",Poules!J24,"")</f>
        <v/>
      </c>
      <c r="G21" s="22">
        <v>1.2</v>
      </c>
      <c r="H21" s="210">
        <v>5</v>
      </c>
      <c r="I21" s="211">
        <v>9.6</v>
      </c>
      <c r="J21" s="174" t="str">
        <f t="shared" si="1"/>
        <v/>
      </c>
      <c r="K21" s="250">
        <f>IF($K$4&lt;&gt;0,HLOOKUP($K$4,$O$4:GU21,A21,FALSE),"")</f>
        <v>2</v>
      </c>
      <c r="L21" s="251">
        <f>IF($K$4&lt;&gt;0,HLOOKUP(CONCATENATE($K$4,"1"),$O$4:GU21,A21,FALSE),"")</f>
        <v>0</v>
      </c>
      <c r="M21" s="252" t="str">
        <f>IF($K$4&lt;&gt;0,HLOOKUP(CONCATENATE($K$4,"2"),$O$4:GU21,A21,FALSE),"")</f>
        <v/>
      </c>
      <c r="N21" s="253"/>
      <c r="O21" s="5">
        <v>3</v>
      </c>
      <c r="P21" s="6">
        <v>1</v>
      </c>
      <c r="Q21" s="7" t="str">
        <f>IF(OR($E$21="",$F$21="",O21="",P21=""),"",IF(AND(O21=$E$21,P21=$F$21),5*$J$21,IF(OR(AND($E$21&gt;$F$21,O21&gt;P21),AND($E$21=$F$21,O21=P21),AND($E$21&lt;$F$21,O21&lt;P21)),3*$J$21,0)))</f>
        <v/>
      </c>
      <c r="R21" s="5">
        <v>1</v>
      </c>
      <c r="S21" s="6">
        <v>1</v>
      </c>
      <c r="T21" s="7" t="str">
        <f>IF(OR($E$21="",$F$21="",R21="",S21=""),"",IF(AND(R21=$E$21,S21=$F$21),5*$J$21,IF(OR(AND($E$21&gt;$F$21,R21&gt;S21),AND($E$21=$F$21,R21=S21),AND($E$21&lt;$F$21,R21&lt;S21)),3*$J$21,0)))</f>
        <v/>
      </c>
      <c r="U21" s="5">
        <v>3</v>
      </c>
      <c r="V21" s="6">
        <v>0</v>
      </c>
      <c r="W21" s="7" t="str">
        <f>IF(OR($E$21="",$F$21="",U21="",V21=""),"",IF(AND(U21=$E$21,V21=$F$21),5*$J$21,IF(OR(AND($E$21&gt;$F$21,U21&gt;V21),AND($E$21=$F$21,U21=V21),AND($E$21&lt;$F$21,U21&lt;V21)),3*$J$21,0)))</f>
        <v/>
      </c>
      <c r="X21" s="5">
        <v>2</v>
      </c>
      <c r="Y21" s="6">
        <v>0</v>
      </c>
      <c r="Z21" s="7" t="str">
        <f>IF(OR($E$21="",$F$21="",X21="",Y21=""),"",IF(AND(X21=$E$21,Y21=$F$21),5*$J$21,IF(OR(AND($E$21&gt;$F$21,X21&gt;Y21),AND($E$21=$F$21,X21=Y21),AND($E$21&lt;$F$21,X21&lt;Y21)),3*$J$21,0)))</f>
        <v/>
      </c>
      <c r="AA21" s="5">
        <v>3</v>
      </c>
      <c r="AB21" s="6">
        <v>1</v>
      </c>
      <c r="AC21" s="7" t="str">
        <f>IF(OR($E$21="",$F$21="",AA21="",AB21=""),"",IF(AND(AA21=$E$21,AB21=$F$21),5*$J$21,IF(OR(AND($E$21&gt;$F$21,AA21&gt;AB21),AND($E$21=$F$21,AA21=AB21),AND($E$21&lt;$F$21,AA21&lt;AB21)),3*$J$21,0)))</f>
        <v/>
      </c>
      <c r="AD21" s="5">
        <v>2</v>
      </c>
      <c r="AE21" s="6">
        <v>1</v>
      </c>
      <c r="AF21" s="7" t="str">
        <f>IF(OR($E$21="",$F$21="",AD21="",AE21=""),"",IF(AND(AD21=$E$21,AE21=$F$21),5*$J$21,IF(OR(AND($E$21&gt;$F$21,AD21&gt;AE21),AND($E$21=$F$21,AD21=AE21),AND($E$21&lt;$F$21,AD21&lt;AE21)),3*$J$21,0)))</f>
        <v/>
      </c>
      <c r="AG21" s="5">
        <v>3</v>
      </c>
      <c r="AH21" s="6">
        <v>1</v>
      </c>
      <c r="AI21" s="7" t="str">
        <f>IF(OR($E$21="",$F$21="",AG21="",AH21=""),"",IF(AND(AG21=$E$21,AH21=$F$21),5*$J$21,IF(OR(AND($E$21&gt;$F$21,AG21&gt;AH21),AND($E$21=$F$21,AG21=AH21),AND($E$21&lt;$F$21,AG21&lt;AH21)),3*$J$21,0)))</f>
        <v/>
      </c>
      <c r="AJ21" s="5">
        <v>2</v>
      </c>
      <c r="AK21" s="6">
        <v>0</v>
      </c>
      <c r="AL21" s="7" t="str">
        <f>IF(OR($E$21="",$F$21="",AJ21="",AK21=""),"",IF(AND(AJ21=$E$21,AK21=$F$21),5*$J$21,IF(OR(AND($E$21&gt;$F$21,AJ21&gt;AK21),AND($E$21=$F$21,AJ21=AK21),AND($E$21&lt;$F$21,AJ21&lt;AK21)),3*$J$21,0)))</f>
        <v/>
      </c>
      <c r="AM21" s="5">
        <v>1</v>
      </c>
      <c r="AN21" s="6">
        <v>1</v>
      </c>
      <c r="AO21" s="7" t="str">
        <f>IF(OR($E$21="",$F$21="",AM21="",AN21=""),"",IF(AND(AM21=$E$21,AN21=$F$21),5*$J$21,IF(OR(AND($E$21&gt;$F$21,AM21&gt;AN21),AND($E$21=$F$21,AM21=AN21),AND($E$21&lt;$F$21,AM21&lt;AN21)),3*$J$21,0)))</f>
        <v/>
      </c>
      <c r="AP21" s="5">
        <v>1</v>
      </c>
      <c r="AQ21" s="6">
        <v>0</v>
      </c>
      <c r="AR21" s="7" t="str">
        <f>IF(OR($E$21="",$F$21="",AP21="",AQ21=""),"",IF(AND(AP21=$E$21,AQ21=$F$21),5*$J$21,IF(OR(AND($E$21&gt;$F$21,AP21&gt;AQ21),AND($E$21=$F$21,AP21=AQ21),AND($E$21&lt;$F$21,AP21&lt;AQ21)),3*$J$21,0)))</f>
        <v/>
      </c>
      <c r="AS21" s="5">
        <v>2</v>
      </c>
      <c r="AT21" s="6">
        <v>0</v>
      </c>
      <c r="AU21" s="7" t="str">
        <f>IF(OR($E$21="",$F$21="",AS21="",AT21=""),"",IF(AND(AS21=$E$21,AT21=$F$21),5*$J$21,IF(OR(AND($E$21&gt;$F$21,AS21&gt;AT21),AND($E$21=$F$21,AS21=AT21),AND($E$21&lt;$F$21,AS21&lt;AT21)),3*$J$21,0)))</f>
        <v/>
      </c>
      <c r="AV21" s="5">
        <v>2</v>
      </c>
      <c r="AW21" s="6">
        <v>2</v>
      </c>
      <c r="AX21" s="7" t="str">
        <f>IF(OR($E$21="",$F$21="",AV21="",AW21=""),"",IF(AND(AV21=$E$21,AW21=$F$21),5*$J$21,IF(OR(AND($E$21&gt;$F$21,AV21&gt;AW21),AND($E$21=$F$21,AV21=AW21),AND($E$21&lt;$F$21,AV21&lt;AW21)),3*$J$21,0)))</f>
        <v/>
      </c>
      <c r="AY21" s="5">
        <v>2</v>
      </c>
      <c r="AZ21" s="6">
        <v>0</v>
      </c>
      <c r="BA21" s="7" t="str">
        <f>IF(OR($E$21="",$F$21="",AY21="",AZ21=""),"",IF(AND(AY21=$E$21,AZ21=$F$21),5*$J$21,IF(OR(AND($E$21&gt;$F$21,AY21&gt;AZ21),AND($E$21=$F$21,AY21=AZ21),AND($E$21&lt;$F$21,AY21&lt;AZ21)),3*$J$21,0)))</f>
        <v/>
      </c>
      <c r="BB21" s="5">
        <v>2</v>
      </c>
      <c r="BC21" s="6">
        <v>0</v>
      </c>
      <c r="BD21" s="7" t="str">
        <f>IF(OR($E$21="",$F$21="",BB21="",BC21=""),"",IF(AND(BB21=$E$21,BC21=$F$21),5*$J$21,IF(OR(AND($E$21&gt;$F$21,BB21&gt;BC21),AND($E$21=$F$21,BB21=BC21),AND($E$21&lt;$F$21,BB21&lt;BC21)),3*$J$21,0)))</f>
        <v/>
      </c>
      <c r="BE21" s="5">
        <v>3</v>
      </c>
      <c r="BF21" s="6">
        <v>0</v>
      </c>
      <c r="BG21" s="7" t="str">
        <f>IF(OR($E$21="",$F$21="",BE21="",BF21=""),"",IF(AND(BE21=$E$21,BF21=$F$21),5*$J$21,IF(OR(AND($E$21&gt;$F$21,BE21&gt;BF21),AND($E$21=$F$21,BE21=BF21),AND($E$21&lt;$F$21,BE21&lt;BF21)),3*$J$21,0)))</f>
        <v/>
      </c>
      <c r="BH21" s="5">
        <v>2</v>
      </c>
      <c r="BI21" s="6">
        <v>0</v>
      </c>
      <c r="BJ21" s="7" t="str">
        <f>IF(OR($E$21="",$F$21="",BH21="",BI21=""),"",IF(AND(BH21=$E$21,BI21=$F$21),5*$J$21,IF(OR(AND($E$21&gt;$F$21,BH21&gt;BI21),AND($E$21=$F$21,BH21=BI21),AND($E$21&lt;$F$21,BH21&lt;BI21)),3*$J$21,0)))</f>
        <v/>
      </c>
      <c r="BK21" s="5">
        <v>1</v>
      </c>
      <c r="BL21" s="6">
        <v>0</v>
      </c>
      <c r="BM21" s="7" t="str">
        <f>IF(OR($E$21="",$F$21="",BK21="",BL21=""),"",IF(AND(BK21=$E$21,BL21=$F$21),5*$J$21,IF(OR(AND($E$21&gt;$F$21,BK21&gt;BL21),AND($E$21=$F$21,BK21=BL21),AND($E$21&lt;$F$21,BK21&lt;BL21)),3*$J$21,0)))</f>
        <v/>
      </c>
      <c r="BN21" s="5">
        <v>1</v>
      </c>
      <c r="BO21" s="6">
        <v>1</v>
      </c>
      <c r="BP21" s="7" t="str">
        <f>IF(OR($E$21="",$F$21="",BN21="",BO21=""),"",IF(AND(BN21=$E$21,BO21=$F$21),5*$J$21,IF(OR(AND($E$21&gt;$F$21,BN21&gt;BO21),AND($E$21=$F$21,BN21=BO21),AND($E$21&lt;$F$21,BN21&lt;BO21)),3*$J$21,0)))</f>
        <v/>
      </c>
      <c r="BQ21" s="5">
        <v>1</v>
      </c>
      <c r="BR21" s="6">
        <v>0</v>
      </c>
      <c r="BS21" s="7" t="str">
        <f>IF(OR($E$21="",$F$21="",BQ21="",BR21=""),"",IF(AND(BQ21=$E$21,BR21=$F$21),5*$J$21,IF(OR(AND($E$21&gt;$F$21,BQ21&gt;BR21),AND($E$21=$F$21,BQ21=BR21),AND($E$21&lt;$F$21,BQ21&lt;BR21)),3*$J$21,0)))</f>
        <v/>
      </c>
      <c r="BT21" s="5">
        <v>2</v>
      </c>
      <c r="BU21" s="6">
        <v>1</v>
      </c>
      <c r="BV21" s="7" t="str">
        <f>IF(OR($E$21="",$F$21="",BT21="",BU21=""),"",IF(AND(BT21=$E$21,BU21=$F$21),5*$J$21,IF(OR(AND($E$21&gt;$F$21,BT21&gt;BU21),AND($E$21=$F$21,BT21=BU21),AND($E$21&lt;$F$21,BT21&lt;BU21)),3*$J$21,0)))</f>
        <v/>
      </c>
      <c r="BW21" s="5">
        <v>2</v>
      </c>
      <c r="BX21" s="6">
        <v>1</v>
      </c>
      <c r="BY21" s="7" t="str">
        <f>IF(OR($E$21="",$F$21="",BW21="",BX21=""),"",IF(AND(BW21=$E$21,BX21=$F$21),5*$J$21,IF(OR(AND($E$21&gt;$F$21,BW21&gt;BX21),AND($E$21=$F$21,BW21=BX21),AND($E$21&lt;$F$21,BW21&lt;BX21)),3*$J$21,0)))</f>
        <v/>
      </c>
      <c r="BZ21" s="5">
        <v>2</v>
      </c>
      <c r="CA21" s="6">
        <v>1</v>
      </c>
      <c r="CB21" s="7" t="str">
        <f>IF(OR($E$21="",$F$21="",BZ21="",CA21=""),"",IF(AND(BZ21=$E$21,CA21=$F$21),5*$J$21,IF(OR(AND($E$21&gt;$F$21,BZ21&gt;CA21),AND($E$21=$F$21,BZ21=CA21),AND($E$21&lt;$F$21,BZ21&lt;CA21)),3*$J$21,0)))</f>
        <v/>
      </c>
      <c r="CC21" s="5">
        <v>2</v>
      </c>
      <c r="CD21" s="6">
        <v>0</v>
      </c>
      <c r="CE21" s="7" t="str">
        <f>IF(OR($E$21="",$F$21="",CC21="",CD21=""),"",IF(AND(CC21=$E$21,CD21=$F$21),5*$J$21,IF(OR(AND($E$21&gt;$F$21,CC21&gt;CD21),AND($E$21=$F$21,CC21=CD21),AND($E$21&lt;$F$21,CC21&lt;CD21)),3*$J$21,0)))</f>
        <v/>
      </c>
      <c r="CF21" s="5">
        <v>2</v>
      </c>
      <c r="CG21" s="6">
        <v>0</v>
      </c>
      <c r="CH21" s="7" t="str">
        <f>IF(OR($E$21="",$F$21="",CF21="",CG21=""),"",IF(AND(CF21=$E$21,CG21=$F$21),5*$J$21,IF(OR(AND($E$21&gt;$F$21,CF21&gt;CG21),AND($E$21=$F$21,CF21=CG21),AND($E$21&lt;$F$21,CF21&lt;CG21)),3*$J$21,0)))</f>
        <v/>
      </c>
      <c r="CI21" s="5">
        <v>3</v>
      </c>
      <c r="CJ21" s="6">
        <v>1</v>
      </c>
      <c r="CK21" s="7" t="str">
        <f>IF(OR($E$21="",$F$21="",CI21="",CJ21=""),"",IF(AND(CI21=$E$21,CJ21=$F$21),5*$J$21,IF(OR(AND($E$21&gt;$F$21,CI21&gt;CJ21),AND($E$21=$F$21,CI21=CJ21),AND($E$21&lt;$F$21,CI21&lt;CJ21)),3*$J$21,0)))</f>
        <v/>
      </c>
      <c r="CL21" s="5">
        <v>2</v>
      </c>
      <c r="CM21" s="6">
        <v>1</v>
      </c>
      <c r="CN21" s="7" t="str">
        <f>IF(OR($E$21="",$F$21="",CL21="",CM21=""),"",IF(AND(CL21=$E$21,CM21=$F$21),5*$J$21,IF(OR(AND($E$21&gt;$F$21,CL21&gt;CM21),AND($E$21=$F$21,CL21=CM21),AND($E$21&lt;$F$21,CL21&lt;CM21)),3*$J$21,0)))</f>
        <v/>
      </c>
      <c r="CO21" s="5">
        <v>2</v>
      </c>
      <c r="CP21" s="6">
        <v>0</v>
      </c>
      <c r="CQ21" s="7" t="str">
        <f>IF(OR($E$21="",$F$21="",CO21="",CP21=""),"",IF(AND(CO21=$E$21,CP21=$F$21),5*$J$21,IF(OR(AND($E$21&gt;$F$21,CO21&gt;CP21),AND($E$21=$F$21,CO21=CP21),AND($E$21&lt;$F$21,CO21&lt;CP21)),3*$J$21,0)))</f>
        <v/>
      </c>
      <c r="CR21" s="5">
        <v>3</v>
      </c>
      <c r="CS21" s="6">
        <v>0</v>
      </c>
      <c r="CT21" s="7" t="str">
        <f>IF(OR($E$21="",$F$21="",CR21="",CS21=""),"",IF(AND(CR21=$E$21,CS21=$F$21),5*$J$21,IF(OR(AND($E$21&gt;$F$21,CR21&gt;CS21),AND($E$21=$F$21,CR21=CS21),AND($E$21&lt;$F$21,CR21&lt;CS21)),3*$J$21,0)))</f>
        <v/>
      </c>
      <c r="CU21" s="5">
        <v>2</v>
      </c>
      <c r="CV21" s="6">
        <v>1</v>
      </c>
      <c r="CW21" s="7" t="str">
        <f>IF(OR($E$21="",$F$21="",CU21="",CV21=""),"",IF(AND(CU21=$E$21,CV21=$F$21),5*$J$21,IF(OR(AND($E$21&gt;$F$21,CU21&gt;CV21),AND($E$21=$F$21,CU21=CV21),AND($E$21&lt;$F$21,CU21&lt;CV21)),3*$J$21,0)))</f>
        <v/>
      </c>
      <c r="CX21" s="5">
        <v>3</v>
      </c>
      <c r="CY21" s="6">
        <v>0</v>
      </c>
      <c r="CZ21" s="7" t="str">
        <f>IF(OR($E$21="",$F$21="",CX21="",CY21=""),"",IF(AND(CX21=$E$21,CY21=$F$21),5*$J$21,IF(OR(AND($E$21&gt;$F$21,CX21&gt;CY21),AND($E$21=$F$21,CX21=CY21),AND($E$21&lt;$F$21,CX21&lt;CY21)),3*$J$21,0)))</f>
        <v/>
      </c>
      <c r="DA21" s="5">
        <v>2</v>
      </c>
      <c r="DB21" s="6">
        <v>0</v>
      </c>
      <c r="DC21" s="7" t="str">
        <f>IF(OR($E$21="",$F$21="",DA21="",DB21=""),"",IF(AND(DA21=$E$21,DB21=$F$21),5*$J$21,IF(OR(AND($E$21&gt;$F$21,DA21&gt;DB21),AND($E$21=$F$21,DA21=DB21),AND($E$21&lt;$F$21,DA21&lt;DB21)),3*$J$21,0)))</f>
        <v/>
      </c>
      <c r="DD21" s="5">
        <v>2</v>
      </c>
      <c r="DE21" s="6">
        <v>0</v>
      </c>
      <c r="DF21" s="7" t="str">
        <f>IF(OR($E$21="",$F$21="",DD21="",DE21=""),"",IF(AND(DD21=$E$21,DE21=$F$21),5*$J$21,IF(OR(AND($E$21&gt;$F$21,DD21&gt;DE21),AND($E$21=$F$21,DD21=DE21),AND($E$21&lt;$F$21,DD21&lt;DE21)),3*$J$21,0)))</f>
        <v/>
      </c>
      <c r="DG21" s="5">
        <v>2</v>
      </c>
      <c r="DH21" s="6">
        <v>1</v>
      </c>
      <c r="DI21" s="7" t="str">
        <f>IF(OR($E$21="",$F$21="",DG21="",DH21=""),"",IF(AND(DG21=$E$21,DH21=$F$21),5*$J$21,IF(OR(AND($E$21&gt;$F$21,DG21&gt;DH21),AND($E$21=$F$21,DG21=DH21),AND($E$21&lt;$F$21,DG21&lt;DH21)),3*$J$21,0)))</f>
        <v/>
      </c>
      <c r="DJ21" s="5">
        <v>4</v>
      </c>
      <c r="DK21" s="6">
        <v>0</v>
      </c>
      <c r="DL21" s="7" t="str">
        <f>IF(OR($E$21="",$F$21="",DJ21="",DK21=""),"",IF(AND(DJ21=$E$21,DK21=$F$21),5*$J$21,IF(OR(AND($E$21&gt;$F$21,DJ21&gt;DK21),AND($E$21=$F$21,DJ21=DK21),AND($E$21&lt;$F$21,DJ21&lt;DK21)),3*$J$21,0)))</f>
        <v/>
      </c>
      <c r="DM21" s="5">
        <v>2</v>
      </c>
      <c r="DN21" s="6">
        <v>1</v>
      </c>
      <c r="DO21" s="7" t="str">
        <f>IF(OR($E$21="",$F$21="",DM21="",DN21=""),"",IF(AND(DM21=$E$21,DN21=$F$21),5*$J$21,IF(OR(AND($E$21&gt;$F$21,DM21&gt;DN21),AND($E$21=$F$21,DM21=DN21),AND($E$21&lt;$F$21,DM21&lt;DN21)),3*$J$21,0)))</f>
        <v/>
      </c>
      <c r="DP21" s="5">
        <v>2</v>
      </c>
      <c r="DQ21" s="6">
        <v>1</v>
      </c>
      <c r="DR21" s="7" t="str">
        <f>IF(OR($E$21="",$F$21="",DP21="",DQ21=""),"",IF(AND(DP21=$E$21,DQ21=$F$21),5*$J$21,IF(OR(AND($E$21&gt;$F$21,DP21&gt;DQ21),AND($E$21=$F$21,DP21=DQ21),AND($E$21&lt;$F$21,DP21&lt;DQ21)),3*$J$21,0)))</f>
        <v/>
      </c>
      <c r="DS21" s="5">
        <v>3</v>
      </c>
      <c r="DT21" s="6">
        <v>1</v>
      </c>
      <c r="DU21" s="7" t="str">
        <f>IF(OR($E$21="",$F$21="",DS21="",DT21=""),"",IF(AND(DS21=$E$21,DT21=$F$21),5*$J$21,IF(OR(AND($E$21&gt;$F$21,DS21&gt;DT21),AND($E$21=$F$21,DS21=DT21),AND($E$21&lt;$F$21,DS21&lt;DT21)),3*$J$21,0)))</f>
        <v/>
      </c>
      <c r="DV21" s="5">
        <v>1</v>
      </c>
      <c r="DW21" s="6">
        <v>1</v>
      </c>
      <c r="DX21" s="7" t="str">
        <f>IF(OR($E$21="",$F$21="",DV21="",DW21=""),"",IF(AND(DV21=$E$21,DW21=$F$21),5*$J$21,IF(OR(AND($E$21&gt;$F$21,DV21&gt;DW21),AND($E$21=$F$21,DV21=DW21),AND($E$21&lt;$F$21,DV21&lt;DW21)),3*$J$21,0)))</f>
        <v/>
      </c>
      <c r="DY21" s="5">
        <v>3</v>
      </c>
      <c r="DZ21" s="6">
        <v>0</v>
      </c>
      <c r="EA21" s="7" t="str">
        <f>IF(OR($E$21="",$F$21="",DY21="",DZ21=""),"",IF(AND(DY21=$E$21,DZ21=$F$21),5*$J$21,IF(OR(AND($E$21&gt;$F$21,DY21&gt;DZ21),AND($E$21=$F$21,DY21=DZ21),AND($E$21&lt;$F$21,DY21&lt;DZ21)),3*$J$21,0)))</f>
        <v/>
      </c>
      <c r="EB21" s="5">
        <v>3</v>
      </c>
      <c r="EC21" s="6">
        <v>0</v>
      </c>
      <c r="ED21" s="7" t="str">
        <f>IF(OR($E$21="",$F$21="",EB21="",EC21=""),"",IF(AND(EB21=$E$21,EC21=$F$21),5*$J$21,IF(OR(AND($E$21&gt;$F$21,EB21&gt;EC21),AND($E$21=$F$21,EB21=EC21),AND($E$21&lt;$F$21,EB21&lt;EC21)),3*$J$21,0)))</f>
        <v/>
      </c>
      <c r="EE21" s="5">
        <v>2</v>
      </c>
      <c r="EF21" s="6">
        <v>1</v>
      </c>
      <c r="EG21" s="7" t="str">
        <f>IF(OR($E$21="",$F$21="",EE21="",EF21=""),"",IF(AND(EE21=$E$21,EF21=$F$21),5*$J$21,IF(OR(AND($E$21&gt;$F$21,EE21&gt;EF21),AND($E$21=$F$21,EE21=EF21),AND($E$21&lt;$F$21,EE21&lt;EF21)),3*$J$21,0)))</f>
        <v/>
      </c>
      <c r="EH21" s="5">
        <v>2</v>
      </c>
      <c r="EI21" s="6">
        <v>0</v>
      </c>
      <c r="EJ21" s="7" t="str">
        <f>IF(OR($E$21="",$F$21="",EH21="",EI21=""),"",IF(AND(EH21=$E$21,EI21=$F$21),5*$J$21,IF(OR(AND($E$21&gt;$F$21,EH21&gt;EI21),AND($E$21=$F$21,EH21=EI21),AND($E$21&lt;$F$21,EH21&lt;EI21)),3*$J$21,0)))</f>
        <v/>
      </c>
      <c r="EK21" s="5">
        <v>2</v>
      </c>
      <c r="EL21" s="6">
        <v>0</v>
      </c>
      <c r="EM21" s="7" t="str">
        <f>IF(OR($E$21="",$F$21="",EK21="",EL21=""),"",IF(AND(EK21=$E$21,EL21=$F$21),5*$J$21,IF(OR(AND($E$21&gt;$F$21,EK21&gt;EL21),AND($E$21=$F$21,EK21=EL21),AND($E$21&lt;$F$21,EK21&lt;EL21)),3*$J$21,0)))</f>
        <v/>
      </c>
      <c r="EN21" s="5">
        <v>2</v>
      </c>
      <c r="EO21" s="6">
        <v>1</v>
      </c>
      <c r="EP21" s="7" t="str">
        <f>IF(OR($E$21="",$F$21="",EN21="",EO21=""),"",IF(AND(EN21=$E$21,EO21=$F$21),5*$J$21,IF(OR(AND($E$21&gt;$F$21,EN21&gt;EO21),AND($E$21=$F$21,EN21=EO21),AND($E$21&lt;$F$21,EN21&lt;EO21)),3*$J$21,0)))</f>
        <v/>
      </c>
      <c r="EQ21" s="5">
        <v>0</v>
      </c>
      <c r="ER21" s="6">
        <v>0</v>
      </c>
      <c r="ES21" s="7" t="str">
        <f>IF(OR($E$21="",$F$21="",EQ21="",ER21=""),"",IF(AND(EQ21=$E$21,ER21=$F$21),5*$J$21,IF(OR(AND($E$21&gt;$F$21,EQ21&gt;ER21),AND($E$21=$F$21,EQ21=ER21),AND($E$21&lt;$F$21,EQ21&lt;ER21)),3*$J$21,0)))</f>
        <v/>
      </c>
      <c r="ET21" s="5">
        <v>2</v>
      </c>
      <c r="EU21" s="6">
        <v>0</v>
      </c>
      <c r="EV21" s="7" t="str">
        <f>IF(OR($E$21="",$F$21="",ET21="",EU21=""),"",IF(AND(ET21=$E$21,EU21=$F$21),5*$J$21,IF(OR(AND($E$21&gt;$F$21,ET21&gt;EU21),AND($E$21=$F$21,ET21=EU21),AND($E$21&lt;$F$21,ET21&lt;EU21)),3*$J$21,0)))</f>
        <v/>
      </c>
      <c r="EW21" s="5">
        <v>2</v>
      </c>
      <c r="EX21" s="6">
        <v>0</v>
      </c>
      <c r="EY21" s="7" t="str">
        <f>IF(OR($E$21="",$F$21="",EW21="",EX21=""),"",IF(AND(EW21=$E$21,EX21=$F$21),5*$J$21,IF(OR(AND($E$21&gt;$F$21,EW21&gt;EX21),AND($E$21=$F$21,EW21=EX21),AND($E$21&lt;$F$21,EW21&lt;EX21)),3*$J$21,0)))</f>
        <v/>
      </c>
      <c r="EZ21" s="5">
        <v>4</v>
      </c>
      <c r="FA21" s="6">
        <v>1</v>
      </c>
      <c r="FB21" s="7" t="str">
        <f>IF(OR($E$21="",$F$21="",EZ21="",FA21=""),"",IF(AND(EZ21=$E$21,FA21=$F$21),5*$J$21,IF(OR(AND($E$21&gt;$F$21,EZ21&gt;FA21),AND($E$21=$F$21,EZ21=FA21),AND($E$21&lt;$F$21,EZ21&lt;FA21)),3*$J$21,0)))</f>
        <v/>
      </c>
      <c r="FC21" s="5">
        <v>3</v>
      </c>
      <c r="FD21" s="6">
        <v>0</v>
      </c>
      <c r="FE21" s="7" t="str">
        <f>IF(OR($E$21="",$F$21="",FC21="",FD21=""),"",IF(AND(FC21=$E$21,FD21=$F$21),5*$J$21,IF(OR(AND($E$21&gt;$F$21,FC21&gt;FD21),AND($E$21=$F$21,FC21=FD21),AND($E$21&lt;$F$21,FC21&lt;FD21)),3*$J$21,0)))</f>
        <v/>
      </c>
      <c r="FF21" s="5">
        <v>2</v>
      </c>
      <c r="FG21" s="6">
        <v>0</v>
      </c>
      <c r="FH21" s="7" t="str">
        <f>IF(OR($E$21="",$F$21="",FF21="",FG21=""),"",IF(AND(FF21=$E$21,FG21=$F$21),5*$J$21,IF(OR(AND($E$21&gt;$F$21,FF21&gt;FG21),AND($E$21=$F$21,FF21=FG21),AND($E$21&lt;$F$21,FF21&lt;FG21)),3*$J$21,0)))</f>
        <v/>
      </c>
      <c r="FI21" s="5">
        <v>1</v>
      </c>
      <c r="FJ21" s="6">
        <v>0</v>
      </c>
      <c r="FK21" s="7" t="str">
        <f>IF(OR($E$21="",$F$21="",FI21="",FJ21=""),"",IF(AND(FI21=$E$21,FJ21=$F$21),5*$J$21,IF(OR(AND($E$21&gt;$F$21,FI21&gt;FJ21),AND($E$21=$F$21,FI21=FJ21),AND($E$21&lt;$F$21,FI21&lt;FJ21)),3*$J$21,0)))</f>
        <v/>
      </c>
      <c r="FL21" s="5">
        <v>2</v>
      </c>
      <c r="FM21" s="6">
        <v>0</v>
      </c>
      <c r="FN21" s="7" t="str">
        <f>IF(OR($E$21="",$F$21="",FL21="",FM21=""),"",IF(AND(FL21=$E$21,FM21=$F$21),5*$J$21,IF(OR(AND($E$21&gt;$F$21,FL21&gt;FM21),AND($E$21=$F$21,FL21=FM21),AND($E$21&lt;$F$21,FL21&lt;FM21)),3*$J$21,0)))</f>
        <v/>
      </c>
      <c r="FO21" s="5">
        <v>3</v>
      </c>
      <c r="FP21" s="6">
        <v>0</v>
      </c>
      <c r="FQ21" s="7" t="str">
        <f>IF(OR($E$21="",$F$21="",FO21="",FP21=""),"",IF(AND(FO21=$E$21,FP21=$F$21),5*$J$21,IF(OR(AND($E$21&gt;$F$21,FO21&gt;FP21),AND($E$21=$F$21,FO21=FP21),AND($E$21&lt;$F$21,FO21&lt;FP21)),3*$J$21,0)))</f>
        <v/>
      </c>
      <c r="FR21" s="5">
        <v>1</v>
      </c>
      <c r="FS21" s="6">
        <v>1</v>
      </c>
      <c r="FT21" s="7" t="str">
        <f>IF(OR($E$21="",$F$21="",FR21="",FS21=""),"",IF(AND(FR21=$E$21,FS21=$F$21),5*$J$21,IF(OR(AND($E$21&gt;$F$21,FR21&gt;FS21),AND($E$21=$F$21,FR21=FS21),AND($E$21&lt;$F$21,FR21&lt;FS21)),3*$J$21,0)))</f>
        <v/>
      </c>
      <c r="FU21" s="5">
        <v>2</v>
      </c>
      <c r="FV21" s="6">
        <v>0</v>
      </c>
      <c r="FW21" s="7" t="str">
        <f>IF(OR($E$21="",$F$21="",FU21="",FV21=""),"",IF(AND(FU21=$E$21,FV21=$F$21),5*$J$21,IF(OR(AND($E$21&gt;$F$21,FU21&gt;FV21),AND($E$21=$F$21,FU21=FV21),AND($E$21&lt;$F$21,FU21&lt;FV21)),3*$J$21,0)))</f>
        <v/>
      </c>
      <c r="FX21" s="5">
        <v>2</v>
      </c>
      <c r="FY21" s="6">
        <v>1</v>
      </c>
      <c r="FZ21" s="7" t="str">
        <f>IF(OR($E$21="",$F$21="",FX21="",FY21=""),"",IF(AND(FX21=$E$21,FY21=$F$21),5*$J$21,IF(OR(AND($E$21&gt;$F$21,FX21&gt;FY21),AND($E$21=$F$21,FX21=FY21),AND($E$21&lt;$F$21,FX21&lt;FY21)),3*$J$21,0)))</f>
        <v/>
      </c>
      <c r="GA21" s="5">
        <v>3</v>
      </c>
      <c r="GB21" s="6">
        <v>1</v>
      </c>
      <c r="GC21" s="7" t="str">
        <f>IF(OR($E$21="",$F$21="",GA21="",GB21=""),"",IF(AND(GA21=$E$21,GB21=$F$21),5*$J$21,IF(OR(AND($E$21&gt;$F$21,GA21&gt;GB21),AND($E$21=$F$21,GA21=GB21),AND($E$21&lt;$F$21,GA21&lt;GB21)),3*$J$21,0)))</f>
        <v/>
      </c>
      <c r="GD21" s="5">
        <v>2</v>
      </c>
      <c r="GE21" s="6">
        <v>0</v>
      </c>
      <c r="GF21" s="7" t="str">
        <f>IF(OR($E$21="",$F$21="",GD21="",GE21=""),"",IF(AND(GD21=$E$21,GE21=$F$21),5*$J$21,IF(OR(AND($E$21&gt;$F$21,GD21&gt;GE21),AND($E$21=$F$21,GD21=GE21),AND($E$21&lt;$F$21,GD21&lt;GE21)),3*$J$21,0)))</f>
        <v/>
      </c>
      <c r="GG21" s="5">
        <v>3</v>
      </c>
      <c r="GH21" s="6">
        <v>1</v>
      </c>
      <c r="GI21" s="7" t="str">
        <f>IF(OR($E$21="",$F$21="",GG21="",GH21=""),"",IF(AND(GG21=$E$21,GH21=$F$21),5*$J$21,IF(OR(AND($E$21&gt;$F$21,GG21&gt;GH21),AND($E$21=$F$21,GG21=GH21),AND($E$21&lt;$F$21,GG21&lt;GH21)),3*$J$21,0)))</f>
        <v/>
      </c>
      <c r="GJ21" s="5">
        <v>2</v>
      </c>
      <c r="GK21" s="6">
        <v>1</v>
      </c>
      <c r="GL21" s="7" t="str">
        <f>IF(OR($E$21="",$F$21="",GJ21="",GK21=""),"",IF(AND(GJ21=$E$21,GK21=$F$21),5*$J$21,IF(OR(AND($E$21&gt;$F$21,GJ21&gt;GK21),AND($E$21=$F$21,GJ21=GK21),AND($E$21&lt;$F$21,GJ21&lt;GK21)),3*$J$21,0)))</f>
        <v/>
      </c>
      <c r="GM21" s="5">
        <v>2</v>
      </c>
      <c r="GN21" s="6">
        <v>1</v>
      </c>
      <c r="GO21" s="7" t="str">
        <f>IF(OR($E$21="",$F$21="",GM21="",GN21=""),"",IF(AND(GM21=$E$21,GN21=$F$21),5*$J$21,IF(OR(AND($E$21&gt;$F$21,GM21&gt;GN21),AND($E$21=$F$21,GM21=GN21),AND($E$21&lt;$F$21,GM21&lt;GN21)),3*$J$21,0)))</f>
        <v/>
      </c>
      <c r="GP21" s="5">
        <v>2</v>
      </c>
      <c r="GQ21" s="6">
        <v>0</v>
      </c>
      <c r="GR21" s="7" t="str">
        <f>IF(OR($E$21="",$F$21="",GP21="",GQ21=""),"",IF(AND(GP21=$E$21,GQ21=$F$21),5*$J$21,IF(OR(AND($E$21&gt;$F$21,GP21&gt;GQ21),AND($E$21=$F$21,GP21=GQ21),AND($E$21&lt;$F$21,GP21&lt;GQ21)),3*$J$21,0)))</f>
        <v/>
      </c>
      <c r="GS21" s="5">
        <v>2</v>
      </c>
      <c r="GT21" s="6">
        <v>1</v>
      </c>
      <c r="GU21" s="7" t="str">
        <f>IF(OR($E$21="",$F$21="",GS21="",GT21=""),"",IF(AND(GS21=$E$21,GT21=$F$21),5*$J$21,IF(OR(AND($E$21&gt;$F$21,GS21&gt;GT21),AND($E$21=$F$21,GS21=GT21),AND($E$21&lt;$F$21,GS21&lt;GT21)),3*$J$21,0)))</f>
        <v/>
      </c>
      <c r="GV21" s="168"/>
    </row>
    <row r="22" spans="1:204">
      <c r="A22" s="236">
        <v>19</v>
      </c>
      <c r="B22" s="44">
        <v>17</v>
      </c>
      <c r="C22" s="152" t="s">
        <v>280</v>
      </c>
      <c r="D22" s="152" t="s">
        <v>282</v>
      </c>
      <c r="E22" s="221" t="str">
        <f>IF(Poules!I34&lt;&gt;"",Poules!I34,"")</f>
        <v/>
      </c>
      <c r="F22" s="221" t="str">
        <f>IF(Poules!J34&lt;&gt;"",Poules!J34,"")</f>
        <v/>
      </c>
      <c r="G22" s="22">
        <v>1.9</v>
      </c>
      <c r="H22" s="210">
        <v>3.1</v>
      </c>
      <c r="I22" s="211">
        <v>3.9</v>
      </c>
      <c r="J22" s="174" t="str">
        <f>IF(OR(E22="",F22=""),"",IF(E22&gt;F22,G22,IF(E22=F22,H22,I22)))</f>
        <v/>
      </c>
      <c r="K22" s="250">
        <f>IF($K$4&lt;&gt;0,HLOOKUP($K$4,$O$4:GU22,A22,FALSE),"")</f>
        <v>2</v>
      </c>
      <c r="L22" s="251">
        <f>IF($K$4&lt;&gt;0,HLOOKUP(CONCATENATE($K$4,"1"),$O$4:GU22,A22,FALSE),"")</f>
        <v>1</v>
      </c>
      <c r="M22" s="252" t="str">
        <f>IF($K$4&lt;&gt;0,HLOOKUP(CONCATENATE($K$4,"2"),$O$4:GU22,A22,FALSE),"")</f>
        <v/>
      </c>
      <c r="N22" s="253"/>
      <c r="O22" s="3">
        <v>2</v>
      </c>
      <c r="P22" s="4">
        <v>0</v>
      </c>
      <c r="Q22" s="130" t="str">
        <f>IF(OR($E$22="",$F$22="",O22="",P22=""),"",IF(AND(O22=$E$22,P22=$F$22),5*$J$22,IF(OR(AND($E$22&gt;$F$22,O22&gt;P22),AND($E$22=$F$22,O22=P22),AND($E$22&lt;$F$22,O22&lt;P22)),3*$J$22,0)))</f>
        <v/>
      </c>
      <c r="R22" s="3">
        <v>2</v>
      </c>
      <c r="S22" s="4">
        <v>0</v>
      </c>
      <c r="T22" s="130" t="str">
        <f>IF(OR($E$22="",$F$22="",R22="",S22=""),"",IF(AND(R22=$E$22,S22=$F$22),5*$J$22,IF(OR(AND($E$22&gt;$F$22,R22&gt;S22),AND($E$22=$F$22,R22=S22),AND($E$22&lt;$F$22,R22&lt;S22)),3*$J$22,0)))</f>
        <v/>
      </c>
      <c r="U22" s="3">
        <v>1</v>
      </c>
      <c r="V22" s="4">
        <v>0</v>
      </c>
      <c r="W22" s="130" t="str">
        <f>IF(OR($E$22="",$F$22="",U22="",V22=""),"",IF(AND(U22=$E$22,V22=$F$22),5*$J$22,IF(OR(AND($E$22&gt;$F$22,U22&gt;V22),AND($E$22=$F$22,U22=V22),AND($E$22&lt;$F$22,U22&lt;V22)),3*$J$22,0)))</f>
        <v/>
      </c>
      <c r="X22" s="3">
        <v>1</v>
      </c>
      <c r="Y22" s="4">
        <v>0</v>
      </c>
      <c r="Z22" s="130" t="str">
        <f>IF(OR($E$22="",$F$22="",X22="",Y22=""),"",IF(AND(X22=$E$22,Y22=$F$22),5*$J$22,IF(OR(AND($E$22&gt;$F$22,X22&gt;Y22),AND($E$22=$F$22,X22=Y22),AND($E$22&lt;$F$22,X22&lt;Y22)),3*$J$22,0)))</f>
        <v/>
      </c>
      <c r="AA22" s="3">
        <v>0</v>
      </c>
      <c r="AB22" s="4">
        <v>0</v>
      </c>
      <c r="AC22" s="130" t="str">
        <f>IF(OR($E$22="",$F$22="",AA22="",AB22=""),"",IF(AND(AA22=$E$22,AB22=$F$22),5*$J$22,IF(OR(AND($E$22&gt;$F$22,AA22&gt;AB22),AND($E$22=$F$22,AA22=AB22),AND($E$22&lt;$F$22,AA22&lt;AB22)),3*$J$22,0)))</f>
        <v/>
      </c>
      <c r="AD22" s="3">
        <v>3</v>
      </c>
      <c r="AE22" s="4">
        <v>1</v>
      </c>
      <c r="AF22" s="130" t="str">
        <f>IF(OR($E$22="",$F$22="",AD22="",AE22=""),"",IF(AND(AD22=$E$22,AE22=$F$22),5*$J$22,IF(OR(AND($E$22&gt;$F$22,AD22&gt;AE22),AND($E$22=$F$22,AD22=AE22),AND($E$22&lt;$F$22,AD22&lt;AE22)),3*$J$22,0)))</f>
        <v/>
      </c>
      <c r="AG22" s="3">
        <v>1</v>
      </c>
      <c r="AH22" s="4">
        <v>1</v>
      </c>
      <c r="AI22" s="130" t="str">
        <f>IF(OR($E$22="",$F$22="",AG22="",AH22=""),"",IF(AND(AG22=$E$22,AH22=$F$22),5*$J$22,IF(OR(AND($E$22&gt;$F$22,AG22&gt;AH22),AND($E$22=$F$22,AG22=AH22),AND($E$22&lt;$F$22,AG22&lt;AH22)),3*$J$22,0)))</f>
        <v/>
      </c>
      <c r="AJ22" s="3">
        <v>2</v>
      </c>
      <c r="AK22" s="4">
        <v>1</v>
      </c>
      <c r="AL22" s="130" t="str">
        <f>IF(OR($E$22="",$F$22="",AJ22="",AK22=""),"",IF(AND(AJ22=$E$22,AK22=$F$22),5*$J$22,IF(OR(AND($E$22&gt;$F$22,AJ22&gt;AK22),AND($E$22=$F$22,AJ22=AK22),AND($E$22&lt;$F$22,AJ22&lt;AK22)),3*$J$22,0)))</f>
        <v/>
      </c>
      <c r="AM22" s="3">
        <v>1</v>
      </c>
      <c r="AN22" s="4">
        <v>0</v>
      </c>
      <c r="AO22" s="130" t="str">
        <f>IF(OR($E$22="",$F$22="",AM22="",AN22=""),"",IF(AND(AM22=$E$22,AN22=$F$22),5*$J$22,IF(OR(AND($E$22&gt;$F$22,AM22&gt;AN22),AND($E$22=$F$22,AM22=AN22),AND($E$22&lt;$F$22,AM22&lt;AN22)),3*$J$22,0)))</f>
        <v/>
      </c>
      <c r="AP22" s="3">
        <v>2</v>
      </c>
      <c r="AQ22" s="4">
        <v>1</v>
      </c>
      <c r="AR22" s="130" t="str">
        <f>IF(OR($E$22="",$F$22="",AP22="",AQ22=""),"",IF(AND(AP22=$E$22,AQ22=$F$22),5*$J$22,IF(OR(AND($E$22&gt;$F$22,AP22&gt;AQ22),AND($E$22=$F$22,AP22=AQ22),AND($E$22&lt;$F$22,AP22&lt;AQ22)),3*$J$22,0)))</f>
        <v/>
      </c>
      <c r="AS22" s="3">
        <v>2</v>
      </c>
      <c r="AT22" s="4">
        <v>1</v>
      </c>
      <c r="AU22" s="130" t="str">
        <f>IF(OR($E$22="",$F$22="",AS22="",AT22=""),"",IF(AND(AS22=$E$22,AT22=$F$22),5*$J$22,IF(OR(AND($E$22&gt;$F$22,AS22&gt;AT22),AND($E$22=$F$22,AS22=AT22),AND($E$22&lt;$F$22,AS22&lt;AT22)),3*$J$22,0)))</f>
        <v/>
      </c>
      <c r="AV22" s="3">
        <v>2</v>
      </c>
      <c r="AW22" s="4">
        <v>0</v>
      </c>
      <c r="AX22" s="130" t="str">
        <f>IF(OR($E$22="",$F$22="",AV22="",AW22=""),"",IF(AND(AV22=$E$22,AW22=$F$22),5*$J$22,IF(OR(AND($E$22&gt;$F$22,AV22&gt;AW22),AND($E$22=$F$22,AV22=AW22),AND($E$22&lt;$F$22,AV22&lt;AW22)),3*$J$22,0)))</f>
        <v/>
      </c>
      <c r="AY22" s="3">
        <v>1</v>
      </c>
      <c r="AZ22" s="4">
        <v>0</v>
      </c>
      <c r="BA22" s="130" t="str">
        <f>IF(OR($E$22="",$F$22="",AY22="",AZ22=""),"",IF(AND(AY22=$E$22,AZ22=$F$22),5*$J$22,IF(OR(AND($E$22&gt;$F$22,AY22&gt;AZ22),AND($E$22=$F$22,AY22=AZ22),AND($E$22&lt;$F$22,AY22&lt;AZ22)),3*$J$22,0)))</f>
        <v/>
      </c>
      <c r="BB22" s="3">
        <v>2</v>
      </c>
      <c r="BC22" s="4">
        <v>0</v>
      </c>
      <c r="BD22" s="130" t="str">
        <f>IF(OR($E$22="",$F$22="",BB22="",BC22=""),"",IF(AND(BB22=$E$22,BC22=$F$22),5*$J$22,IF(OR(AND($E$22&gt;$F$22,BB22&gt;BC22),AND($E$22=$F$22,BB22=BC22),AND($E$22&lt;$F$22,BB22&lt;BC22)),3*$J$22,0)))</f>
        <v/>
      </c>
      <c r="BE22" s="3">
        <v>1</v>
      </c>
      <c r="BF22" s="4">
        <v>1</v>
      </c>
      <c r="BG22" s="130" t="str">
        <f>IF(OR($E$22="",$F$22="",BE22="",BF22=""),"",IF(AND(BE22=$E$22,BF22=$F$22),5*$J$22,IF(OR(AND($E$22&gt;$F$22,BE22&gt;BF22),AND($E$22=$F$22,BE22=BF22),AND($E$22&lt;$F$22,BE22&lt;BF22)),3*$J$22,0)))</f>
        <v/>
      </c>
      <c r="BH22" s="3">
        <v>1</v>
      </c>
      <c r="BI22" s="4">
        <v>0</v>
      </c>
      <c r="BJ22" s="130" t="str">
        <f>IF(OR($E$22="",$F$22="",BH22="",BI22=""),"",IF(AND(BH22=$E$22,BI22=$F$22),5*$J$22,IF(OR(AND($E$22&gt;$F$22,BH22&gt;BI22),AND($E$22=$F$22,BH22=BI22),AND($E$22&lt;$F$22,BH22&lt;BI22)),3*$J$22,0)))</f>
        <v/>
      </c>
      <c r="BK22" s="3">
        <v>2</v>
      </c>
      <c r="BL22" s="4">
        <v>0</v>
      </c>
      <c r="BM22" s="130" t="str">
        <f>IF(OR($E$22="",$F$22="",BK22="",BL22=""),"",IF(AND(BK22=$E$22,BL22=$F$22),5*$J$22,IF(OR(AND($E$22&gt;$F$22,BK22&gt;BL22),AND($E$22=$F$22,BK22=BL22),AND($E$22&lt;$F$22,BK22&lt;BL22)),3*$J$22,0)))</f>
        <v/>
      </c>
      <c r="BN22" s="3">
        <v>1</v>
      </c>
      <c r="BO22" s="4">
        <v>0</v>
      </c>
      <c r="BP22" s="130" t="str">
        <f>IF(OR($E$22="",$F$22="",BN22="",BO22=""),"",IF(AND(BN22=$E$22,BO22=$F$22),5*$J$22,IF(OR(AND($E$22&gt;$F$22,BN22&gt;BO22),AND($E$22=$F$22,BN22=BO22),AND($E$22&lt;$F$22,BN22&lt;BO22)),3*$J$22,0)))</f>
        <v/>
      </c>
      <c r="BQ22" s="3">
        <v>1</v>
      </c>
      <c r="BR22" s="4">
        <v>0</v>
      </c>
      <c r="BS22" s="130" t="str">
        <f>IF(OR($E$22="",$F$22="",BQ22="",BR22=""),"",IF(AND(BQ22=$E$22,BR22=$F$22),5*$J$22,IF(OR(AND($E$22&gt;$F$22,BQ22&gt;BR22),AND($E$22=$F$22,BQ22=BR22),AND($E$22&lt;$F$22,BQ22&lt;BR22)),3*$J$22,0)))</f>
        <v/>
      </c>
      <c r="BT22" s="3">
        <v>0</v>
      </c>
      <c r="BU22" s="4">
        <v>0</v>
      </c>
      <c r="BV22" s="130" t="str">
        <f>IF(OR($E$22="",$F$22="",BT22="",BU22=""),"",IF(AND(BT22=$E$22,BU22=$F$22),5*$J$22,IF(OR(AND($E$22&gt;$F$22,BT22&gt;BU22),AND($E$22=$F$22,BT22=BU22),AND($E$22&lt;$F$22,BT22&lt;BU22)),3*$J$22,0)))</f>
        <v/>
      </c>
      <c r="BW22" s="3">
        <v>1</v>
      </c>
      <c r="BX22" s="4">
        <v>1</v>
      </c>
      <c r="BY22" s="130" t="str">
        <f>IF(OR($E$22="",$F$22="",BW22="",BX22=""),"",IF(AND(BW22=$E$22,BX22=$F$22),5*$J$22,IF(OR(AND($E$22&gt;$F$22,BW22&gt;BX22),AND($E$22=$F$22,BW22=BX22),AND($E$22&lt;$F$22,BW22&lt;BX22)),3*$J$22,0)))</f>
        <v/>
      </c>
      <c r="BZ22" s="3">
        <v>1</v>
      </c>
      <c r="CA22" s="4">
        <v>0</v>
      </c>
      <c r="CB22" s="130" t="str">
        <f>IF(OR($E$22="",$F$22="",BZ22="",CA22=""),"",IF(AND(BZ22=$E$22,CA22=$F$22),5*$J$22,IF(OR(AND($E$22&gt;$F$22,BZ22&gt;CA22),AND($E$22=$F$22,BZ22=CA22),AND($E$22&lt;$F$22,BZ22&lt;CA22)),3*$J$22,0)))</f>
        <v/>
      </c>
      <c r="CC22" s="3">
        <v>1</v>
      </c>
      <c r="CD22" s="4">
        <v>0</v>
      </c>
      <c r="CE22" s="130" t="str">
        <f>IF(OR($E$22="",$F$22="",CC22="",CD22=""),"",IF(AND(CC22=$E$22,CD22=$F$22),5*$J$22,IF(OR(AND($E$22&gt;$F$22,CC22&gt;CD22),AND($E$22=$F$22,CC22=CD22),AND($E$22&lt;$F$22,CC22&lt;CD22)),3*$J$22,0)))</f>
        <v/>
      </c>
      <c r="CF22" s="3">
        <v>1</v>
      </c>
      <c r="CG22" s="4">
        <v>0</v>
      </c>
      <c r="CH22" s="130" t="str">
        <f>IF(OR($E$22="",$F$22="",CF22="",CG22=""),"",IF(AND(CF22=$E$22,CG22=$F$22),5*$J$22,IF(OR(AND($E$22&gt;$F$22,CF22&gt;CG22),AND($E$22=$F$22,CF22=CG22),AND($E$22&lt;$F$22,CF22&lt;CG22)),3*$J$22,0)))</f>
        <v/>
      </c>
      <c r="CI22" s="3">
        <v>3</v>
      </c>
      <c r="CJ22" s="4">
        <v>1</v>
      </c>
      <c r="CK22" s="130" t="str">
        <f>IF(OR($E$22="",$F$22="",CI22="",CJ22=""),"",IF(AND(CI22=$E$22,CJ22=$F$22),5*$J$22,IF(OR(AND($E$22&gt;$F$22,CI22&gt;CJ22),AND($E$22=$F$22,CI22=CJ22),AND($E$22&lt;$F$22,CI22&lt;CJ22)),3*$J$22,0)))</f>
        <v/>
      </c>
      <c r="CL22" s="3">
        <v>0</v>
      </c>
      <c r="CM22" s="4">
        <v>1</v>
      </c>
      <c r="CN22" s="130" t="str">
        <f>IF(OR($E$22="",$F$22="",CL22="",CM22=""),"",IF(AND(CL22=$E$22,CM22=$F$22),5*$J$22,IF(OR(AND($E$22&gt;$F$22,CL22&gt;CM22),AND($E$22=$F$22,CL22=CM22),AND($E$22&lt;$F$22,CL22&lt;CM22)),3*$J$22,0)))</f>
        <v/>
      </c>
      <c r="CO22" s="3">
        <v>1</v>
      </c>
      <c r="CP22" s="4">
        <v>0</v>
      </c>
      <c r="CQ22" s="130" t="str">
        <f>IF(OR($E$22="",$F$22="",CO22="",CP22=""),"",IF(AND(CO22=$E$22,CP22=$F$22),5*$J$22,IF(OR(AND($E$22&gt;$F$22,CO22&gt;CP22),AND($E$22=$F$22,CO22=CP22),AND($E$22&lt;$F$22,CO22&lt;CP22)),3*$J$22,0)))</f>
        <v/>
      </c>
      <c r="CR22" s="3">
        <v>2</v>
      </c>
      <c r="CS22" s="4">
        <v>0</v>
      </c>
      <c r="CT22" s="130" t="str">
        <f>IF(OR($E$22="",$F$22="",CR22="",CS22=""),"",IF(AND(CR22=$E$22,CS22=$F$22),5*$J$22,IF(OR(AND($E$22&gt;$F$22,CR22&gt;CS22),AND($E$22=$F$22,CR22=CS22),AND($E$22&lt;$F$22,CR22&lt;CS22)),3*$J$22,0)))</f>
        <v/>
      </c>
      <c r="CU22" s="3">
        <v>2</v>
      </c>
      <c r="CV22" s="4">
        <v>2</v>
      </c>
      <c r="CW22" s="130" t="str">
        <f>IF(OR($E$22="",$F$22="",CU22="",CV22=""),"",IF(AND(CU22=$E$22,CV22=$F$22),5*$J$22,IF(OR(AND($E$22&gt;$F$22,CU22&gt;CV22),AND($E$22=$F$22,CU22=CV22),AND($E$22&lt;$F$22,CU22&lt;CV22)),3*$J$22,0)))</f>
        <v/>
      </c>
      <c r="CX22" s="3">
        <v>1</v>
      </c>
      <c r="CY22" s="4">
        <v>0</v>
      </c>
      <c r="CZ22" s="130" t="str">
        <f>IF(OR($E$22="",$F$22="",CX22="",CY22=""),"",IF(AND(CX22=$E$22,CY22=$F$22),5*$J$22,IF(OR(AND($E$22&gt;$F$22,CX22&gt;CY22),AND($E$22=$F$22,CX22=CY22),AND($E$22&lt;$F$22,CX22&lt;CY22)),3*$J$22,0)))</f>
        <v/>
      </c>
      <c r="DA22" s="3">
        <v>1</v>
      </c>
      <c r="DB22" s="4">
        <v>0</v>
      </c>
      <c r="DC22" s="130" t="str">
        <f>IF(OR($E$22="",$F$22="",DA22="",DB22=""),"",IF(AND(DA22=$E$22,DB22=$F$22),5*$J$22,IF(OR(AND($E$22&gt;$F$22,DA22&gt;DB22),AND($E$22=$F$22,DA22=DB22),AND($E$22&lt;$F$22,DA22&lt;DB22)),3*$J$22,0)))</f>
        <v/>
      </c>
      <c r="DD22" s="3">
        <v>2</v>
      </c>
      <c r="DE22" s="4">
        <v>0</v>
      </c>
      <c r="DF22" s="130" t="str">
        <f>IF(OR($E$22="",$F$22="",DD22="",DE22=""),"",IF(AND(DD22=$E$22,DE22=$F$22),5*$J$22,IF(OR(AND($E$22&gt;$F$22,DD22&gt;DE22),AND($E$22=$F$22,DD22=DE22),AND($E$22&lt;$F$22,DD22&lt;DE22)),3*$J$22,0)))</f>
        <v/>
      </c>
      <c r="DG22" s="3">
        <v>1</v>
      </c>
      <c r="DH22" s="4">
        <v>0</v>
      </c>
      <c r="DI22" s="130" t="str">
        <f>IF(OR($E$22="",$F$22="",DG22="",DH22=""),"",IF(AND(DG22=$E$22,DH22=$F$22),5*$J$22,IF(OR(AND($E$22&gt;$F$22,DG22&gt;DH22),AND($E$22=$F$22,DG22=DH22),AND($E$22&lt;$F$22,DG22&lt;DH22)),3*$J$22,0)))</f>
        <v/>
      </c>
      <c r="DJ22" s="3">
        <v>2</v>
      </c>
      <c r="DK22" s="4">
        <v>0</v>
      </c>
      <c r="DL22" s="130" t="str">
        <f>IF(OR($E$22="",$F$22="",DJ22="",DK22=""),"",IF(AND(DJ22=$E$22,DK22=$F$22),5*$J$22,IF(OR(AND($E$22&gt;$F$22,DJ22&gt;DK22),AND($E$22=$F$22,DJ22=DK22),AND($E$22&lt;$F$22,DJ22&lt;DK22)),3*$J$22,0)))</f>
        <v/>
      </c>
      <c r="DM22" s="3">
        <v>3</v>
      </c>
      <c r="DN22" s="4">
        <v>1</v>
      </c>
      <c r="DO22" s="130" t="str">
        <f>IF(OR($E$22="",$F$22="",DM22="",DN22=""),"",IF(AND(DM22=$E$22,DN22=$F$22),5*$J$22,IF(OR(AND($E$22&gt;$F$22,DM22&gt;DN22),AND($E$22=$F$22,DM22=DN22),AND($E$22&lt;$F$22,DM22&lt;DN22)),3*$J$22,0)))</f>
        <v/>
      </c>
      <c r="DP22" s="3">
        <v>3</v>
      </c>
      <c r="DQ22" s="4">
        <v>1</v>
      </c>
      <c r="DR22" s="130" t="str">
        <f>IF(OR($E$22="",$F$22="",DP22="",DQ22=""),"",IF(AND(DP22=$E$22,DQ22=$F$22),5*$J$22,IF(OR(AND($E$22&gt;$F$22,DP22&gt;DQ22),AND($E$22=$F$22,DP22=DQ22),AND($E$22&lt;$F$22,DP22&lt;DQ22)),3*$J$22,0)))</f>
        <v/>
      </c>
      <c r="DS22" s="3">
        <v>2</v>
      </c>
      <c r="DT22" s="4">
        <v>2</v>
      </c>
      <c r="DU22" s="130" t="str">
        <f>IF(OR($E$22="",$F$22="",DS22="",DT22=""),"",IF(AND(DS22=$E$22,DT22=$F$22),5*$J$22,IF(OR(AND($E$22&gt;$F$22,DS22&gt;DT22),AND($E$22=$F$22,DS22=DT22),AND($E$22&lt;$F$22,DS22&lt;DT22)),3*$J$22,0)))</f>
        <v/>
      </c>
      <c r="DV22" s="3">
        <v>2</v>
      </c>
      <c r="DW22" s="4">
        <v>0</v>
      </c>
      <c r="DX22" s="130" t="str">
        <f>IF(OR($E$22="",$F$22="",DV22="",DW22=""),"",IF(AND(DV22=$E$22,DW22=$F$22),5*$J$22,IF(OR(AND($E$22&gt;$F$22,DV22&gt;DW22),AND($E$22=$F$22,DV22=DW22),AND($E$22&lt;$F$22,DV22&lt;DW22)),3*$J$22,0)))</f>
        <v/>
      </c>
      <c r="DY22" s="3">
        <v>2</v>
      </c>
      <c r="DZ22" s="4">
        <v>1</v>
      </c>
      <c r="EA22" s="130" t="str">
        <f>IF(OR($E$22="",$F$22="",DY22="",DZ22=""),"",IF(AND(DY22=$E$22,DZ22=$F$22),5*$J$22,IF(OR(AND($E$22&gt;$F$22,DY22&gt;DZ22),AND($E$22=$F$22,DY22=DZ22),AND($E$22&lt;$F$22,DY22&lt;DZ22)),3*$J$22,0)))</f>
        <v/>
      </c>
      <c r="EB22" s="3">
        <v>1</v>
      </c>
      <c r="EC22" s="4">
        <v>0</v>
      </c>
      <c r="ED22" s="130" t="str">
        <f>IF(OR($E$22="",$F$22="",EB22="",EC22=""),"",IF(AND(EB22=$E$22,EC22=$F$22),5*$J$22,IF(OR(AND($E$22&gt;$F$22,EB22&gt;EC22),AND($E$22=$F$22,EB22=EC22),AND($E$22&lt;$F$22,EB22&lt;EC22)),3*$J$22,0)))</f>
        <v/>
      </c>
      <c r="EE22" s="3">
        <v>1</v>
      </c>
      <c r="EF22" s="4">
        <v>0</v>
      </c>
      <c r="EG22" s="130" t="str">
        <f>IF(OR($E$22="",$F$22="",EE22="",EF22=""),"",IF(AND(EE22=$E$22,EF22=$F$22),5*$J$22,IF(OR(AND($E$22&gt;$F$22,EE22&gt;EF22),AND($E$22=$F$22,EE22=EF22),AND($E$22&lt;$F$22,EE22&lt;EF22)),3*$J$22,0)))</f>
        <v/>
      </c>
      <c r="EH22" s="3">
        <v>2</v>
      </c>
      <c r="EI22" s="4">
        <v>0</v>
      </c>
      <c r="EJ22" s="130" t="str">
        <f>IF(OR($E$22="",$F$22="",EH22="",EI22=""),"",IF(AND(EH22=$E$22,EI22=$F$22),5*$J$22,IF(OR(AND($E$22&gt;$F$22,EH22&gt;EI22),AND($E$22=$F$22,EH22=EI22),AND($E$22&lt;$F$22,EH22&lt;EI22)),3*$J$22,0)))</f>
        <v/>
      </c>
      <c r="EK22" s="3">
        <v>2</v>
      </c>
      <c r="EL22" s="4">
        <v>0</v>
      </c>
      <c r="EM22" s="130" t="str">
        <f>IF(OR($E$22="",$F$22="",EK22="",EL22=""),"",IF(AND(EK22=$E$22,EL22=$F$22),5*$J$22,IF(OR(AND($E$22&gt;$F$22,EK22&gt;EL22),AND($E$22=$F$22,EK22=EL22),AND($E$22&lt;$F$22,EK22&lt;EL22)),3*$J$22,0)))</f>
        <v/>
      </c>
      <c r="EN22" s="3">
        <v>2</v>
      </c>
      <c r="EO22" s="4">
        <v>2</v>
      </c>
      <c r="EP22" s="130" t="str">
        <f>IF(OR($E$22="",$F$22="",EN22="",EO22=""),"",IF(AND(EN22=$E$22,EO22=$F$22),5*$J$22,IF(OR(AND($E$22&gt;$F$22,EN22&gt;EO22),AND($E$22=$F$22,EN22=EO22),AND($E$22&lt;$F$22,EN22&lt;EO22)),3*$J$22,0)))</f>
        <v/>
      </c>
      <c r="EQ22" s="3">
        <v>1</v>
      </c>
      <c r="ER22" s="4">
        <v>2</v>
      </c>
      <c r="ES22" s="130" t="str">
        <f>IF(OR($E$22="",$F$22="",EQ22="",ER22=""),"",IF(AND(EQ22=$E$22,ER22=$F$22),5*$J$22,IF(OR(AND($E$22&gt;$F$22,EQ22&gt;ER22),AND($E$22=$F$22,EQ22=ER22),AND($E$22&lt;$F$22,EQ22&lt;ER22)),3*$J$22,0)))</f>
        <v/>
      </c>
      <c r="ET22" s="3">
        <v>2</v>
      </c>
      <c r="EU22" s="4">
        <v>0</v>
      </c>
      <c r="EV22" s="130" t="str">
        <f>IF(OR($E$22="",$F$22="",ET22="",EU22=""),"",IF(AND(ET22=$E$22,EU22=$F$22),5*$J$22,IF(OR(AND($E$22&gt;$F$22,ET22&gt;EU22),AND($E$22=$F$22,ET22=EU22),AND($E$22&lt;$F$22,ET22&lt;EU22)),3*$J$22,0)))</f>
        <v/>
      </c>
      <c r="EW22" s="3">
        <v>1</v>
      </c>
      <c r="EX22" s="4">
        <v>0</v>
      </c>
      <c r="EY22" s="130" t="str">
        <f>IF(OR($E$22="",$F$22="",EW22="",EX22=""),"",IF(AND(EW22=$E$22,EX22=$F$22),5*$J$22,IF(OR(AND($E$22&gt;$F$22,EW22&gt;EX22),AND($E$22=$F$22,EW22=EX22),AND($E$22&lt;$F$22,EW22&lt;EX22)),3*$J$22,0)))</f>
        <v/>
      </c>
      <c r="EZ22" s="3">
        <v>2</v>
      </c>
      <c r="FA22" s="4">
        <v>2</v>
      </c>
      <c r="FB22" s="130" t="str">
        <f>IF(OR($E$22="",$F$22="",EZ22="",FA22=""),"",IF(AND(EZ22=$E$22,FA22=$F$22),5*$J$22,IF(OR(AND($E$22&gt;$F$22,EZ22&gt;FA22),AND($E$22=$F$22,EZ22=FA22),AND($E$22&lt;$F$22,EZ22&lt;FA22)),3*$J$22,0)))</f>
        <v/>
      </c>
      <c r="FC22" s="3">
        <v>1</v>
      </c>
      <c r="FD22" s="4">
        <v>2</v>
      </c>
      <c r="FE22" s="130" t="str">
        <f>IF(OR($E$22="",$F$22="",FC22="",FD22=""),"",IF(AND(FC22=$E$22,FD22=$F$22),5*$J$22,IF(OR(AND($E$22&gt;$F$22,FC22&gt;FD22),AND($E$22=$F$22,FC22=FD22),AND($E$22&lt;$F$22,FC22&lt;FD22)),3*$J$22,0)))</f>
        <v/>
      </c>
      <c r="FF22" s="3">
        <v>1</v>
      </c>
      <c r="FG22" s="4">
        <v>1</v>
      </c>
      <c r="FH22" s="130" t="str">
        <f>IF(OR($E$22="",$F$22="",FF22="",FG22=""),"",IF(AND(FF22=$E$22,FG22=$F$22),5*$J$22,IF(OR(AND($E$22&gt;$F$22,FF22&gt;FG22),AND($E$22=$F$22,FF22=FG22),AND($E$22&lt;$F$22,FF22&lt;FG22)),3*$J$22,0)))</f>
        <v/>
      </c>
      <c r="FI22" s="3">
        <v>2</v>
      </c>
      <c r="FJ22" s="4">
        <v>0</v>
      </c>
      <c r="FK22" s="130" t="str">
        <f>IF(OR($E$22="",$F$22="",FI22="",FJ22=""),"",IF(AND(FI22=$E$22,FJ22=$F$22),5*$J$22,IF(OR(AND($E$22&gt;$F$22,FI22&gt;FJ22),AND($E$22=$F$22,FI22=FJ22),AND($E$22&lt;$F$22,FI22&lt;FJ22)),3*$J$22,0)))</f>
        <v/>
      </c>
      <c r="FL22" s="3">
        <v>2</v>
      </c>
      <c r="FM22" s="4">
        <v>1</v>
      </c>
      <c r="FN22" s="130" t="str">
        <f>IF(OR($E$22="",$F$22="",FL22="",FM22=""),"",IF(AND(FL22=$E$22,FM22=$F$22),5*$J$22,IF(OR(AND($E$22&gt;$F$22,FL22&gt;FM22),AND($E$22=$F$22,FL22=FM22),AND($E$22&lt;$F$22,FL22&lt;FM22)),3*$J$22,0)))</f>
        <v/>
      </c>
      <c r="FO22" s="3">
        <v>2</v>
      </c>
      <c r="FP22" s="4">
        <v>2</v>
      </c>
      <c r="FQ22" s="130" t="str">
        <f>IF(OR($E$22="",$F$22="",FO22="",FP22=""),"",IF(AND(FO22=$E$22,FP22=$F$22),5*$J$22,IF(OR(AND($E$22&gt;$F$22,FO22&gt;FP22),AND($E$22=$F$22,FO22=FP22),AND($E$22&lt;$F$22,FO22&lt;FP22)),3*$J$22,0)))</f>
        <v/>
      </c>
      <c r="FR22" s="3">
        <v>1</v>
      </c>
      <c r="FS22" s="4">
        <v>0</v>
      </c>
      <c r="FT22" s="130" t="str">
        <f>IF(OR($E$22="",$F$22="",FR22="",FS22=""),"",IF(AND(FR22=$E$22,FS22=$F$22),5*$J$22,IF(OR(AND($E$22&gt;$F$22,FR22&gt;FS22),AND($E$22=$F$22,FR22=FS22),AND($E$22&lt;$F$22,FR22&lt;FS22)),3*$J$22,0)))</f>
        <v/>
      </c>
      <c r="FU22" s="3">
        <v>1</v>
      </c>
      <c r="FV22" s="4">
        <v>1</v>
      </c>
      <c r="FW22" s="130" t="str">
        <f>IF(OR($E$22="",$F$22="",FU22="",FV22=""),"",IF(AND(FU22=$E$22,FV22=$F$22),5*$J$22,IF(OR(AND($E$22&gt;$F$22,FU22&gt;FV22),AND($E$22=$F$22,FU22=FV22),AND($E$22&lt;$F$22,FU22&lt;FV22)),3*$J$22,0)))</f>
        <v/>
      </c>
      <c r="FX22" s="3">
        <v>2</v>
      </c>
      <c r="FY22" s="4">
        <v>0</v>
      </c>
      <c r="FZ22" s="130" t="str">
        <f>IF(OR($E$22="",$F$22="",FX22="",FY22=""),"",IF(AND(FX22=$E$22,FY22=$F$22),5*$J$22,IF(OR(AND($E$22&gt;$F$22,FX22&gt;FY22),AND($E$22=$F$22,FX22=FY22),AND($E$22&lt;$F$22,FX22&lt;FY22)),3*$J$22,0)))</f>
        <v/>
      </c>
      <c r="GA22" s="3">
        <v>1</v>
      </c>
      <c r="GB22" s="4">
        <v>0</v>
      </c>
      <c r="GC22" s="130" t="str">
        <f>IF(OR($E$22="",$F$22="",GA22="",GB22=""),"",IF(AND(GA22=$E$22,GB22=$F$22),5*$J$22,IF(OR(AND($E$22&gt;$F$22,GA22&gt;GB22),AND($E$22=$F$22,GA22=GB22),AND($E$22&lt;$F$22,GA22&lt;GB22)),3*$J$22,0)))</f>
        <v/>
      </c>
      <c r="GD22" s="3">
        <v>2</v>
      </c>
      <c r="GE22" s="4">
        <v>1</v>
      </c>
      <c r="GF22" s="130" t="str">
        <f>IF(OR($E$22="",$F$22="",GD22="",GE22=""),"",IF(AND(GD22=$E$22,GE22=$F$22),5*$J$22,IF(OR(AND($E$22&gt;$F$22,GD22&gt;GE22),AND($E$22=$F$22,GD22=GE22),AND($E$22&lt;$F$22,GD22&lt;GE22)),3*$J$22,0)))</f>
        <v/>
      </c>
      <c r="GG22" s="3">
        <v>2</v>
      </c>
      <c r="GH22" s="4">
        <v>1</v>
      </c>
      <c r="GI22" s="130" t="str">
        <f>IF(OR($E$22="",$F$22="",GG22="",GH22=""),"",IF(AND(GG22=$E$22,GH22=$F$22),5*$J$22,IF(OR(AND($E$22&gt;$F$22,GG22&gt;GH22),AND($E$22=$F$22,GG22=GH22),AND($E$22&lt;$F$22,GG22&lt;GH22)),3*$J$22,0)))</f>
        <v/>
      </c>
      <c r="GJ22" s="3">
        <v>1</v>
      </c>
      <c r="GK22" s="4">
        <v>1</v>
      </c>
      <c r="GL22" s="130" t="str">
        <f>IF(OR($E$22="",$F$22="",GJ22="",GK22=""),"",IF(AND(GJ22=$E$22,GK22=$F$22),5*$J$22,IF(OR(AND($E$22&gt;$F$22,GJ22&gt;GK22),AND($E$22=$F$22,GJ22=GK22),AND($E$22&lt;$F$22,GJ22&lt;GK22)),3*$J$22,0)))</f>
        <v/>
      </c>
      <c r="GM22" s="3">
        <v>6</v>
      </c>
      <c r="GN22" s="4">
        <v>0</v>
      </c>
      <c r="GO22" s="130" t="str">
        <f>IF(OR($E$22="",$F$22="",GM22="",GN22=""),"",IF(AND(GM22=$E$22,GN22=$F$22),5*$J$22,IF(OR(AND($E$22&gt;$F$22,GM22&gt;GN22),AND($E$22=$F$22,GM22=GN22),AND($E$22&lt;$F$22,GM22&lt;GN22)),3*$J$22,0)))</f>
        <v/>
      </c>
      <c r="GP22" s="3">
        <v>2</v>
      </c>
      <c r="GQ22" s="4">
        <v>0</v>
      </c>
      <c r="GR22" s="130" t="str">
        <f>IF(OR($E$22="",$F$22="",GP22="",GQ22=""),"",IF(AND(GP22=$E$22,GQ22=$F$22),5*$J$22,IF(OR(AND($E$22&gt;$F$22,GP22&gt;GQ22),AND($E$22=$F$22,GP22=GQ22),AND($E$22&lt;$F$22,GP22&lt;GQ22)),3*$J$22,0)))</f>
        <v/>
      </c>
      <c r="GS22" s="3">
        <v>1</v>
      </c>
      <c r="GT22" s="4">
        <v>1</v>
      </c>
      <c r="GU22" s="130" t="str">
        <f>IF(OR($E$22="",$F$22="",GS22="",GT22=""),"",IF(AND(GS22=$E$22,GT22=$F$22),5*$J$22,IF(OR(AND($E$22&gt;$F$22,GS22&gt;GT22),AND($E$22=$F$22,GS22=GT22),AND($E$22&lt;$F$22,GS22&lt;GT22)),3*$J$22,0)))</f>
        <v/>
      </c>
      <c r="GV22" s="168"/>
    </row>
    <row r="23" spans="1:204">
      <c r="A23" s="236">
        <v>20</v>
      </c>
      <c r="B23" s="43">
        <v>18</v>
      </c>
      <c r="C23" s="151" t="s">
        <v>1</v>
      </c>
      <c r="D23" s="151" t="s">
        <v>281</v>
      </c>
      <c r="E23" s="221" t="str">
        <f>IF(Poules!I35&lt;&gt;"",Poules!I35,"")</f>
        <v/>
      </c>
      <c r="F23" s="221" t="str">
        <f>IF(Poules!J35&lt;&gt;"",Poules!J35,"")</f>
        <v/>
      </c>
      <c r="G23" s="22">
        <v>8.8000000000000007</v>
      </c>
      <c r="H23" s="210">
        <v>4.8</v>
      </c>
      <c r="I23" s="211">
        <v>1.2</v>
      </c>
      <c r="J23" s="174" t="str">
        <f t="shared" si="1"/>
        <v/>
      </c>
      <c r="K23" s="250">
        <f>IF($K$4&lt;&gt;0,HLOOKUP($K$4,$O$4:GU23,A23,FALSE),"")</f>
        <v>0</v>
      </c>
      <c r="L23" s="251">
        <f>IF($K$4&lt;&gt;0,HLOOKUP(CONCATENATE($K$4,"1"),$O$4:GU23,A23,FALSE),"")</f>
        <v>2</v>
      </c>
      <c r="M23" s="252" t="str">
        <f>IF($K$4&lt;&gt;0,HLOOKUP(CONCATENATE($K$4,"2"),$O$4:GU23,A23,FALSE),"")</f>
        <v/>
      </c>
      <c r="N23" s="253"/>
      <c r="O23" s="5">
        <v>0</v>
      </c>
      <c r="P23" s="6">
        <v>2</v>
      </c>
      <c r="Q23" s="7" t="str">
        <f>IF(OR($E$23="",$F$23="",O23="",P23=""),"",IF(AND(O23=$E$23,P23=$F$23),5*$J$23,IF(OR(AND($E$23&gt;$F$23,O23&gt;P23),AND($E$23=$F$23,O23=P23),AND($E$23&lt;$F$23,O23&lt;P23)),3*$J$23,0)))</f>
        <v/>
      </c>
      <c r="R23" s="5">
        <v>0</v>
      </c>
      <c r="S23" s="6">
        <v>4</v>
      </c>
      <c r="T23" s="7" t="str">
        <f>IF(OR($E$23="",$F$23="",R23="",S23=""),"",IF(AND(R23=$E$23,S23=$F$23),5*$J$23,IF(OR(AND($E$23&gt;$F$23,R23&gt;S23),AND($E$23=$F$23,R23=S23),AND($E$23&lt;$F$23,R23&lt;S23)),3*$J$23,0)))</f>
        <v/>
      </c>
      <c r="U23" s="5">
        <v>0</v>
      </c>
      <c r="V23" s="6">
        <v>3</v>
      </c>
      <c r="W23" s="7" t="str">
        <f>IF(OR($E$23="",$F$23="",U23="",V23=""),"",IF(AND(U23=$E$23,V23=$F$23),5*$J$23,IF(OR(AND($E$23&gt;$F$23,U23&gt;V23),AND($E$23=$F$23,U23=V23),AND($E$23&lt;$F$23,U23&lt;V23)),3*$J$23,0)))</f>
        <v/>
      </c>
      <c r="X23" s="5">
        <v>0</v>
      </c>
      <c r="Y23" s="6">
        <v>1</v>
      </c>
      <c r="Z23" s="7" t="str">
        <f>IF(OR($E$23="",$F$23="",X23="",Y23=""),"",IF(AND(X23=$E$23,Y23=$F$23),5*$J$23,IF(OR(AND($E$23&gt;$F$23,X23&gt;Y23),AND($E$23=$F$23,X23=Y23),AND($E$23&lt;$F$23,X23&lt;Y23)),3*$J$23,0)))</f>
        <v/>
      </c>
      <c r="AA23" s="5">
        <v>0</v>
      </c>
      <c r="AB23" s="6">
        <v>2</v>
      </c>
      <c r="AC23" s="7" t="str">
        <f>IF(OR($E$23="",$F$23="",AA23="",AB23=""),"",IF(AND(AA23=$E$23,AB23=$F$23),5*$J$23,IF(OR(AND($E$23&gt;$F$23,AA23&gt;AB23),AND($E$23=$F$23,AA23=AB23),AND($E$23&lt;$F$23,AA23&lt;AB23)),3*$J$23,0)))</f>
        <v/>
      </c>
      <c r="AD23" s="5">
        <v>1</v>
      </c>
      <c r="AE23" s="6">
        <v>3</v>
      </c>
      <c r="AF23" s="7" t="str">
        <f>IF(OR($E$23="",$F$23="",AD23="",AE23=""),"",IF(AND(AD23=$E$23,AE23=$F$23),5*$J$23,IF(OR(AND($E$23&gt;$F$23,AD23&gt;AE23),AND($E$23=$F$23,AD23=AE23),AND($E$23&lt;$F$23,AD23&lt;AE23)),3*$J$23,0)))</f>
        <v/>
      </c>
      <c r="AG23" s="5">
        <v>0</v>
      </c>
      <c r="AH23" s="6">
        <v>2</v>
      </c>
      <c r="AI23" s="7" t="str">
        <f>IF(OR($E$23="",$F$23="",AG23="",AH23=""),"",IF(AND(AG23=$E$23,AH23=$F$23),5*$J$23,IF(OR(AND($E$23&gt;$F$23,AG23&gt;AH23),AND($E$23=$F$23,AG23=AH23),AND($E$23&lt;$F$23,AG23&lt;AH23)),3*$J$23,0)))</f>
        <v/>
      </c>
      <c r="AJ23" s="5">
        <v>0</v>
      </c>
      <c r="AK23" s="6">
        <v>4</v>
      </c>
      <c r="AL23" s="7" t="str">
        <f>IF(OR($E$23="",$F$23="",AJ23="",AK23=""),"",IF(AND(AJ23=$E$23,AK23=$F$23),5*$J$23,IF(OR(AND($E$23&gt;$F$23,AJ23&gt;AK23),AND($E$23=$F$23,AJ23=AK23),AND($E$23&lt;$F$23,AJ23&lt;AK23)),3*$J$23,0)))</f>
        <v/>
      </c>
      <c r="AM23" s="5">
        <v>0</v>
      </c>
      <c r="AN23" s="6">
        <v>3</v>
      </c>
      <c r="AO23" s="7" t="str">
        <f>IF(OR($E$23="",$F$23="",AM23="",AN23=""),"",IF(AND(AM23=$E$23,AN23=$F$23),5*$J$23,IF(OR(AND($E$23&gt;$F$23,AM23&gt;AN23),AND($E$23=$F$23,AM23=AN23),AND($E$23&lt;$F$23,AM23&lt;AN23)),3*$J$23,0)))</f>
        <v/>
      </c>
      <c r="AP23" s="5">
        <v>1</v>
      </c>
      <c r="AQ23" s="6">
        <v>3</v>
      </c>
      <c r="AR23" s="7" t="str">
        <f>IF(OR($E$23="",$F$23="",AP23="",AQ23=""),"",IF(AND(AP23=$E$23,AQ23=$F$23),5*$J$23,IF(OR(AND($E$23&gt;$F$23,AP23&gt;AQ23),AND($E$23=$F$23,AP23=AQ23),AND($E$23&lt;$F$23,AP23&lt;AQ23)),3*$J$23,0)))</f>
        <v/>
      </c>
      <c r="AS23" s="5">
        <v>0</v>
      </c>
      <c r="AT23" s="6">
        <v>2</v>
      </c>
      <c r="AU23" s="7" t="str">
        <f>IF(OR($E$23="",$F$23="",AS23="",AT23=""),"",IF(AND(AS23=$E$23,AT23=$F$23),5*$J$23,IF(OR(AND($E$23&gt;$F$23,AS23&gt;AT23),AND($E$23=$F$23,AS23=AT23),AND($E$23&lt;$F$23,AS23&lt;AT23)),3*$J$23,0)))</f>
        <v/>
      </c>
      <c r="AV23" s="5">
        <v>1</v>
      </c>
      <c r="AW23" s="6">
        <v>4</v>
      </c>
      <c r="AX23" s="7" t="str">
        <f>IF(OR($E$23="",$F$23="",AV23="",AW23=""),"",IF(AND(AV23=$E$23,AW23=$F$23),5*$J$23,IF(OR(AND($E$23&gt;$F$23,AV23&gt;AW23),AND($E$23=$F$23,AV23=AW23),AND($E$23&lt;$F$23,AV23&lt;AW23)),3*$J$23,0)))</f>
        <v/>
      </c>
      <c r="AY23" s="5">
        <v>0</v>
      </c>
      <c r="AZ23" s="6">
        <v>2</v>
      </c>
      <c r="BA23" s="7" t="str">
        <f>IF(OR($E$23="",$F$23="",AY23="",AZ23=""),"",IF(AND(AY23=$E$23,AZ23=$F$23),5*$J$23,IF(OR(AND($E$23&gt;$F$23,AY23&gt;AZ23),AND($E$23=$F$23,AY23=AZ23),AND($E$23&lt;$F$23,AY23&lt;AZ23)),3*$J$23,0)))</f>
        <v/>
      </c>
      <c r="BB23" s="5">
        <v>1</v>
      </c>
      <c r="BC23" s="6">
        <v>3</v>
      </c>
      <c r="BD23" s="7" t="str">
        <f>IF(OR($E$23="",$F$23="",BB23="",BC23=""),"",IF(AND(BB23=$E$23,BC23=$F$23),5*$J$23,IF(OR(AND($E$23&gt;$F$23,BB23&gt;BC23),AND($E$23=$F$23,BB23=BC23),AND($E$23&lt;$F$23,BB23&lt;BC23)),3*$J$23,0)))</f>
        <v/>
      </c>
      <c r="BE23" s="5">
        <v>1</v>
      </c>
      <c r="BF23" s="6">
        <v>3</v>
      </c>
      <c r="BG23" s="7" t="str">
        <f>IF(OR($E$23="",$F$23="",BE23="",BF23=""),"",IF(AND(BE23=$E$23,BF23=$F$23),5*$J$23,IF(OR(AND($E$23&gt;$F$23,BE23&gt;BF23),AND($E$23=$F$23,BE23=BF23),AND($E$23&lt;$F$23,BE23&lt;BF23)),3*$J$23,0)))</f>
        <v/>
      </c>
      <c r="BH23" s="5">
        <v>0</v>
      </c>
      <c r="BI23" s="6">
        <v>4</v>
      </c>
      <c r="BJ23" s="7" t="str">
        <f>IF(OR($E$23="",$F$23="",BH23="",BI23=""),"",IF(AND(BH23=$E$23,BI23=$F$23),5*$J$23,IF(OR(AND($E$23&gt;$F$23,BH23&gt;BI23),AND($E$23=$F$23,BH23=BI23),AND($E$23&lt;$F$23,BH23&lt;BI23)),3*$J$23,0)))</f>
        <v/>
      </c>
      <c r="BK23" s="5">
        <v>0</v>
      </c>
      <c r="BL23" s="6">
        <v>4</v>
      </c>
      <c r="BM23" s="7" t="str">
        <f>IF(OR($E$23="",$F$23="",BK23="",BL23=""),"",IF(AND(BK23=$E$23,BL23=$F$23),5*$J$23,IF(OR(AND($E$23&gt;$F$23,BK23&gt;BL23),AND($E$23=$F$23,BK23=BL23),AND($E$23&lt;$F$23,BK23&lt;BL23)),3*$J$23,0)))</f>
        <v/>
      </c>
      <c r="BN23" s="5">
        <v>0</v>
      </c>
      <c r="BO23" s="6">
        <v>3</v>
      </c>
      <c r="BP23" s="7" t="str">
        <f>IF(OR($E$23="",$F$23="",BN23="",BO23=""),"",IF(AND(BN23=$E$23,BO23=$F$23),5*$J$23,IF(OR(AND($E$23&gt;$F$23,BN23&gt;BO23),AND($E$23=$F$23,BN23=BO23),AND($E$23&lt;$F$23,BN23&lt;BO23)),3*$J$23,0)))</f>
        <v/>
      </c>
      <c r="BQ23" s="5">
        <v>1</v>
      </c>
      <c r="BR23" s="6">
        <v>2</v>
      </c>
      <c r="BS23" s="7" t="str">
        <f>IF(OR($E$23="",$F$23="",BQ23="",BR23=""),"",IF(AND(BQ23=$E$23,BR23=$F$23),5*$J$23,IF(OR(AND($E$23&gt;$F$23,BQ23&gt;BR23),AND($E$23=$F$23,BQ23=BR23),AND($E$23&lt;$F$23,BQ23&lt;BR23)),3*$J$23,0)))</f>
        <v/>
      </c>
      <c r="BT23" s="5">
        <v>0</v>
      </c>
      <c r="BU23" s="6">
        <v>4</v>
      </c>
      <c r="BV23" s="7" t="str">
        <f>IF(OR($E$23="",$F$23="",BT23="",BU23=""),"",IF(AND(BT23=$E$23,BU23=$F$23),5*$J$23,IF(OR(AND($E$23&gt;$F$23,BT23&gt;BU23),AND($E$23=$F$23,BT23=BU23),AND($E$23&lt;$F$23,BT23&lt;BU23)),3*$J$23,0)))</f>
        <v/>
      </c>
      <c r="BW23" s="5">
        <v>1</v>
      </c>
      <c r="BX23" s="6">
        <v>4</v>
      </c>
      <c r="BY23" s="7" t="str">
        <f>IF(OR($E$23="",$F$23="",BW23="",BX23=""),"",IF(AND(BW23=$E$23,BX23=$F$23),5*$J$23,IF(OR(AND($E$23&gt;$F$23,BW23&gt;BX23),AND($E$23=$F$23,BW23=BX23),AND($E$23&lt;$F$23,BW23&lt;BX23)),3*$J$23,0)))</f>
        <v/>
      </c>
      <c r="BZ23" s="5">
        <v>1</v>
      </c>
      <c r="CA23" s="6">
        <v>2</v>
      </c>
      <c r="CB23" s="7" t="str">
        <f>IF(OR($E$23="",$F$23="",BZ23="",CA23=""),"",IF(AND(BZ23=$E$23,CA23=$F$23),5*$J$23,IF(OR(AND($E$23&gt;$F$23,BZ23&gt;CA23),AND($E$23=$F$23,BZ23=CA23),AND($E$23&lt;$F$23,BZ23&lt;CA23)),3*$J$23,0)))</f>
        <v/>
      </c>
      <c r="CC23" s="5">
        <v>0</v>
      </c>
      <c r="CD23" s="6">
        <v>1</v>
      </c>
      <c r="CE23" s="7" t="str">
        <f>IF(OR($E$23="",$F$23="",CC23="",CD23=""),"",IF(AND(CC23=$E$23,CD23=$F$23),5*$J$23,IF(OR(AND($E$23&gt;$F$23,CC23&gt;CD23),AND($E$23=$F$23,CC23=CD23),AND($E$23&lt;$F$23,CC23&lt;CD23)),3*$J$23,0)))</f>
        <v/>
      </c>
      <c r="CF23" s="5">
        <v>0</v>
      </c>
      <c r="CG23" s="6">
        <v>2</v>
      </c>
      <c r="CH23" s="7" t="str">
        <f>IF(OR($E$23="",$F$23="",CF23="",CG23=""),"",IF(AND(CF23=$E$23,CG23=$F$23),5*$J$23,IF(OR(AND($E$23&gt;$F$23,CF23&gt;CG23),AND($E$23=$F$23,CF23=CG23),AND($E$23&lt;$F$23,CF23&lt;CG23)),3*$J$23,0)))</f>
        <v/>
      </c>
      <c r="CI23" s="5">
        <v>1</v>
      </c>
      <c r="CJ23" s="6">
        <v>3</v>
      </c>
      <c r="CK23" s="7" t="str">
        <f>IF(OR($E$23="",$F$23="",CI23="",CJ23=""),"",IF(AND(CI23=$E$23,CJ23=$F$23),5*$J$23,IF(OR(AND($E$23&gt;$F$23,CI23&gt;CJ23),AND($E$23=$F$23,CI23=CJ23),AND($E$23&lt;$F$23,CI23&lt;CJ23)),3*$J$23,0)))</f>
        <v/>
      </c>
      <c r="CL23" s="5">
        <v>0</v>
      </c>
      <c r="CM23" s="6">
        <v>2</v>
      </c>
      <c r="CN23" s="7" t="str">
        <f>IF(OR($E$23="",$F$23="",CL23="",CM23=""),"",IF(AND(CL23=$E$23,CM23=$F$23),5*$J$23,IF(OR(AND($E$23&gt;$F$23,CL23&gt;CM23),AND($E$23=$F$23,CL23=CM23),AND($E$23&lt;$F$23,CL23&lt;CM23)),3*$J$23,0)))</f>
        <v/>
      </c>
      <c r="CO23" s="5">
        <v>0</v>
      </c>
      <c r="CP23" s="6">
        <v>1</v>
      </c>
      <c r="CQ23" s="7" t="str">
        <f>IF(OR($E$23="",$F$23="",CO23="",CP23=""),"",IF(AND(CO23=$E$23,CP23=$F$23),5*$J$23,IF(OR(AND($E$23&gt;$F$23,CO23&gt;CP23),AND($E$23=$F$23,CO23=CP23),AND($E$23&lt;$F$23,CO23&lt;CP23)),3*$J$23,0)))</f>
        <v/>
      </c>
      <c r="CR23" s="5">
        <v>0</v>
      </c>
      <c r="CS23" s="6">
        <v>3</v>
      </c>
      <c r="CT23" s="7" t="str">
        <f>IF(OR($E$23="",$F$23="",CR23="",CS23=""),"",IF(AND(CR23=$E$23,CS23=$F$23),5*$J$23,IF(OR(AND($E$23&gt;$F$23,CR23&gt;CS23),AND($E$23=$F$23,CR23=CS23),AND($E$23&lt;$F$23,CR23&lt;CS23)),3*$J$23,0)))</f>
        <v/>
      </c>
      <c r="CU23" s="5">
        <v>0</v>
      </c>
      <c r="CV23" s="6">
        <v>4</v>
      </c>
      <c r="CW23" s="7" t="str">
        <f>IF(OR($E$23="",$F$23="",CU23="",CV23=""),"",IF(AND(CU23=$E$23,CV23=$F$23),5*$J$23,IF(OR(AND($E$23&gt;$F$23,CU23&gt;CV23),AND($E$23=$F$23,CU23=CV23),AND($E$23&lt;$F$23,CU23&lt;CV23)),3*$J$23,0)))</f>
        <v/>
      </c>
      <c r="CX23" s="5">
        <v>0</v>
      </c>
      <c r="CY23" s="6">
        <v>1</v>
      </c>
      <c r="CZ23" s="7" t="str">
        <f>IF(OR($E$23="",$F$23="",CX23="",CY23=""),"",IF(AND(CX23=$E$23,CY23=$F$23),5*$J$23,IF(OR(AND($E$23&gt;$F$23,CX23&gt;CY23),AND($E$23=$F$23,CX23=CY23),AND($E$23&lt;$F$23,CX23&lt;CY23)),3*$J$23,0)))</f>
        <v/>
      </c>
      <c r="DA23" s="5">
        <v>0</v>
      </c>
      <c r="DB23" s="6">
        <v>2</v>
      </c>
      <c r="DC23" s="7" t="str">
        <f>IF(OR($E$23="",$F$23="",DA23="",DB23=""),"",IF(AND(DA23=$E$23,DB23=$F$23),5*$J$23,IF(OR(AND($E$23&gt;$F$23,DA23&gt;DB23),AND($E$23=$F$23,DA23=DB23),AND($E$23&lt;$F$23,DA23&lt;DB23)),3*$J$23,0)))</f>
        <v/>
      </c>
      <c r="DD23" s="5">
        <v>0</v>
      </c>
      <c r="DE23" s="6">
        <v>3</v>
      </c>
      <c r="DF23" s="7" t="str">
        <f>IF(OR($E$23="",$F$23="",DD23="",DE23=""),"",IF(AND(DD23=$E$23,DE23=$F$23),5*$J$23,IF(OR(AND($E$23&gt;$F$23,DD23&gt;DE23),AND($E$23=$F$23,DD23=DE23),AND($E$23&lt;$F$23,DD23&lt;DE23)),3*$J$23,0)))</f>
        <v/>
      </c>
      <c r="DG23" s="5">
        <v>0</v>
      </c>
      <c r="DH23" s="6">
        <v>4</v>
      </c>
      <c r="DI23" s="7" t="str">
        <f>IF(OR($E$23="",$F$23="",DG23="",DH23=""),"",IF(AND(DG23=$E$23,DH23=$F$23),5*$J$23,IF(OR(AND($E$23&gt;$F$23,DG23&gt;DH23),AND($E$23=$F$23,DG23=DH23),AND($E$23&lt;$F$23,DG23&lt;DH23)),3*$J$23,0)))</f>
        <v/>
      </c>
      <c r="DJ23" s="5">
        <v>0</v>
      </c>
      <c r="DK23" s="6">
        <v>2</v>
      </c>
      <c r="DL23" s="7" t="str">
        <f>IF(OR($E$23="",$F$23="",DJ23="",DK23=""),"",IF(AND(DJ23=$E$23,DK23=$F$23),5*$J$23,IF(OR(AND($E$23&gt;$F$23,DJ23&gt;DK23),AND($E$23=$F$23,DJ23=DK23),AND($E$23&lt;$F$23,DJ23&lt;DK23)),3*$J$23,0)))</f>
        <v/>
      </c>
      <c r="DM23" s="5">
        <v>0</v>
      </c>
      <c r="DN23" s="6">
        <v>1</v>
      </c>
      <c r="DO23" s="7" t="str">
        <f>IF(OR($E$23="",$F$23="",DM23="",DN23=""),"",IF(AND(DM23=$E$23,DN23=$F$23),5*$J$23,IF(OR(AND($E$23&gt;$F$23,DM23&gt;DN23),AND($E$23=$F$23,DM23=DN23),AND($E$23&lt;$F$23,DM23&lt;DN23)),3*$J$23,0)))</f>
        <v/>
      </c>
      <c r="DP23" s="5">
        <v>0</v>
      </c>
      <c r="DQ23" s="6">
        <v>3</v>
      </c>
      <c r="DR23" s="7" t="str">
        <f>IF(OR($E$23="",$F$23="",DP23="",DQ23=""),"",IF(AND(DP23=$E$23,DQ23=$F$23),5*$J$23,IF(OR(AND($E$23&gt;$F$23,DP23&gt;DQ23),AND($E$23=$F$23,DP23=DQ23),AND($E$23&lt;$F$23,DP23&lt;DQ23)),3*$J$23,0)))</f>
        <v/>
      </c>
      <c r="DS23" s="5">
        <v>0</v>
      </c>
      <c r="DT23" s="6">
        <v>2</v>
      </c>
      <c r="DU23" s="7" t="str">
        <f>IF(OR($E$23="",$F$23="",DS23="",DT23=""),"",IF(AND(DS23=$E$23,DT23=$F$23),5*$J$23,IF(OR(AND($E$23&gt;$F$23,DS23&gt;DT23),AND($E$23=$F$23,DS23=DT23),AND($E$23&lt;$F$23,DS23&lt;DT23)),3*$J$23,0)))</f>
        <v/>
      </c>
      <c r="DV23" s="5">
        <v>0</v>
      </c>
      <c r="DW23" s="6">
        <v>4</v>
      </c>
      <c r="DX23" s="7" t="str">
        <f>IF(OR($E$23="",$F$23="",DV23="",DW23=""),"",IF(AND(DV23=$E$23,DW23=$F$23),5*$J$23,IF(OR(AND($E$23&gt;$F$23,DV23&gt;DW23),AND($E$23=$F$23,DV23=DW23),AND($E$23&lt;$F$23,DV23&lt;DW23)),3*$J$23,0)))</f>
        <v/>
      </c>
      <c r="DY23" s="5">
        <v>1</v>
      </c>
      <c r="DZ23" s="6">
        <v>2</v>
      </c>
      <c r="EA23" s="7" t="str">
        <f>IF(OR($E$23="",$F$23="",DY23="",DZ23=""),"",IF(AND(DY23=$E$23,DZ23=$F$23),5*$J$23,IF(OR(AND($E$23&gt;$F$23,DY23&gt;DZ23),AND($E$23=$F$23,DY23=DZ23),AND($E$23&lt;$F$23,DY23&lt;DZ23)),3*$J$23,0)))</f>
        <v/>
      </c>
      <c r="EB23" s="5">
        <v>0</v>
      </c>
      <c r="EC23" s="6">
        <v>1</v>
      </c>
      <c r="ED23" s="7" t="str">
        <f>IF(OR($E$23="",$F$23="",EB23="",EC23=""),"",IF(AND(EB23=$E$23,EC23=$F$23),5*$J$23,IF(OR(AND($E$23&gt;$F$23,EB23&gt;EC23),AND($E$23=$F$23,EB23=EC23),AND($E$23&lt;$F$23,EB23&lt;EC23)),3*$J$23,0)))</f>
        <v/>
      </c>
      <c r="EE23" s="5">
        <v>0</v>
      </c>
      <c r="EF23" s="6">
        <v>2</v>
      </c>
      <c r="EG23" s="7" t="str">
        <f>IF(OR($E$23="",$F$23="",EE23="",EF23=""),"",IF(AND(EE23=$E$23,EF23=$F$23),5*$J$23,IF(OR(AND($E$23&gt;$F$23,EE23&gt;EF23),AND($E$23=$F$23,EE23=EF23),AND($E$23&lt;$F$23,EE23&lt;EF23)),3*$J$23,0)))</f>
        <v/>
      </c>
      <c r="EH23" s="5">
        <v>0</v>
      </c>
      <c r="EI23" s="6">
        <v>1</v>
      </c>
      <c r="EJ23" s="7" t="str">
        <f>IF(OR($E$23="",$F$23="",EH23="",EI23=""),"",IF(AND(EH23=$E$23,EI23=$F$23),5*$J$23,IF(OR(AND($E$23&gt;$F$23,EH23&gt;EI23),AND($E$23=$F$23,EH23=EI23),AND($E$23&lt;$F$23,EH23&lt;EI23)),3*$J$23,0)))</f>
        <v/>
      </c>
      <c r="EK23" s="5">
        <v>1</v>
      </c>
      <c r="EL23" s="6">
        <v>2</v>
      </c>
      <c r="EM23" s="7" t="str">
        <f>IF(OR($E$23="",$F$23="",EK23="",EL23=""),"",IF(AND(EK23=$E$23,EL23=$F$23),5*$J$23,IF(OR(AND($E$23&gt;$F$23,EK23&gt;EL23),AND($E$23=$F$23,EK23=EL23),AND($E$23&lt;$F$23,EK23&lt;EL23)),3*$J$23,0)))</f>
        <v/>
      </c>
      <c r="EN23" s="5">
        <v>0</v>
      </c>
      <c r="EO23" s="6">
        <v>2</v>
      </c>
      <c r="EP23" s="7" t="str">
        <f>IF(OR($E$23="",$F$23="",EN23="",EO23=""),"",IF(AND(EN23=$E$23,EO23=$F$23),5*$J$23,IF(OR(AND($E$23&gt;$F$23,EN23&gt;EO23),AND($E$23=$F$23,EN23=EO23),AND($E$23&lt;$F$23,EN23&lt;EO23)),3*$J$23,0)))</f>
        <v/>
      </c>
      <c r="EQ23" s="5">
        <v>0</v>
      </c>
      <c r="ER23" s="6">
        <v>1</v>
      </c>
      <c r="ES23" s="7" t="str">
        <f>IF(OR($E$23="",$F$23="",EQ23="",ER23=""),"",IF(AND(EQ23=$E$23,ER23=$F$23),5*$J$23,IF(OR(AND($E$23&gt;$F$23,EQ23&gt;ER23),AND($E$23=$F$23,EQ23=ER23),AND($E$23&lt;$F$23,EQ23&lt;ER23)),3*$J$23,0)))</f>
        <v/>
      </c>
      <c r="ET23" s="5">
        <v>0</v>
      </c>
      <c r="EU23" s="6">
        <v>5</v>
      </c>
      <c r="EV23" s="7" t="str">
        <f>IF(OR($E$23="",$F$23="",ET23="",EU23=""),"",IF(AND(ET23=$E$23,EU23=$F$23),5*$J$23,IF(OR(AND($E$23&gt;$F$23,ET23&gt;EU23),AND($E$23=$F$23,ET23=EU23),AND($E$23&lt;$F$23,ET23&lt;EU23)),3*$J$23,0)))</f>
        <v/>
      </c>
      <c r="EW23" s="5">
        <v>0</v>
      </c>
      <c r="EX23" s="6">
        <v>2</v>
      </c>
      <c r="EY23" s="7" t="str">
        <f>IF(OR($E$23="",$F$23="",EW23="",EX23=""),"",IF(AND(EW23=$E$23,EX23=$F$23),5*$J$23,IF(OR(AND($E$23&gt;$F$23,EW23&gt;EX23),AND($E$23=$F$23,EW23=EX23),AND($E$23&lt;$F$23,EW23&lt;EX23)),3*$J$23,0)))</f>
        <v/>
      </c>
      <c r="EZ23" s="5">
        <v>1</v>
      </c>
      <c r="FA23" s="6">
        <v>2</v>
      </c>
      <c r="FB23" s="7" t="str">
        <f>IF(OR($E$23="",$F$23="",EZ23="",FA23=""),"",IF(AND(EZ23=$E$23,FA23=$F$23),5*$J$23,IF(OR(AND($E$23&gt;$F$23,EZ23&gt;FA23),AND($E$23=$F$23,EZ23=FA23),AND($E$23&lt;$F$23,EZ23&lt;FA23)),3*$J$23,0)))</f>
        <v/>
      </c>
      <c r="FC23" s="5">
        <v>1</v>
      </c>
      <c r="FD23" s="6">
        <v>4</v>
      </c>
      <c r="FE23" s="7" t="str">
        <f>IF(OR($E$23="",$F$23="",FC23="",FD23=""),"",IF(AND(FC23=$E$23,FD23=$F$23),5*$J$23,IF(OR(AND($E$23&gt;$F$23,FC23&gt;FD23),AND($E$23=$F$23,FC23=FD23),AND($E$23&lt;$F$23,FC23&lt;FD23)),3*$J$23,0)))</f>
        <v/>
      </c>
      <c r="FF23" s="5">
        <v>0</v>
      </c>
      <c r="FG23" s="6">
        <v>4</v>
      </c>
      <c r="FH23" s="7" t="str">
        <f>IF(OR($E$23="",$F$23="",FF23="",FG23=""),"",IF(AND(FF23=$E$23,FG23=$F$23),5*$J$23,IF(OR(AND($E$23&gt;$F$23,FF23&gt;FG23),AND($E$23=$F$23,FF23=FG23),AND($E$23&lt;$F$23,FF23&lt;FG23)),3*$J$23,0)))</f>
        <v/>
      </c>
      <c r="FI23" s="5">
        <v>0</v>
      </c>
      <c r="FJ23" s="6">
        <v>4</v>
      </c>
      <c r="FK23" s="7" t="str">
        <f>IF(OR($E$23="",$F$23="",FI23="",FJ23=""),"",IF(AND(FI23=$E$23,FJ23=$F$23),5*$J$23,IF(OR(AND($E$23&gt;$F$23,FI23&gt;FJ23),AND($E$23=$F$23,FI23=FJ23),AND($E$23&lt;$F$23,FI23&lt;FJ23)),3*$J$23,0)))</f>
        <v/>
      </c>
      <c r="FL23" s="5">
        <v>0</v>
      </c>
      <c r="FM23" s="6">
        <v>2</v>
      </c>
      <c r="FN23" s="7" t="str">
        <f>IF(OR($E$23="",$F$23="",FL23="",FM23=""),"",IF(AND(FL23=$E$23,FM23=$F$23),5*$J$23,IF(OR(AND($E$23&gt;$F$23,FL23&gt;FM23),AND($E$23=$F$23,FL23=FM23),AND($E$23&lt;$F$23,FL23&lt;FM23)),3*$J$23,0)))</f>
        <v/>
      </c>
      <c r="FO23" s="5">
        <v>0</v>
      </c>
      <c r="FP23" s="6">
        <v>3</v>
      </c>
      <c r="FQ23" s="7" t="str">
        <f>IF(OR($E$23="",$F$23="",FO23="",FP23=""),"",IF(AND(FO23=$E$23,FP23=$F$23),5*$J$23,IF(OR(AND($E$23&gt;$F$23,FO23&gt;FP23),AND($E$23=$F$23,FO23=FP23),AND($E$23&lt;$F$23,FO23&lt;FP23)),3*$J$23,0)))</f>
        <v/>
      </c>
      <c r="FR23" s="5">
        <v>0</v>
      </c>
      <c r="FS23" s="6">
        <v>3</v>
      </c>
      <c r="FT23" s="7" t="str">
        <f>IF(OR($E$23="",$F$23="",FR23="",FS23=""),"",IF(AND(FR23=$E$23,FS23=$F$23),5*$J$23,IF(OR(AND($E$23&gt;$F$23,FR23&gt;FS23),AND($E$23=$F$23,FR23=FS23),AND($E$23&lt;$F$23,FR23&lt;FS23)),3*$J$23,0)))</f>
        <v/>
      </c>
      <c r="FU23" s="5">
        <v>1</v>
      </c>
      <c r="FV23" s="6">
        <v>3</v>
      </c>
      <c r="FW23" s="7" t="str">
        <f>IF(OR($E$23="",$F$23="",FU23="",FV23=""),"",IF(AND(FU23=$E$23,FV23=$F$23),5*$J$23,IF(OR(AND($E$23&gt;$F$23,FU23&gt;FV23),AND($E$23=$F$23,FU23=FV23),AND($E$23&lt;$F$23,FU23&lt;FV23)),3*$J$23,0)))</f>
        <v/>
      </c>
      <c r="FX23" s="5">
        <v>0</v>
      </c>
      <c r="FY23" s="6">
        <v>2</v>
      </c>
      <c r="FZ23" s="7" t="str">
        <f>IF(OR($E$23="",$F$23="",FX23="",FY23=""),"",IF(AND(FX23=$E$23,FY23=$F$23),5*$J$23,IF(OR(AND($E$23&gt;$F$23,FX23&gt;FY23),AND($E$23=$F$23,FX23=FY23),AND($E$23&lt;$F$23,FX23&lt;FY23)),3*$J$23,0)))</f>
        <v/>
      </c>
      <c r="GA23" s="5">
        <v>0</v>
      </c>
      <c r="GB23" s="6">
        <v>4</v>
      </c>
      <c r="GC23" s="7" t="str">
        <f>IF(OR($E$23="",$F$23="",GA23="",GB23=""),"",IF(AND(GA23=$E$23,GB23=$F$23),5*$J$23,IF(OR(AND($E$23&gt;$F$23,GA23&gt;GB23),AND($E$23=$F$23,GA23=GB23),AND($E$23&lt;$F$23,GA23&lt;GB23)),3*$J$23,0)))</f>
        <v/>
      </c>
      <c r="GD23" s="5">
        <v>1</v>
      </c>
      <c r="GE23" s="6">
        <v>2</v>
      </c>
      <c r="GF23" s="7" t="str">
        <f>IF(OR($E$23="",$F$23="",GD23="",GE23=""),"",IF(AND(GD23=$E$23,GE23=$F$23),5*$J$23,IF(OR(AND($E$23&gt;$F$23,GD23&gt;GE23),AND($E$23=$F$23,GD23=GE23),AND($E$23&lt;$F$23,GD23&lt;GE23)),3*$J$23,0)))</f>
        <v/>
      </c>
      <c r="GG23" s="5">
        <v>0</v>
      </c>
      <c r="GH23" s="6">
        <v>2</v>
      </c>
      <c r="GI23" s="7" t="str">
        <f>IF(OR($E$23="",$F$23="",GG23="",GH23=""),"",IF(AND(GG23=$E$23,GH23=$F$23),5*$J$23,IF(OR(AND($E$23&gt;$F$23,GG23&gt;GH23),AND($E$23=$F$23,GG23=GH23),AND($E$23&lt;$F$23,GG23&lt;GH23)),3*$J$23,0)))</f>
        <v/>
      </c>
      <c r="GJ23" s="5">
        <v>0</v>
      </c>
      <c r="GK23" s="6">
        <v>2</v>
      </c>
      <c r="GL23" s="7" t="str">
        <f>IF(OR($E$23="",$F$23="",GJ23="",GK23=""),"",IF(AND(GJ23=$E$23,GK23=$F$23),5*$J$23,IF(OR(AND($E$23&gt;$F$23,GJ23&gt;GK23),AND($E$23=$F$23,GJ23=GK23),AND($E$23&lt;$F$23,GJ23&lt;GK23)),3*$J$23,0)))</f>
        <v/>
      </c>
      <c r="GM23" s="5">
        <v>1</v>
      </c>
      <c r="GN23" s="6">
        <v>3</v>
      </c>
      <c r="GO23" s="7" t="str">
        <f>IF(OR($E$23="",$F$23="",GM23="",GN23=""),"",IF(AND(GM23=$E$23,GN23=$F$23),5*$J$23,IF(OR(AND($E$23&gt;$F$23,GM23&gt;GN23),AND($E$23=$F$23,GM23=GN23),AND($E$23&lt;$F$23,GM23&lt;GN23)),3*$J$23,0)))</f>
        <v/>
      </c>
      <c r="GP23" s="5">
        <v>1</v>
      </c>
      <c r="GQ23" s="6">
        <v>1</v>
      </c>
      <c r="GR23" s="7" t="str">
        <f>IF(OR($E$23="",$F$23="",GP23="",GQ23=""),"",IF(AND(GP23=$E$23,GQ23=$F$23),5*$J$23,IF(OR(AND($E$23&gt;$F$23,GP23&gt;GQ23),AND($E$23=$F$23,GP23=GQ23),AND($E$23&lt;$F$23,GP23&lt;GQ23)),3*$J$23,0)))</f>
        <v/>
      </c>
      <c r="GS23" s="5">
        <v>0</v>
      </c>
      <c r="GT23" s="6">
        <v>2</v>
      </c>
      <c r="GU23" s="7" t="str">
        <f>IF(OR($E$23="",$F$23="",GS23="",GT23=""),"",IF(AND(GS23=$E$23,GT23=$F$23),5*$J$23,IF(OR(AND($E$23&gt;$F$23,GS23&gt;GT23),AND($E$23=$F$23,GS23=GT23),AND($E$23&lt;$F$23,GS23&lt;GT23)),3*$J$23,0)))</f>
        <v/>
      </c>
      <c r="GV23" s="168"/>
    </row>
    <row r="24" spans="1:204">
      <c r="A24" s="236">
        <v>21</v>
      </c>
      <c r="B24" s="44">
        <v>19</v>
      </c>
      <c r="C24" s="152" t="s">
        <v>3</v>
      </c>
      <c r="D24" s="152" t="s">
        <v>286</v>
      </c>
      <c r="E24" s="221" t="str">
        <f>IF(Poules!I56&lt;&gt;"",Poules!I56,"")</f>
        <v/>
      </c>
      <c r="F24" s="221" t="str">
        <f>IF(Poules!J56&lt;&gt;"",Poules!J56,"")</f>
        <v/>
      </c>
      <c r="G24" s="22">
        <v>1.6</v>
      </c>
      <c r="H24" s="210">
        <v>3.6</v>
      </c>
      <c r="I24" s="211">
        <v>4.8</v>
      </c>
      <c r="J24" s="174" t="str">
        <f>IF(OR(E24="",F24=""),"",IF(E24&gt;F24,G24,IF(E24=F24,H24,I24)))</f>
        <v/>
      </c>
      <c r="K24" s="250">
        <f>IF($K$4&lt;&gt;0,HLOOKUP($K$4,$O$4:GU24,A24,FALSE),"")</f>
        <v>2</v>
      </c>
      <c r="L24" s="251">
        <f>IF($K$4&lt;&gt;0,HLOOKUP(CONCATENATE($K$4,"1"),$O$4:GU24,A24,FALSE),"")</f>
        <v>0</v>
      </c>
      <c r="M24" s="252" t="str">
        <f>IF($K$4&lt;&gt;0,HLOOKUP(CONCATENATE($K$4,"2"),$O$4:GU24,A24,FALSE),"")</f>
        <v/>
      </c>
      <c r="N24" s="253"/>
      <c r="O24" s="3">
        <v>2</v>
      </c>
      <c r="P24" s="4">
        <v>0</v>
      </c>
      <c r="Q24" s="130" t="str">
        <f>IF(OR($E$24="",$F$24="",O24="",P24=""),"",IF(AND(O24=$E$24,P24=$F$24),5*$J$24,IF(OR(AND($E$24&gt;$F$24,O24&gt;P24),AND($E$24=$F$24,O24=P24),AND($E$24&lt;$F$24,O24&lt;P24)),3*$J$24,0)))</f>
        <v/>
      </c>
      <c r="R24" s="3">
        <v>1</v>
      </c>
      <c r="S24" s="4">
        <v>1</v>
      </c>
      <c r="T24" s="130" t="str">
        <f>IF(OR($E$24="",$F$24="",R24="",S24=""),"",IF(AND(R24=$E$24,S24=$F$24),5*$J$24,IF(OR(AND($E$24&gt;$F$24,R24&gt;S24),AND($E$24=$F$24,R24=S24),AND($E$24&lt;$F$24,R24&lt;S24)),3*$J$24,0)))</f>
        <v/>
      </c>
      <c r="U24" s="3">
        <v>2</v>
      </c>
      <c r="V24" s="4">
        <v>0</v>
      </c>
      <c r="W24" s="130" t="str">
        <f>IF(OR($E$24="",$F$24="",U24="",V24=""),"",IF(AND(U24=$E$24,V24=$F$24),5*$J$24,IF(OR(AND($E$24&gt;$F$24,U24&gt;V24),AND($E$24=$F$24,U24=V24),AND($E$24&lt;$F$24,U24&lt;V24)),3*$J$24,0)))</f>
        <v/>
      </c>
      <c r="X24" s="3">
        <v>0</v>
      </c>
      <c r="Y24" s="4">
        <v>0</v>
      </c>
      <c r="Z24" s="130" t="str">
        <f>IF(OR($E$24="",$F$24="",X24="",Y24=""),"",IF(AND(X24=$E$24,Y24=$F$24),5*$J$24,IF(OR(AND($E$24&gt;$F$24,X24&gt;Y24),AND($E$24=$F$24,X24=Y24),AND($E$24&lt;$F$24,X24&lt;Y24)),3*$J$24,0)))</f>
        <v/>
      </c>
      <c r="AA24" s="3">
        <v>1</v>
      </c>
      <c r="AB24" s="4">
        <v>0</v>
      </c>
      <c r="AC24" s="130" t="str">
        <f>IF(OR($E$24="",$F$24="",AA24="",AB24=""),"",IF(AND(AA24=$E$24,AB24=$F$24),5*$J$24,IF(OR(AND($E$24&gt;$F$24,AA24&gt;AB24),AND($E$24=$F$24,AA24=AB24),AND($E$24&lt;$F$24,AA24&lt;AB24)),3*$J$24,0)))</f>
        <v/>
      </c>
      <c r="AD24" s="3">
        <v>2</v>
      </c>
      <c r="AE24" s="4">
        <v>0</v>
      </c>
      <c r="AF24" s="130" t="str">
        <f>IF(OR($E$24="",$F$24="",AD24="",AE24=""),"",IF(AND(AD24=$E$24,AE24=$F$24),5*$J$24,IF(OR(AND($E$24&gt;$F$24,AD24&gt;AE24),AND($E$24=$F$24,AD24=AE24),AND($E$24&lt;$F$24,AD24&lt;AE24)),3*$J$24,0)))</f>
        <v/>
      </c>
      <c r="AG24" s="3">
        <v>3</v>
      </c>
      <c r="AH24" s="4">
        <v>1</v>
      </c>
      <c r="AI24" s="130" t="str">
        <f>IF(OR($E$24="",$F$24="",AG24="",AH24=""),"",IF(AND(AG24=$E$24,AH24=$F$24),5*$J$24,IF(OR(AND($E$24&gt;$F$24,AG24&gt;AH24),AND($E$24=$F$24,AG24=AH24),AND($E$24&lt;$F$24,AG24&lt;AH24)),3*$J$24,0)))</f>
        <v/>
      </c>
      <c r="AJ24" s="3">
        <v>2</v>
      </c>
      <c r="AK24" s="4">
        <v>1</v>
      </c>
      <c r="AL24" s="130" t="str">
        <f>IF(OR($E$24="",$F$24="",AJ24="",AK24=""),"",IF(AND(AJ24=$E$24,AK24=$F$24),5*$J$24,IF(OR(AND($E$24&gt;$F$24,AJ24&gt;AK24),AND($E$24=$F$24,AJ24=AK24),AND($E$24&lt;$F$24,AJ24&lt;AK24)),3*$J$24,0)))</f>
        <v/>
      </c>
      <c r="AM24" s="3">
        <v>3</v>
      </c>
      <c r="AN24" s="4">
        <v>1</v>
      </c>
      <c r="AO24" s="130" t="str">
        <f>IF(OR($E$24="",$F$24="",AM24="",AN24=""),"",IF(AND(AM24=$E$24,AN24=$F$24),5*$J$24,IF(OR(AND($E$24&gt;$F$24,AM24&gt;AN24),AND($E$24=$F$24,AM24=AN24),AND($E$24&lt;$F$24,AM24&lt;AN24)),3*$J$24,0)))</f>
        <v/>
      </c>
      <c r="AP24" s="3">
        <v>2</v>
      </c>
      <c r="AQ24" s="4">
        <v>2</v>
      </c>
      <c r="AR24" s="130" t="str">
        <f>IF(OR($E$24="",$F$24="",AP24="",AQ24=""),"",IF(AND(AP24=$E$24,AQ24=$F$24),5*$J$24,IF(OR(AND($E$24&gt;$F$24,AP24&gt;AQ24),AND($E$24=$F$24,AP24=AQ24),AND($E$24&lt;$F$24,AP24&lt;AQ24)),3*$J$24,0)))</f>
        <v/>
      </c>
      <c r="AS24" s="3">
        <v>2</v>
      </c>
      <c r="AT24" s="4">
        <v>0</v>
      </c>
      <c r="AU24" s="130" t="str">
        <f>IF(OR($E$24="",$F$24="",AS24="",AT24=""),"",IF(AND(AS24=$E$24,AT24=$F$24),5*$J$24,IF(OR(AND($E$24&gt;$F$24,AS24&gt;AT24),AND($E$24=$F$24,AS24=AT24),AND($E$24&lt;$F$24,AS24&lt;AT24)),3*$J$24,0)))</f>
        <v/>
      </c>
      <c r="AV24" s="3">
        <v>1</v>
      </c>
      <c r="AW24" s="4">
        <v>0</v>
      </c>
      <c r="AX24" s="130" t="str">
        <f>IF(OR($E$24="",$F$24="",AV24="",AW24=""),"",IF(AND(AV24=$E$24,AW24=$F$24),5*$J$24,IF(OR(AND($E$24&gt;$F$24,AV24&gt;AW24),AND($E$24=$F$24,AV24=AW24),AND($E$24&lt;$F$24,AV24&lt;AW24)),3*$J$24,0)))</f>
        <v/>
      </c>
      <c r="AY24" s="3">
        <v>1</v>
      </c>
      <c r="AZ24" s="4">
        <v>0</v>
      </c>
      <c r="BA24" s="130" t="str">
        <f>IF(OR($E$24="",$F$24="",AY24="",AZ24=""),"",IF(AND(AY24=$E$24,AZ24=$F$24),5*$J$24,IF(OR(AND($E$24&gt;$F$24,AY24&gt;AZ24),AND($E$24=$F$24,AY24=AZ24),AND($E$24&lt;$F$24,AY24&lt;AZ24)),3*$J$24,0)))</f>
        <v/>
      </c>
      <c r="BB24" s="3">
        <v>2</v>
      </c>
      <c r="BC24" s="4">
        <v>0</v>
      </c>
      <c r="BD24" s="130" t="str">
        <f>IF(OR($E$24="",$F$24="",BB24="",BC24=""),"",IF(AND(BB24=$E$24,BC24=$F$24),5*$J$24,IF(OR(AND($E$24&gt;$F$24,BB24&gt;BC24),AND($E$24=$F$24,BB24=BC24),AND($E$24&lt;$F$24,BB24&lt;BC24)),3*$J$24,0)))</f>
        <v/>
      </c>
      <c r="BE24" s="3">
        <v>2</v>
      </c>
      <c r="BF24" s="4">
        <v>0</v>
      </c>
      <c r="BG24" s="130" t="str">
        <f>IF(OR($E$24="",$F$24="",BE24="",BF24=""),"",IF(AND(BE24=$E$24,BF24=$F$24),5*$J$24,IF(OR(AND($E$24&gt;$F$24,BE24&gt;BF24),AND($E$24=$F$24,BE24=BF24),AND($E$24&lt;$F$24,BE24&lt;BF24)),3*$J$24,0)))</f>
        <v/>
      </c>
      <c r="BH24" s="3">
        <v>3</v>
      </c>
      <c r="BI24" s="4">
        <v>1</v>
      </c>
      <c r="BJ24" s="130" t="str">
        <f>IF(OR($E$24="",$F$24="",BH24="",BI24=""),"",IF(AND(BH24=$E$24,BI24=$F$24),5*$J$24,IF(OR(AND($E$24&gt;$F$24,BH24&gt;BI24),AND($E$24=$F$24,BH24=BI24),AND($E$24&lt;$F$24,BH24&lt;BI24)),3*$J$24,0)))</f>
        <v/>
      </c>
      <c r="BK24" s="3">
        <v>1</v>
      </c>
      <c r="BL24" s="4">
        <v>0</v>
      </c>
      <c r="BM24" s="130" t="str">
        <f>IF(OR($E$24="",$F$24="",BK24="",BL24=""),"",IF(AND(BK24=$E$24,BL24=$F$24),5*$J$24,IF(OR(AND($E$24&gt;$F$24,BK24&gt;BL24),AND($E$24=$F$24,BK24=BL24),AND($E$24&lt;$F$24,BK24&lt;BL24)),3*$J$24,0)))</f>
        <v/>
      </c>
      <c r="BN24" s="3">
        <v>2</v>
      </c>
      <c r="BO24" s="4">
        <v>1</v>
      </c>
      <c r="BP24" s="130" t="str">
        <f>IF(OR($E$24="",$F$24="",BN24="",BO24=""),"",IF(AND(BN24=$E$24,BO24=$F$24),5*$J$24,IF(OR(AND($E$24&gt;$F$24,BN24&gt;BO24),AND($E$24=$F$24,BN24=BO24),AND($E$24&lt;$F$24,BN24&lt;BO24)),3*$J$24,0)))</f>
        <v/>
      </c>
      <c r="BQ24" s="3">
        <v>2</v>
      </c>
      <c r="BR24" s="4">
        <v>0</v>
      </c>
      <c r="BS24" s="130" t="str">
        <f>IF(OR($E$24="",$F$24="",BQ24="",BR24=""),"",IF(AND(BQ24=$E$24,BR24=$F$24),5*$J$24,IF(OR(AND($E$24&gt;$F$24,BQ24&gt;BR24),AND($E$24=$F$24,BQ24=BR24),AND($E$24&lt;$F$24,BQ24&lt;BR24)),3*$J$24,0)))</f>
        <v/>
      </c>
      <c r="BT24" s="3">
        <v>2</v>
      </c>
      <c r="BU24" s="4">
        <v>1</v>
      </c>
      <c r="BV24" s="130" t="str">
        <f>IF(OR($E$24="",$F$24="",BT24="",BU24=""),"",IF(AND(BT24=$E$24,BU24=$F$24),5*$J$24,IF(OR(AND($E$24&gt;$F$24,BT24&gt;BU24),AND($E$24=$F$24,BT24=BU24),AND($E$24&lt;$F$24,BT24&lt;BU24)),3*$J$24,0)))</f>
        <v/>
      </c>
      <c r="BW24" s="3">
        <v>1</v>
      </c>
      <c r="BX24" s="4">
        <v>0</v>
      </c>
      <c r="BY24" s="130" t="str">
        <f>IF(OR($E$24="",$F$24="",BW24="",BX24=""),"",IF(AND(BW24=$E$24,BX24=$F$24),5*$J$24,IF(OR(AND($E$24&gt;$F$24,BW24&gt;BX24),AND($E$24=$F$24,BW24=BX24),AND($E$24&lt;$F$24,BW24&lt;BX24)),3*$J$24,0)))</f>
        <v/>
      </c>
      <c r="BZ24" s="3">
        <v>3</v>
      </c>
      <c r="CA24" s="4">
        <v>0</v>
      </c>
      <c r="CB24" s="130" t="str">
        <f>IF(OR($E$24="",$F$24="",BZ24="",CA24=""),"",IF(AND(BZ24=$E$24,CA24=$F$24),5*$J$24,IF(OR(AND($E$24&gt;$F$24,BZ24&gt;CA24),AND($E$24=$F$24,BZ24=CA24),AND($E$24&lt;$F$24,BZ24&lt;CA24)),3*$J$24,0)))</f>
        <v/>
      </c>
      <c r="CC24" s="3">
        <v>2</v>
      </c>
      <c r="CD24" s="4">
        <v>0</v>
      </c>
      <c r="CE24" s="130" t="str">
        <f>IF(OR($E$24="",$F$24="",CC24="",CD24=""),"",IF(AND(CC24=$E$24,CD24=$F$24),5*$J$24,IF(OR(AND($E$24&gt;$F$24,CC24&gt;CD24),AND($E$24=$F$24,CC24=CD24),AND($E$24&lt;$F$24,CC24&lt;CD24)),3*$J$24,0)))</f>
        <v/>
      </c>
      <c r="CF24" s="3">
        <v>2</v>
      </c>
      <c r="CG24" s="4">
        <v>0</v>
      </c>
      <c r="CH24" s="130" t="str">
        <f>IF(OR($E$24="",$F$24="",CF24="",CG24=""),"",IF(AND(CF24=$E$24,CG24=$F$24),5*$J$24,IF(OR(AND($E$24&gt;$F$24,CF24&gt;CG24),AND($E$24=$F$24,CF24=CG24),AND($E$24&lt;$F$24,CF24&lt;CG24)),3*$J$24,0)))</f>
        <v/>
      </c>
      <c r="CI24" s="3">
        <v>2</v>
      </c>
      <c r="CJ24" s="4">
        <v>1</v>
      </c>
      <c r="CK24" s="130" t="str">
        <f>IF(OR($E$24="",$F$24="",CI24="",CJ24=""),"",IF(AND(CI24=$E$24,CJ24=$F$24),5*$J$24,IF(OR(AND($E$24&gt;$F$24,CI24&gt;CJ24),AND($E$24=$F$24,CI24=CJ24),AND($E$24&lt;$F$24,CI24&lt;CJ24)),3*$J$24,0)))</f>
        <v/>
      </c>
      <c r="CL24" s="3">
        <v>2</v>
      </c>
      <c r="CM24" s="4">
        <v>1</v>
      </c>
      <c r="CN24" s="130" t="str">
        <f>IF(OR($E$24="",$F$24="",CL24="",CM24=""),"",IF(AND(CL24=$E$24,CM24=$F$24),5*$J$24,IF(OR(AND($E$24&gt;$F$24,CL24&gt;CM24),AND($E$24=$F$24,CL24=CM24),AND($E$24&lt;$F$24,CL24&lt;CM24)),3*$J$24,0)))</f>
        <v/>
      </c>
      <c r="CO24" s="3">
        <v>2</v>
      </c>
      <c r="CP24" s="4">
        <v>1</v>
      </c>
      <c r="CQ24" s="130" t="str">
        <f>IF(OR($E$24="",$F$24="",CO24="",CP24=""),"",IF(AND(CO24=$E$24,CP24=$F$24),5*$J$24,IF(OR(AND($E$24&gt;$F$24,CO24&gt;CP24),AND($E$24=$F$24,CO24=CP24),AND($E$24&lt;$F$24,CO24&lt;CP24)),3*$J$24,0)))</f>
        <v/>
      </c>
      <c r="CR24" s="3">
        <v>2</v>
      </c>
      <c r="CS24" s="4">
        <v>0</v>
      </c>
      <c r="CT24" s="130" t="str">
        <f>IF(OR($E$24="",$F$24="",CR24="",CS24=""),"",IF(AND(CR24=$E$24,CS24=$F$24),5*$J$24,IF(OR(AND($E$24&gt;$F$24,CR24&gt;CS24),AND($E$24=$F$24,CR24=CS24),AND($E$24&lt;$F$24,CR24&lt;CS24)),3*$J$24,0)))</f>
        <v/>
      </c>
      <c r="CU24" s="3">
        <v>2</v>
      </c>
      <c r="CV24" s="4">
        <v>0</v>
      </c>
      <c r="CW24" s="130" t="str">
        <f>IF(OR($E$24="",$F$24="",CU24="",CV24=""),"",IF(AND(CU24=$E$24,CV24=$F$24),5*$J$24,IF(OR(AND($E$24&gt;$F$24,CU24&gt;CV24),AND($E$24=$F$24,CU24=CV24),AND($E$24&lt;$F$24,CU24&lt;CV24)),3*$J$24,0)))</f>
        <v/>
      </c>
      <c r="CX24" s="3">
        <v>1</v>
      </c>
      <c r="CY24" s="4">
        <v>0</v>
      </c>
      <c r="CZ24" s="130" t="str">
        <f>IF(OR($E$24="",$F$24="",CX24="",CY24=""),"",IF(AND(CX24=$E$24,CY24=$F$24),5*$J$24,IF(OR(AND($E$24&gt;$F$24,CX24&gt;CY24),AND($E$24=$F$24,CX24=CY24),AND($E$24&lt;$F$24,CX24&lt;CY24)),3*$J$24,0)))</f>
        <v/>
      </c>
      <c r="DA24" s="3">
        <v>1</v>
      </c>
      <c r="DB24" s="4">
        <v>1</v>
      </c>
      <c r="DC24" s="130" t="str">
        <f>IF(OR($E$24="",$F$24="",DA24="",DB24=""),"",IF(AND(DA24=$E$24,DB24=$F$24),5*$J$24,IF(OR(AND($E$24&gt;$F$24,DA24&gt;DB24),AND($E$24=$F$24,DA24=DB24),AND($E$24&lt;$F$24,DA24&lt;DB24)),3*$J$24,0)))</f>
        <v/>
      </c>
      <c r="DD24" s="3">
        <v>2</v>
      </c>
      <c r="DE24" s="4">
        <v>0</v>
      </c>
      <c r="DF24" s="130" t="str">
        <f>IF(OR($E$24="",$F$24="",DD24="",DE24=""),"",IF(AND(DD24=$E$24,DE24=$F$24),5*$J$24,IF(OR(AND($E$24&gt;$F$24,DD24&gt;DE24),AND($E$24=$F$24,DD24=DE24),AND($E$24&lt;$F$24,DD24&lt;DE24)),3*$J$24,0)))</f>
        <v/>
      </c>
      <c r="DG24" s="3">
        <v>1</v>
      </c>
      <c r="DH24" s="4">
        <v>0</v>
      </c>
      <c r="DI24" s="130" t="str">
        <f>IF(OR($E$24="",$F$24="",DG24="",DH24=""),"",IF(AND(DG24=$E$24,DH24=$F$24),5*$J$24,IF(OR(AND($E$24&gt;$F$24,DG24&gt;DH24),AND($E$24=$F$24,DG24=DH24),AND($E$24&lt;$F$24,DG24&lt;DH24)),3*$J$24,0)))</f>
        <v/>
      </c>
      <c r="DJ24" s="3">
        <v>4</v>
      </c>
      <c r="DK24" s="4">
        <v>0</v>
      </c>
      <c r="DL24" s="130" t="str">
        <f>IF(OR($E$24="",$F$24="",DJ24="",DK24=""),"",IF(AND(DJ24=$E$24,DK24=$F$24),5*$J$24,IF(OR(AND($E$24&gt;$F$24,DJ24&gt;DK24),AND($E$24=$F$24,DJ24=DK24),AND($E$24&lt;$F$24,DJ24&lt;DK24)),3*$J$24,0)))</f>
        <v/>
      </c>
      <c r="DM24" s="3">
        <v>2</v>
      </c>
      <c r="DN24" s="4">
        <v>1</v>
      </c>
      <c r="DO24" s="130" t="str">
        <f>IF(OR($E$24="",$F$24="",DM24="",DN24=""),"",IF(AND(DM24=$E$24,DN24=$F$24),5*$J$24,IF(OR(AND($E$24&gt;$F$24,DM24&gt;DN24),AND($E$24=$F$24,DM24=DN24),AND($E$24&lt;$F$24,DM24&lt;DN24)),3*$J$24,0)))</f>
        <v/>
      </c>
      <c r="DP24" s="3">
        <v>2</v>
      </c>
      <c r="DQ24" s="4">
        <v>0</v>
      </c>
      <c r="DR24" s="130" t="str">
        <f>IF(OR($E$24="",$F$24="",DP24="",DQ24=""),"",IF(AND(DP24=$E$24,DQ24=$F$24),5*$J$24,IF(OR(AND($E$24&gt;$F$24,DP24&gt;DQ24),AND($E$24=$F$24,DP24=DQ24),AND($E$24&lt;$F$24,DP24&lt;DQ24)),3*$J$24,0)))</f>
        <v/>
      </c>
      <c r="DS24" s="3">
        <v>3</v>
      </c>
      <c r="DT24" s="4">
        <v>1</v>
      </c>
      <c r="DU24" s="130" t="str">
        <f>IF(OR($E$24="",$F$24="",DS24="",DT24=""),"",IF(AND(DS24=$E$24,DT24=$F$24),5*$J$24,IF(OR(AND($E$24&gt;$F$24,DS24&gt;DT24),AND($E$24=$F$24,DS24=DT24),AND($E$24&lt;$F$24,DS24&lt;DT24)),3*$J$24,0)))</f>
        <v/>
      </c>
      <c r="DV24" s="3">
        <v>1</v>
      </c>
      <c r="DW24" s="4">
        <v>1</v>
      </c>
      <c r="DX24" s="130" t="str">
        <f>IF(OR($E$24="",$F$24="",DV24="",DW24=""),"",IF(AND(DV24=$E$24,DW24=$F$24),5*$J$24,IF(OR(AND($E$24&gt;$F$24,DV24&gt;DW24),AND($E$24=$F$24,DV24=DW24),AND($E$24&lt;$F$24,DV24&lt;DW24)),3*$J$24,0)))</f>
        <v/>
      </c>
      <c r="DY24" s="3">
        <v>3</v>
      </c>
      <c r="DZ24" s="4">
        <v>1</v>
      </c>
      <c r="EA24" s="130" t="str">
        <f>IF(OR($E$24="",$F$24="",DY24="",DZ24=""),"",IF(AND(DY24=$E$24,DZ24=$F$24),5*$J$24,IF(OR(AND($E$24&gt;$F$24,DY24&gt;DZ24),AND($E$24=$F$24,DY24=DZ24),AND($E$24&lt;$F$24,DY24&lt;DZ24)),3*$J$24,0)))</f>
        <v/>
      </c>
      <c r="EB24" s="3">
        <v>1</v>
      </c>
      <c r="EC24" s="4">
        <v>0</v>
      </c>
      <c r="ED24" s="130" t="str">
        <f>IF(OR($E$24="",$F$24="",EB24="",EC24=""),"",IF(AND(EB24=$E$24,EC24=$F$24),5*$J$24,IF(OR(AND($E$24&gt;$F$24,EB24&gt;EC24),AND($E$24=$F$24,EB24=EC24),AND($E$24&lt;$F$24,EB24&lt;EC24)),3*$J$24,0)))</f>
        <v/>
      </c>
      <c r="EE24" s="3">
        <v>3</v>
      </c>
      <c r="EF24" s="4">
        <v>1</v>
      </c>
      <c r="EG24" s="130" t="str">
        <f>IF(OR($E$24="",$F$24="",EE24="",EF24=""),"",IF(AND(EE24=$E$24,EF24=$F$24),5*$J$24,IF(OR(AND($E$24&gt;$F$24,EE24&gt;EF24),AND($E$24=$F$24,EE24=EF24),AND($E$24&lt;$F$24,EE24&lt;EF24)),3*$J$24,0)))</f>
        <v/>
      </c>
      <c r="EH24" s="3">
        <v>3</v>
      </c>
      <c r="EI24" s="4">
        <v>0</v>
      </c>
      <c r="EJ24" s="130" t="str">
        <f>IF(OR($E$24="",$F$24="",EH24="",EI24=""),"",IF(AND(EH24=$E$24,EI24=$F$24),5*$J$24,IF(OR(AND($E$24&gt;$F$24,EH24&gt;EI24),AND($E$24=$F$24,EH24=EI24),AND($E$24&lt;$F$24,EH24&lt;EI24)),3*$J$24,0)))</f>
        <v/>
      </c>
      <c r="EK24" s="3">
        <v>2</v>
      </c>
      <c r="EL24" s="4">
        <v>0</v>
      </c>
      <c r="EM24" s="130" t="str">
        <f>IF(OR($E$24="",$F$24="",EK24="",EL24=""),"",IF(AND(EK24=$E$24,EL24=$F$24),5*$J$24,IF(OR(AND($E$24&gt;$F$24,EK24&gt;EL24),AND($E$24=$F$24,EK24=EL24),AND($E$24&lt;$F$24,EK24&lt;EL24)),3*$J$24,0)))</f>
        <v/>
      </c>
      <c r="EN24" s="3">
        <v>2</v>
      </c>
      <c r="EO24" s="4">
        <v>2</v>
      </c>
      <c r="EP24" s="130" t="str">
        <f>IF(OR($E$24="",$F$24="",EN24="",EO24=""),"",IF(AND(EN24=$E$24,EO24=$F$24),5*$J$24,IF(OR(AND($E$24&gt;$F$24,EN24&gt;EO24),AND($E$24=$F$24,EN24=EO24),AND($E$24&lt;$F$24,EN24&lt;EO24)),3*$J$24,0)))</f>
        <v/>
      </c>
      <c r="EQ24" s="3">
        <v>2</v>
      </c>
      <c r="ER24" s="4">
        <v>2</v>
      </c>
      <c r="ES24" s="130" t="str">
        <f>IF(OR($E$24="",$F$24="",EQ24="",ER24=""),"",IF(AND(EQ24=$E$24,ER24=$F$24),5*$J$24,IF(OR(AND($E$24&gt;$F$24,EQ24&gt;ER24),AND($E$24=$F$24,EQ24=ER24),AND($E$24&lt;$F$24,EQ24&lt;ER24)),3*$J$24,0)))</f>
        <v/>
      </c>
      <c r="ET24" s="3">
        <v>1</v>
      </c>
      <c r="EU24" s="4">
        <v>1</v>
      </c>
      <c r="EV24" s="130" t="str">
        <f>IF(OR($E$24="",$F$24="",ET24="",EU24=""),"",IF(AND(ET24=$E$24,EU24=$F$24),5*$J$24,IF(OR(AND($E$24&gt;$F$24,ET24&gt;EU24),AND($E$24=$F$24,ET24=EU24),AND($E$24&lt;$F$24,ET24&lt;EU24)),3*$J$24,0)))</f>
        <v/>
      </c>
      <c r="EW24" s="3">
        <v>1</v>
      </c>
      <c r="EX24" s="4">
        <v>1</v>
      </c>
      <c r="EY24" s="130" t="str">
        <f>IF(OR($E$24="",$F$24="",EW24="",EX24=""),"",IF(AND(EW24=$E$24,EX24=$F$24),5*$J$24,IF(OR(AND($E$24&gt;$F$24,EW24&gt;EX24),AND($E$24=$F$24,EW24=EX24),AND($E$24&lt;$F$24,EW24&lt;EX24)),3*$J$24,0)))</f>
        <v/>
      </c>
      <c r="EZ24" s="3">
        <v>4</v>
      </c>
      <c r="FA24" s="4">
        <v>0</v>
      </c>
      <c r="FB24" s="130" t="str">
        <f>IF(OR($E$24="",$F$24="",EZ24="",FA24=""),"",IF(AND(EZ24=$E$24,FA24=$F$24),5*$J$24,IF(OR(AND($E$24&gt;$F$24,EZ24&gt;FA24),AND($E$24=$F$24,EZ24=FA24),AND($E$24&lt;$F$24,EZ24&lt;FA24)),3*$J$24,0)))</f>
        <v/>
      </c>
      <c r="FC24" s="3">
        <v>3</v>
      </c>
      <c r="FD24" s="4">
        <v>1</v>
      </c>
      <c r="FE24" s="130" t="str">
        <f>IF(OR($E$24="",$F$24="",FC24="",FD24=""),"",IF(AND(FC24=$E$24,FD24=$F$24),5*$J$24,IF(OR(AND($E$24&gt;$F$24,FC24&gt;FD24),AND($E$24=$F$24,FC24=FD24),AND($E$24&lt;$F$24,FC24&lt;FD24)),3*$J$24,0)))</f>
        <v/>
      </c>
      <c r="FF24" s="3">
        <v>1</v>
      </c>
      <c r="FG24" s="4">
        <v>1</v>
      </c>
      <c r="FH24" s="130" t="str">
        <f>IF(OR($E$24="",$F$24="",FF24="",FG24=""),"",IF(AND(FF24=$E$24,FG24=$F$24),5*$J$24,IF(OR(AND($E$24&gt;$F$24,FF24&gt;FG24),AND($E$24=$F$24,FF24=FG24),AND($E$24&lt;$F$24,FF24&lt;FG24)),3*$J$24,0)))</f>
        <v/>
      </c>
      <c r="FI24" s="3">
        <v>2</v>
      </c>
      <c r="FJ24" s="4">
        <v>0</v>
      </c>
      <c r="FK24" s="130" t="str">
        <f>IF(OR($E$24="",$F$24="",FI24="",FJ24=""),"",IF(AND(FI24=$E$24,FJ24=$F$24),5*$J$24,IF(OR(AND($E$24&gt;$F$24,FI24&gt;FJ24),AND($E$24=$F$24,FI24=FJ24),AND($E$24&lt;$F$24,FI24&lt;FJ24)),3*$J$24,0)))</f>
        <v/>
      </c>
      <c r="FL24" s="3">
        <v>1</v>
      </c>
      <c r="FM24" s="4">
        <v>1</v>
      </c>
      <c r="FN24" s="130" t="str">
        <f>IF(OR($E$24="",$F$24="",FL24="",FM24=""),"",IF(AND(FL24=$E$24,FM24=$F$24),5*$J$24,IF(OR(AND($E$24&gt;$F$24,FL24&gt;FM24),AND($E$24=$F$24,FL24=FM24),AND($E$24&lt;$F$24,FL24&lt;FM24)),3*$J$24,0)))</f>
        <v/>
      </c>
      <c r="FO24" s="3">
        <v>2</v>
      </c>
      <c r="FP24" s="4">
        <v>0</v>
      </c>
      <c r="FQ24" s="130" t="str">
        <f>IF(OR($E$24="",$F$24="",FO24="",FP24=""),"",IF(AND(FO24=$E$24,FP24=$F$24),5*$J$24,IF(OR(AND($E$24&gt;$F$24,FO24&gt;FP24),AND($E$24=$F$24,FO24=FP24),AND($E$24&lt;$F$24,FO24&lt;FP24)),3*$J$24,0)))</f>
        <v/>
      </c>
      <c r="FR24" s="3">
        <v>1</v>
      </c>
      <c r="FS24" s="4">
        <v>0</v>
      </c>
      <c r="FT24" s="130" t="str">
        <f>IF(OR($E$24="",$F$24="",FR24="",FS24=""),"",IF(AND(FR24=$E$24,FS24=$F$24),5*$J$24,IF(OR(AND($E$24&gt;$F$24,FR24&gt;FS24),AND($E$24=$F$24,FR24=FS24),AND($E$24&lt;$F$24,FR24&lt;FS24)),3*$J$24,0)))</f>
        <v/>
      </c>
      <c r="FU24" s="3">
        <v>2</v>
      </c>
      <c r="FV24" s="4">
        <v>1</v>
      </c>
      <c r="FW24" s="130" t="str">
        <f>IF(OR($E$24="",$F$24="",FU24="",FV24=""),"",IF(AND(FU24=$E$24,FV24=$F$24),5*$J$24,IF(OR(AND($E$24&gt;$F$24,FU24&gt;FV24),AND($E$24=$F$24,FU24=FV24),AND($E$24&lt;$F$24,FU24&lt;FV24)),3*$J$24,0)))</f>
        <v/>
      </c>
      <c r="FX24" s="3">
        <v>1</v>
      </c>
      <c r="FY24" s="4">
        <v>1</v>
      </c>
      <c r="FZ24" s="130" t="str">
        <f>IF(OR($E$24="",$F$24="",FX24="",FY24=""),"",IF(AND(FX24=$E$24,FY24=$F$24),5*$J$24,IF(OR(AND($E$24&gt;$F$24,FX24&gt;FY24),AND($E$24=$F$24,FX24=FY24),AND($E$24&lt;$F$24,FX24&lt;FY24)),3*$J$24,0)))</f>
        <v/>
      </c>
      <c r="GA24" s="3">
        <v>3</v>
      </c>
      <c r="GB24" s="4">
        <v>1</v>
      </c>
      <c r="GC24" s="130" t="str">
        <f>IF(OR($E$24="",$F$24="",GA24="",GB24=""),"",IF(AND(GA24=$E$24,GB24=$F$24),5*$J$24,IF(OR(AND($E$24&gt;$F$24,GA24&gt;GB24),AND($E$24=$F$24,GA24=GB24),AND($E$24&lt;$F$24,GA24&lt;GB24)),3*$J$24,0)))</f>
        <v/>
      </c>
      <c r="GD24" s="3">
        <v>2</v>
      </c>
      <c r="GE24" s="4">
        <v>1</v>
      </c>
      <c r="GF24" s="130" t="str">
        <f>IF(OR($E$24="",$F$24="",GD24="",GE24=""),"",IF(AND(GD24=$E$24,GE24=$F$24),5*$J$24,IF(OR(AND($E$24&gt;$F$24,GD24&gt;GE24),AND($E$24=$F$24,GD24=GE24),AND($E$24&lt;$F$24,GD24&lt;GE24)),3*$J$24,0)))</f>
        <v/>
      </c>
      <c r="GG24" s="3">
        <v>1</v>
      </c>
      <c r="GH24" s="4">
        <v>0</v>
      </c>
      <c r="GI24" s="130" t="str">
        <f>IF(OR($E$24="",$F$24="",GG24="",GH24=""),"",IF(AND(GG24=$E$24,GH24=$F$24),5*$J$24,IF(OR(AND($E$24&gt;$F$24,GG24&gt;GH24),AND($E$24=$F$24,GG24=GH24),AND($E$24&lt;$F$24,GG24&lt;GH24)),3*$J$24,0)))</f>
        <v/>
      </c>
      <c r="GJ24" s="3">
        <v>3</v>
      </c>
      <c r="GK24" s="4">
        <v>0</v>
      </c>
      <c r="GL24" s="130" t="str">
        <f>IF(OR($E$24="",$F$24="",GJ24="",GK24=""),"",IF(AND(GJ24=$E$24,GK24=$F$24),5*$J$24,IF(OR(AND($E$24&gt;$F$24,GJ24&gt;GK24),AND($E$24=$F$24,GJ24=GK24),AND($E$24&lt;$F$24,GJ24&lt;GK24)),3*$J$24,0)))</f>
        <v/>
      </c>
      <c r="GM24" s="3">
        <v>0</v>
      </c>
      <c r="GN24" s="4">
        <v>1</v>
      </c>
      <c r="GO24" s="130" t="str">
        <f>IF(OR($E$24="",$F$24="",GM24="",GN24=""),"",IF(AND(GM24=$E$24,GN24=$F$24),5*$J$24,IF(OR(AND($E$24&gt;$F$24,GM24&gt;GN24),AND($E$24=$F$24,GM24=GN24),AND($E$24&lt;$F$24,GM24&lt;GN24)),3*$J$24,0)))</f>
        <v/>
      </c>
      <c r="GP24" s="3">
        <v>1</v>
      </c>
      <c r="GQ24" s="4">
        <v>1</v>
      </c>
      <c r="GR24" s="130" t="str">
        <f>IF(OR($E$24="",$F$24="",GP24="",GQ24=""),"",IF(AND(GP24=$E$24,GQ24=$F$24),5*$J$24,IF(OR(AND($E$24&gt;$F$24,GP24&gt;GQ24),AND($E$24=$F$24,GP24=GQ24),AND($E$24&lt;$F$24,GP24&lt;GQ24)),3*$J$24,0)))</f>
        <v/>
      </c>
      <c r="GS24" s="3">
        <v>2</v>
      </c>
      <c r="GT24" s="4">
        <v>0</v>
      </c>
      <c r="GU24" s="130" t="str">
        <f>IF(OR($E$24="",$F$24="",GS24="",GT24=""),"",IF(AND(GS24=$E$24,GT24=$F$24),5*$J$24,IF(OR(AND($E$24&gt;$F$24,GS24&gt;GT24),AND($E$24=$F$24,GS24=GT24),AND($E$24&lt;$F$24,GS24&lt;GT24)),3*$J$24,0)))</f>
        <v/>
      </c>
      <c r="GV24" s="168"/>
    </row>
    <row r="25" spans="1:204">
      <c r="A25" s="236">
        <v>22</v>
      </c>
      <c r="B25" s="43">
        <v>20</v>
      </c>
      <c r="C25" s="151" t="s">
        <v>283</v>
      </c>
      <c r="D25" s="151" t="s">
        <v>21</v>
      </c>
      <c r="E25" s="221" t="str">
        <f>IF(Poules!I45&lt;&gt;"",Poules!I45,"")</f>
        <v/>
      </c>
      <c r="F25" s="221" t="str">
        <f>IF(Poules!J45&lt;&gt;"",Poules!J45,"")</f>
        <v/>
      </c>
      <c r="G25" s="22">
        <v>3.8</v>
      </c>
      <c r="H25" s="210">
        <v>3.2</v>
      </c>
      <c r="I25" s="211">
        <v>1.9</v>
      </c>
      <c r="J25" s="174" t="str">
        <f>IF(OR(E25="",F25=""),"",IF(E25&gt;F25,G25,IF(E25=F25,H25,I25)))</f>
        <v/>
      </c>
      <c r="K25" s="250">
        <f>IF($K$4&lt;&gt;0,HLOOKUP($K$4,$O$4:GU25,A25,FALSE),"")</f>
        <v>1</v>
      </c>
      <c r="L25" s="251">
        <f>IF($K$4&lt;&gt;0,HLOOKUP(CONCATENATE($K$4,"1"),$O$4:GU25,A25,FALSE),"")</f>
        <v>0</v>
      </c>
      <c r="M25" s="252" t="str">
        <f>IF($K$4&lt;&gt;0,HLOOKUP(CONCATENATE($K$4,"2"),$O$4:GU25,A25,FALSE),"")</f>
        <v/>
      </c>
      <c r="N25" s="253"/>
      <c r="O25" s="5">
        <v>1</v>
      </c>
      <c r="P25" s="6">
        <v>1</v>
      </c>
      <c r="Q25" s="7" t="str">
        <f>IF(OR($E$25="",$F$25="",O25="",P25=""),"",IF(AND(O25=$E$25,P25=$F$25),5*$J$25,IF(OR(AND($E$25&gt;$F$25,O25&gt;P25),AND($E$25=$F$25,O25=P25),AND($E$25&lt;$F$25,O25&lt;P25)),3*$J$25,0)))</f>
        <v/>
      </c>
      <c r="R25" s="5">
        <v>0</v>
      </c>
      <c r="S25" s="6">
        <v>1</v>
      </c>
      <c r="T25" s="7" t="str">
        <f>IF(OR($E$25="",$F$25="",R25="",S25=""),"",IF(AND(R25=$E$25,S25=$F$25),5*$J$25,IF(OR(AND($E$25&gt;$F$25,R25&gt;S25),AND($E$25=$F$25,R25=S25),AND($E$25&lt;$F$25,R25&lt;S25)),3*$J$25,0)))</f>
        <v/>
      </c>
      <c r="U25" s="5">
        <v>2</v>
      </c>
      <c r="V25" s="6">
        <v>1</v>
      </c>
      <c r="W25" s="7" t="str">
        <f>IF(OR($E$25="",$F$25="",U25="",V25=""),"",IF(AND(U25=$E$25,V25=$F$25),5*$J$25,IF(OR(AND($E$25&gt;$F$25,U25&gt;V25),AND($E$25=$F$25,U25=V25),AND($E$25&lt;$F$25,U25&lt;V25)),3*$J$25,0)))</f>
        <v/>
      </c>
      <c r="X25" s="5">
        <v>2</v>
      </c>
      <c r="Y25" s="6">
        <v>2</v>
      </c>
      <c r="Z25" s="7" t="str">
        <f>IF(OR($E$25="",$F$25="",X25="",Y25=""),"",IF(AND(X25=$E$25,Y25=$F$25),5*$J$25,IF(OR(AND($E$25&gt;$F$25,X25&gt;Y25),AND($E$25=$F$25,X25=Y25),AND($E$25&lt;$F$25,X25&lt;Y25)),3*$J$25,0)))</f>
        <v/>
      </c>
      <c r="AA25" s="5">
        <v>1</v>
      </c>
      <c r="AB25" s="6">
        <v>1</v>
      </c>
      <c r="AC25" s="7" t="str">
        <f>IF(OR($E$25="",$F$25="",AA25="",AB25=""),"",IF(AND(AA25=$E$25,AB25=$F$25),5*$J$25,IF(OR(AND($E$25&gt;$F$25,AA25&gt;AB25),AND($E$25=$F$25,AA25=AB25),AND($E$25&lt;$F$25,AA25&lt;AB25)),3*$J$25,0)))</f>
        <v/>
      </c>
      <c r="AD25" s="5">
        <v>2</v>
      </c>
      <c r="AE25" s="6">
        <v>2</v>
      </c>
      <c r="AF25" s="7" t="str">
        <f>IF(OR($E$25="",$F$25="",AD25="",AE25=""),"",IF(AND(AD25=$E$25,AE25=$F$25),5*$J$25,IF(OR(AND($E$25&gt;$F$25,AD25&gt;AE25),AND($E$25=$F$25,AD25=AE25),AND($E$25&lt;$F$25,AD25&lt;AE25)),3*$J$25,0)))</f>
        <v/>
      </c>
      <c r="AG25" s="5">
        <v>1</v>
      </c>
      <c r="AH25" s="6">
        <v>1</v>
      </c>
      <c r="AI25" s="7" t="str">
        <f>IF(OR($E$25="",$F$25="",AG25="",AH25=""),"",IF(AND(AG25=$E$25,AH25=$F$25),5*$J$25,IF(OR(AND($E$25&gt;$F$25,AG25&gt;AH25),AND($E$25=$F$25,AG25=AH25),AND($E$25&lt;$F$25,AG25&lt;AH25)),3*$J$25,0)))</f>
        <v/>
      </c>
      <c r="AJ25" s="5">
        <v>1</v>
      </c>
      <c r="AK25" s="6">
        <v>0</v>
      </c>
      <c r="AL25" s="7" t="str">
        <f>IF(OR($E$25="",$F$25="",AJ25="",AK25=""),"",IF(AND(AJ25=$E$25,AK25=$F$25),5*$J$25,IF(OR(AND($E$25&gt;$F$25,AJ25&gt;AK25),AND($E$25=$F$25,AJ25=AK25),AND($E$25&lt;$F$25,AJ25&lt;AK25)),3*$J$25,0)))</f>
        <v/>
      </c>
      <c r="AM25" s="5">
        <v>2</v>
      </c>
      <c r="AN25" s="6">
        <v>2</v>
      </c>
      <c r="AO25" s="7" t="str">
        <f>IF(OR($E$25="",$F$25="",AM25="",AN25=""),"",IF(AND(AM25=$E$25,AN25=$F$25),5*$J$25,IF(OR(AND($E$25&gt;$F$25,AM25&gt;AN25),AND($E$25=$F$25,AM25=AN25),AND($E$25&lt;$F$25,AM25&lt;AN25)),3*$J$25,0)))</f>
        <v/>
      </c>
      <c r="AP25" s="5">
        <v>2</v>
      </c>
      <c r="AQ25" s="6">
        <v>0</v>
      </c>
      <c r="AR25" s="7" t="str">
        <f>IF(OR($E$25="",$F$25="",AP25="",AQ25=""),"",IF(AND(AP25=$E$25,AQ25=$F$25),5*$J$25,IF(OR(AND($E$25&gt;$F$25,AP25&gt;AQ25),AND($E$25=$F$25,AP25=AQ25),AND($E$25&lt;$F$25,AP25&lt;AQ25)),3*$J$25,0)))</f>
        <v/>
      </c>
      <c r="AS25" s="5">
        <v>1</v>
      </c>
      <c r="AT25" s="6">
        <v>0</v>
      </c>
      <c r="AU25" s="7" t="str">
        <f>IF(OR($E$25="",$F$25="",AS25="",AT25=""),"",IF(AND(AS25=$E$25,AT25=$F$25),5*$J$25,IF(OR(AND($E$25&gt;$F$25,AS25&gt;AT25),AND($E$25=$F$25,AS25=AT25),AND($E$25&lt;$F$25,AS25&lt;AT25)),3*$J$25,0)))</f>
        <v/>
      </c>
      <c r="AV25" s="5">
        <v>0</v>
      </c>
      <c r="AW25" s="6">
        <v>1</v>
      </c>
      <c r="AX25" s="7" t="str">
        <f>IF(OR($E$25="",$F$25="",AV25="",AW25=""),"",IF(AND(AV25=$E$25,AW25=$F$25),5*$J$25,IF(OR(AND($E$25&gt;$F$25,AV25&gt;AW25),AND($E$25=$F$25,AV25=AW25),AND($E$25&lt;$F$25,AV25&lt;AW25)),3*$J$25,0)))</f>
        <v/>
      </c>
      <c r="AY25" s="5">
        <v>1</v>
      </c>
      <c r="AZ25" s="6">
        <v>2</v>
      </c>
      <c r="BA25" s="7" t="str">
        <f>IF(OR($E$25="",$F$25="",AY25="",AZ25=""),"",IF(AND(AY25=$E$25,AZ25=$F$25),5*$J$25,IF(OR(AND($E$25&gt;$F$25,AY25&gt;AZ25),AND($E$25=$F$25,AY25=AZ25),AND($E$25&lt;$F$25,AY25&lt;AZ25)),3*$J$25,0)))</f>
        <v/>
      </c>
      <c r="BB25" s="5">
        <v>2</v>
      </c>
      <c r="BC25" s="6">
        <v>1</v>
      </c>
      <c r="BD25" s="7" t="str">
        <f>IF(OR($E$25="",$F$25="",BB25="",BC25=""),"",IF(AND(BB25=$E$25,BC25=$F$25),5*$J$25,IF(OR(AND($E$25&gt;$F$25,BB25&gt;BC25),AND($E$25=$F$25,BB25=BC25),AND($E$25&lt;$F$25,BB25&lt;BC25)),3*$J$25,0)))</f>
        <v/>
      </c>
      <c r="BE25" s="5">
        <v>2</v>
      </c>
      <c r="BF25" s="6">
        <v>0</v>
      </c>
      <c r="BG25" s="7" t="str">
        <f>IF(OR($E$25="",$F$25="",BE25="",BF25=""),"",IF(AND(BE25=$E$25,BF25=$F$25),5*$J$25,IF(OR(AND($E$25&gt;$F$25,BE25&gt;BF25),AND($E$25=$F$25,BE25=BF25),AND($E$25&lt;$F$25,BE25&lt;BF25)),3*$J$25,0)))</f>
        <v/>
      </c>
      <c r="BH25" s="5">
        <v>1</v>
      </c>
      <c r="BI25" s="6">
        <v>1</v>
      </c>
      <c r="BJ25" s="7" t="str">
        <f>IF(OR($E$25="",$F$25="",BH25="",BI25=""),"",IF(AND(BH25=$E$25,BI25=$F$25),5*$J$25,IF(OR(AND($E$25&gt;$F$25,BH25&gt;BI25),AND($E$25=$F$25,BH25=BI25),AND($E$25&lt;$F$25,BH25&lt;BI25)),3*$J$25,0)))</f>
        <v/>
      </c>
      <c r="BK25" s="5">
        <v>1</v>
      </c>
      <c r="BL25" s="6">
        <v>2</v>
      </c>
      <c r="BM25" s="7" t="str">
        <f>IF(OR($E$25="",$F$25="",BK25="",BL25=""),"",IF(AND(BK25=$E$25,BL25=$F$25),5*$J$25,IF(OR(AND($E$25&gt;$F$25,BK25&gt;BL25),AND($E$25=$F$25,BK25=BL25),AND($E$25&lt;$F$25,BK25&lt;BL25)),3*$J$25,0)))</f>
        <v/>
      </c>
      <c r="BN25" s="5">
        <v>2</v>
      </c>
      <c r="BO25" s="6">
        <v>0</v>
      </c>
      <c r="BP25" s="7" t="str">
        <f>IF(OR($E$25="",$F$25="",BN25="",BO25=""),"",IF(AND(BN25=$E$25,BO25=$F$25),5*$J$25,IF(OR(AND($E$25&gt;$F$25,BN25&gt;BO25),AND($E$25=$F$25,BN25=BO25),AND($E$25&lt;$F$25,BN25&lt;BO25)),3*$J$25,0)))</f>
        <v/>
      </c>
      <c r="BQ25" s="5">
        <v>0</v>
      </c>
      <c r="BR25" s="6">
        <v>0</v>
      </c>
      <c r="BS25" s="7" t="str">
        <f>IF(OR($E$25="",$F$25="",BQ25="",BR25=""),"",IF(AND(BQ25=$E$25,BR25=$F$25),5*$J$25,IF(OR(AND($E$25&gt;$F$25,BQ25&gt;BR25),AND($E$25=$F$25,BQ25=BR25),AND($E$25&lt;$F$25,BQ25&lt;BR25)),3*$J$25,0)))</f>
        <v/>
      </c>
      <c r="BT25" s="5">
        <v>1</v>
      </c>
      <c r="BU25" s="6">
        <v>1</v>
      </c>
      <c r="BV25" s="7" t="str">
        <f>IF(OR($E$25="",$F$25="",BT25="",BU25=""),"",IF(AND(BT25=$E$25,BU25=$F$25),5*$J$25,IF(OR(AND($E$25&gt;$F$25,BT25&gt;BU25),AND($E$25=$F$25,BT25=BU25),AND($E$25&lt;$F$25,BT25&lt;BU25)),3*$J$25,0)))</f>
        <v/>
      </c>
      <c r="BW25" s="5">
        <v>1</v>
      </c>
      <c r="BX25" s="6">
        <v>1</v>
      </c>
      <c r="BY25" s="7" t="str">
        <f>IF(OR($E$25="",$F$25="",BW25="",BX25=""),"",IF(AND(BW25=$E$25,BX25=$F$25),5*$J$25,IF(OR(AND($E$25&gt;$F$25,BW25&gt;BX25),AND($E$25=$F$25,BW25=BX25),AND($E$25&lt;$F$25,BW25&lt;BX25)),3*$J$25,0)))</f>
        <v/>
      </c>
      <c r="BZ25" s="5">
        <v>1</v>
      </c>
      <c r="CA25" s="6">
        <v>1</v>
      </c>
      <c r="CB25" s="7" t="str">
        <f>IF(OR($E$25="",$F$25="",BZ25="",CA25=""),"",IF(AND(BZ25=$E$25,CA25=$F$25),5*$J$25,IF(OR(AND($E$25&gt;$F$25,BZ25&gt;CA25),AND($E$25=$F$25,BZ25=CA25),AND($E$25&lt;$F$25,BZ25&lt;CA25)),3*$J$25,0)))</f>
        <v/>
      </c>
      <c r="CC25" s="5">
        <v>0</v>
      </c>
      <c r="CD25" s="6">
        <v>1</v>
      </c>
      <c r="CE25" s="7" t="str">
        <f>IF(OR($E$25="",$F$25="",CC25="",CD25=""),"",IF(AND(CC25=$E$25,CD25=$F$25),5*$J$25,IF(OR(AND($E$25&gt;$F$25,CC25&gt;CD25),AND($E$25=$F$25,CC25=CD25),AND($E$25&lt;$F$25,CC25&lt;CD25)),3*$J$25,0)))</f>
        <v/>
      </c>
      <c r="CF25" s="5">
        <v>1</v>
      </c>
      <c r="CG25" s="6">
        <v>1</v>
      </c>
      <c r="CH25" s="7" t="str">
        <f>IF(OR($E$25="",$F$25="",CF25="",CG25=""),"",IF(AND(CF25=$E$25,CG25=$F$25),5*$J$25,IF(OR(AND($E$25&gt;$F$25,CF25&gt;CG25),AND($E$25=$F$25,CF25=CG25),AND($E$25&lt;$F$25,CF25&lt;CG25)),3*$J$25,0)))</f>
        <v/>
      </c>
      <c r="CI25" s="5">
        <v>2</v>
      </c>
      <c r="CJ25" s="6">
        <v>2</v>
      </c>
      <c r="CK25" s="7" t="str">
        <f>IF(OR($E$25="",$F$25="",CI25="",CJ25=""),"",IF(AND(CI25=$E$25,CJ25=$F$25),5*$J$25,IF(OR(AND($E$25&gt;$F$25,CI25&gt;CJ25),AND($E$25=$F$25,CI25=CJ25),AND($E$25&lt;$F$25,CI25&lt;CJ25)),3*$J$25,0)))</f>
        <v/>
      </c>
      <c r="CL25" s="5">
        <v>0</v>
      </c>
      <c r="CM25" s="6">
        <v>0</v>
      </c>
      <c r="CN25" s="7" t="str">
        <f>IF(OR($E$25="",$F$25="",CL25="",CM25=""),"",IF(AND(CL25=$E$25,CM25=$F$25),5*$J$25,IF(OR(AND($E$25&gt;$F$25,CL25&gt;CM25),AND($E$25=$F$25,CL25=CM25),AND($E$25&lt;$F$25,CL25&lt;CM25)),3*$J$25,0)))</f>
        <v/>
      </c>
      <c r="CO25" s="5">
        <v>1</v>
      </c>
      <c r="CP25" s="6">
        <v>1</v>
      </c>
      <c r="CQ25" s="7" t="str">
        <f>IF(OR($E$25="",$F$25="",CO25="",CP25=""),"",IF(AND(CO25=$E$25,CP25=$F$25),5*$J$25,IF(OR(AND($E$25&gt;$F$25,CO25&gt;CP25),AND($E$25=$F$25,CO25=CP25),AND($E$25&lt;$F$25,CO25&lt;CP25)),3*$J$25,0)))</f>
        <v/>
      </c>
      <c r="CR25" s="5">
        <v>0</v>
      </c>
      <c r="CS25" s="6">
        <v>1</v>
      </c>
      <c r="CT25" s="7" t="str">
        <f>IF(OR($E$25="",$F$25="",CR25="",CS25=""),"",IF(AND(CR25=$E$25,CS25=$F$25),5*$J$25,IF(OR(AND($E$25&gt;$F$25,CR25&gt;CS25),AND($E$25=$F$25,CR25=CS25),AND($E$25&lt;$F$25,CR25&lt;CS25)),3*$J$25,0)))</f>
        <v/>
      </c>
      <c r="CU25" s="5">
        <v>0</v>
      </c>
      <c r="CV25" s="6">
        <v>1</v>
      </c>
      <c r="CW25" s="7" t="str">
        <f>IF(OR($E$25="",$F$25="",CU25="",CV25=""),"",IF(AND(CU25=$E$25,CV25=$F$25),5*$J$25,IF(OR(AND($E$25&gt;$F$25,CU25&gt;CV25),AND($E$25=$F$25,CU25=CV25),AND($E$25&lt;$F$25,CU25&lt;CV25)),3*$J$25,0)))</f>
        <v/>
      </c>
      <c r="CX25" s="5">
        <v>0</v>
      </c>
      <c r="CY25" s="6">
        <v>2</v>
      </c>
      <c r="CZ25" s="7" t="str">
        <f>IF(OR($E$25="",$F$25="",CX25="",CY25=""),"",IF(AND(CX25=$E$25,CY25=$F$25),5*$J$25,IF(OR(AND($E$25&gt;$F$25,CX25&gt;CY25),AND($E$25=$F$25,CX25=CY25),AND($E$25&lt;$F$25,CX25&lt;CY25)),3*$J$25,0)))</f>
        <v/>
      </c>
      <c r="DA25" s="5">
        <v>1</v>
      </c>
      <c r="DB25" s="6">
        <v>1</v>
      </c>
      <c r="DC25" s="7" t="str">
        <f>IF(OR($E$25="",$F$25="",DA25="",DB25=""),"",IF(AND(DA25=$E$25,DB25=$F$25),5*$J$25,IF(OR(AND($E$25&gt;$F$25,DA25&gt;DB25),AND($E$25=$F$25,DA25=DB25),AND($E$25&lt;$F$25,DA25&lt;DB25)),3*$J$25,0)))</f>
        <v/>
      </c>
      <c r="DD25" s="5">
        <v>1</v>
      </c>
      <c r="DE25" s="6">
        <v>2</v>
      </c>
      <c r="DF25" s="7" t="str">
        <f>IF(OR($E$25="",$F$25="",DD25="",DE25=""),"",IF(AND(DD25=$E$25,DE25=$F$25),5*$J$25,IF(OR(AND($E$25&gt;$F$25,DD25&gt;DE25),AND($E$25=$F$25,DD25=DE25),AND($E$25&lt;$F$25,DD25&lt;DE25)),3*$J$25,0)))</f>
        <v/>
      </c>
      <c r="DG25" s="5">
        <v>2</v>
      </c>
      <c r="DH25" s="6">
        <v>0</v>
      </c>
      <c r="DI25" s="7" t="str">
        <f>IF(OR($E$25="",$F$25="",DG25="",DH25=""),"",IF(AND(DG25=$E$25,DH25=$F$25),5*$J$25,IF(OR(AND($E$25&gt;$F$25,DG25&gt;DH25),AND($E$25=$F$25,DG25=DH25),AND($E$25&lt;$F$25,DG25&lt;DH25)),3*$J$25,0)))</f>
        <v/>
      </c>
      <c r="DJ25" s="5">
        <v>1</v>
      </c>
      <c r="DK25" s="6">
        <v>1</v>
      </c>
      <c r="DL25" s="7" t="str">
        <f>IF(OR($E$25="",$F$25="",DJ25="",DK25=""),"",IF(AND(DJ25=$E$25,DK25=$F$25),5*$J$25,IF(OR(AND($E$25&gt;$F$25,DJ25&gt;DK25),AND($E$25=$F$25,DJ25=DK25),AND($E$25&lt;$F$25,DJ25&lt;DK25)),3*$J$25,0)))</f>
        <v/>
      </c>
      <c r="DM25" s="5">
        <v>0</v>
      </c>
      <c r="DN25" s="6">
        <v>1</v>
      </c>
      <c r="DO25" s="7" t="str">
        <f>IF(OR($E$25="",$F$25="",DM25="",DN25=""),"",IF(AND(DM25=$E$25,DN25=$F$25),5*$J$25,IF(OR(AND($E$25&gt;$F$25,DM25&gt;DN25),AND($E$25=$F$25,DM25=DN25),AND($E$25&lt;$F$25,DM25&lt;DN25)),3*$J$25,0)))</f>
        <v/>
      </c>
      <c r="DP25" s="5">
        <v>1</v>
      </c>
      <c r="DQ25" s="6">
        <v>2</v>
      </c>
      <c r="DR25" s="7" t="str">
        <f>IF(OR($E$25="",$F$25="",DP25="",DQ25=""),"",IF(AND(DP25=$E$25,DQ25=$F$25),5*$J$25,IF(OR(AND($E$25&gt;$F$25,DP25&gt;DQ25),AND($E$25=$F$25,DP25=DQ25),AND($E$25&lt;$F$25,DP25&lt;DQ25)),3*$J$25,0)))</f>
        <v/>
      </c>
      <c r="DS25" s="5">
        <v>2</v>
      </c>
      <c r="DT25" s="6">
        <v>2</v>
      </c>
      <c r="DU25" s="7" t="str">
        <f>IF(OR($E$25="",$F$25="",DS25="",DT25=""),"",IF(AND(DS25=$E$25,DT25=$F$25),5*$J$25,IF(OR(AND($E$25&gt;$F$25,DS25&gt;DT25),AND($E$25=$F$25,DS25=DT25),AND($E$25&lt;$F$25,DS25&lt;DT25)),3*$J$25,0)))</f>
        <v/>
      </c>
      <c r="DV25" s="5">
        <v>1</v>
      </c>
      <c r="DW25" s="6">
        <v>2</v>
      </c>
      <c r="DX25" s="7" t="str">
        <f>IF(OR($E$25="",$F$25="",DV25="",DW25=""),"",IF(AND(DV25=$E$25,DW25=$F$25),5*$J$25,IF(OR(AND($E$25&gt;$F$25,DV25&gt;DW25),AND($E$25=$F$25,DV25=DW25),AND($E$25&lt;$F$25,DV25&lt;DW25)),3*$J$25,0)))</f>
        <v/>
      </c>
      <c r="DY25" s="5">
        <v>1</v>
      </c>
      <c r="DZ25" s="6">
        <v>1</v>
      </c>
      <c r="EA25" s="7" t="str">
        <f>IF(OR($E$25="",$F$25="",DY25="",DZ25=""),"",IF(AND(DY25=$E$25,DZ25=$F$25),5*$J$25,IF(OR(AND($E$25&gt;$F$25,DY25&gt;DZ25),AND($E$25=$F$25,DY25=DZ25),AND($E$25&lt;$F$25,DY25&lt;DZ25)),3*$J$25,0)))</f>
        <v/>
      </c>
      <c r="EB25" s="5">
        <v>0</v>
      </c>
      <c r="EC25" s="6">
        <v>2</v>
      </c>
      <c r="ED25" s="7" t="str">
        <f>IF(OR($E$25="",$F$25="",EB25="",EC25=""),"",IF(AND(EB25=$E$25,EC25=$F$25),5*$J$25,IF(OR(AND($E$25&gt;$F$25,EB25&gt;EC25),AND($E$25=$F$25,EB25=EC25),AND($E$25&lt;$F$25,EB25&lt;EC25)),3*$J$25,0)))</f>
        <v/>
      </c>
      <c r="EE25" s="5">
        <v>0</v>
      </c>
      <c r="EF25" s="6">
        <v>1</v>
      </c>
      <c r="EG25" s="7" t="str">
        <f>IF(OR($E$25="",$F$25="",EE25="",EF25=""),"",IF(AND(EE25=$E$25,EF25=$F$25),5*$J$25,IF(OR(AND($E$25&gt;$F$25,EE25&gt;EF25),AND($E$25=$F$25,EE25=EF25),AND($E$25&lt;$F$25,EE25&lt;EF25)),3*$J$25,0)))</f>
        <v/>
      </c>
      <c r="EH25" s="5">
        <v>1</v>
      </c>
      <c r="EI25" s="6">
        <v>2</v>
      </c>
      <c r="EJ25" s="7" t="str">
        <f>IF(OR($E$25="",$F$25="",EH25="",EI25=""),"",IF(AND(EH25=$E$25,EI25=$F$25),5*$J$25,IF(OR(AND($E$25&gt;$F$25,EH25&gt;EI25),AND($E$25=$F$25,EH25=EI25),AND($E$25&lt;$F$25,EH25&lt;EI25)),3*$J$25,0)))</f>
        <v/>
      </c>
      <c r="EK25" s="5">
        <v>1</v>
      </c>
      <c r="EL25" s="6">
        <v>2</v>
      </c>
      <c r="EM25" s="7" t="str">
        <f>IF(OR($E$25="",$F$25="",EK25="",EL25=""),"",IF(AND(EK25=$E$25,EL25=$F$25),5*$J$25,IF(OR(AND($E$25&gt;$F$25,EK25&gt;EL25),AND($E$25=$F$25,EK25=EL25),AND($E$25&lt;$F$25,EK25&lt;EL25)),3*$J$25,0)))</f>
        <v/>
      </c>
      <c r="EN25" s="5">
        <v>2</v>
      </c>
      <c r="EO25" s="6">
        <v>2</v>
      </c>
      <c r="EP25" s="7" t="str">
        <f>IF(OR($E$25="",$F$25="",EN25="",EO25=""),"",IF(AND(EN25=$E$25,EO25=$F$25),5*$J$25,IF(OR(AND($E$25&gt;$F$25,EN25&gt;EO25),AND($E$25=$F$25,EN25=EO25),AND($E$25&lt;$F$25,EN25&lt;EO25)),3*$J$25,0)))</f>
        <v/>
      </c>
      <c r="EQ25" s="5">
        <v>0</v>
      </c>
      <c r="ER25" s="6">
        <v>1</v>
      </c>
      <c r="ES25" s="7" t="str">
        <f>IF(OR($E$25="",$F$25="",EQ25="",ER25=""),"",IF(AND(EQ25=$E$25,ER25=$F$25),5*$J$25,IF(OR(AND($E$25&gt;$F$25,EQ25&gt;ER25),AND($E$25=$F$25,EQ25=ER25),AND($E$25&lt;$F$25,EQ25&lt;ER25)),3*$J$25,0)))</f>
        <v/>
      </c>
      <c r="ET25" s="5">
        <v>1</v>
      </c>
      <c r="EU25" s="6">
        <v>2</v>
      </c>
      <c r="EV25" s="7" t="str">
        <f>IF(OR($E$25="",$F$25="",ET25="",EU25=""),"",IF(AND(ET25=$E$25,EU25=$F$25),5*$J$25,IF(OR(AND($E$25&gt;$F$25,ET25&gt;EU25),AND($E$25=$F$25,ET25=EU25),AND($E$25&lt;$F$25,ET25&lt;EU25)),3*$J$25,0)))</f>
        <v/>
      </c>
      <c r="EW25" s="5">
        <v>2</v>
      </c>
      <c r="EX25" s="6">
        <v>2</v>
      </c>
      <c r="EY25" s="7" t="str">
        <f>IF(OR($E$25="",$F$25="",EW25="",EX25=""),"",IF(AND(EW25=$E$25,EX25=$F$25),5*$J$25,IF(OR(AND($E$25&gt;$F$25,EW25&gt;EX25),AND($E$25=$F$25,EW25=EX25),AND($E$25&lt;$F$25,EW25&lt;EX25)),3*$J$25,0)))</f>
        <v/>
      </c>
      <c r="EZ25" s="5">
        <v>1</v>
      </c>
      <c r="FA25" s="6">
        <v>1</v>
      </c>
      <c r="FB25" s="7" t="str">
        <f>IF(OR($E$25="",$F$25="",EZ25="",FA25=""),"",IF(AND(EZ25=$E$25,FA25=$F$25),5*$J$25,IF(OR(AND($E$25&gt;$F$25,EZ25&gt;FA25),AND($E$25=$F$25,EZ25=FA25),AND($E$25&lt;$F$25,EZ25&lt;FA25)),3*$J$25,0)))</f>
        <v/>
      </c>
      <c r="FC25" s="5">
        <v>2</v>
      </c>
      <c r="FD25" s="6">
        <v>2</v>
      </c>
      <c r="FE25" s="7" t="str">
        <f>IF(OR($E$25="",$F$25="",FC25="",FD25=""),"",IF(AND(FC25=$E$25,FD25=$F$25),5*$J$25,IF(OR(AND($E$25&gt;$F$25,FC25&gt;FD25),AND($E$25=$F$25,FC25=FD25),AND($E$25&lt;$F$25,FC25&lt;FD25)),3*$J$25,0)))</f>
        <v/>
      </c>
      <c r="FF25" s="5">
        <v>0</v>
      </c>
      <c r="FG25" s="6">
        <v>2</v>
      </c>
      <c r="FH25" s="7" t="str">
        <f>IF(OR($E$25="",$F$25="",FF25="",FG25=""),"",IF(AND(FF25=$E$25,FG25=$F$25),5*$J$25,IF(OR(AND($E$25&gt;$F$25,FF25&gt;FG25),AND($E$25=$F$25,FF25=FG25),AND($E$25&lt;$F$25,FF25&lt;FG25)),3*$J$25,0)))</f>
        <v/>
      </c>
      <c r="FI25" s="5">
        <v>0</v>
      </c>
      <c r="FJ25" s="6">
        <v>2</v>
      </c>
      <c r="FK25" s="7" t="str">
        <f>IF(OR($E$25="",$F$25="",FI25="",FJ25=""),"",IF(AND(FI25=$E$25,FJ25=$F$25),5*$J$25,IF(OR(AND($E$25&gt;$F$25,FI25&gt;FJ25),AND($E$25=$F$25,FI25=FJ25),AND($E$25&lt;$F$25,FI25&lt;FJ25)),3*$J$25,0)))</f>
        <v/>
      </c>
      <c r="FL25" s="5">
        <v>1</v>
      </c>
      <c r="FM25" s="6">
        <v>2</v>
      </c>
      <c r="FN25" s="7" t="str">
        <f>IF(OR($E$25="",$F$25="",FL25="",FM25=""),"",IF(AND(FL25=$E$25,FM25=$F$25),5*$J$25,IF(OR(AND($E$25&gt;$F$25,FL25&gt;FM25),AND($E$25=$F$25,FL25=FM25),AND($E$25&lt;$F$25,FL25&lt;FM25)),3*$J$25,0)))</f>
        <v/>
      </c>
      <c r="FO25" s="5">
        <v>1</v>
      </c>
      <c r="FP25" s="6">
        <v>1</v>
      </c>
      <c r="FQ25" s="7" t="str">
        <f>IF(OR($E$25="",$F$25="",FO25="",FP25=""),"",IF(AND(FO25=$E$25,FP25=$F$25),5*$J$25,IF(OR(AND($E$25&gt;$F$25,FO25&gt;FP25),AND($E$25=$F$25,FO25=FP25),AND($E$25&lt;$F$25,FO25&lt;FP25)),3*$J$25,0)))</f>
        <v/>
      </c>
      <c r="FR25" s="5">
        <v>2</v>
      </c>
      <c r="FS25" s="6">
        <v>0</v>
      </c>
      <c r="FT25" s="7" t="str">
        <f>IF(OR($E$25="",$F$25="",FR25="",FS25=""),"",IF(AND(FR25=$E$25,FS25=$F$25),5*$J$25,IF(OR(AND($E$25&gt;$F$25,FR25&gt;FS25),AND($E$25=$F$25,FR25=FS25),AND($E$25&lt;$F$25,FR25&lt;FS25)),3*$J$25,0)))</f>
        <v/>
      </c>
      <c r="FU25" s="5">
        <v>1</v>
      </c>
      <c r="FV25" s="6">
        <v>0</v>
      </c>
      <c r="FW25" s="7" t="str">
        <f>IF(OR($E$25="",$F$25="",FU25="",FV25=""),"",IF(AND(FU25=$E$25,FV25=$F$25),5*$J$25,IF(OR(AND($E$25&gt;$F$25,FU25&gt;FV25),AND($E$25=$F$25,FU25=FV25),AND($E$25&lt;$F$25,FU25&lt;FV25)),3*$J$25,0)))</f>
        <v/>
      </c>
      <c r="FX25" s="5">
        <v>1</v>
      </c>
      <c r="FY25" s="6">
        <v>1</v>
      </c>
      <c r="FZ25" s="7" t="str">
        <f>IF(OR($E$25="",$F$25="",FX25="",FY25=""),"",IF(AND(FX25=$E$25,FY25=$F$25),5*$J$25,IF(OR(AND($E$25&gt;$F$25,FX25&gt;FY25),AND($E$25=$F$25,FX25=FY25),AND($E$25&lt;$F$25,FX25&lt;FY25)),3*$J$25,0)))</f>
        <v/>
      </c>
      <c r="GA25" s="5">
        <v>0</v>
      </c>
      <c r="GB25" s="6">
        <v>2</v>
      </c>
      <c r="GC25" s="7" t="str">
        <f>IF(OR($E$25="",$F$25="",GA25="",GB25=""),"",IF(AND(GA25=$E$25,GB25=$F$25),5*$J$25,IF(OR(AND($E$25&gt;$F$25,GA25&gt;GB25),AND($E$25=$F$25,GA25=GB25),AND($E$25&lt;$F$25,GA25&lt;GB25)),3*$J$25,0)))</f>
        <v/>
      </c>
      <c r="GD25" s="5">
        <v>1</v>
      </c>
      <c r="GE25" s="6">
        <v>1</v>
      </c>
      <c r="GF25" s="7" t="str">
        <f>IF(OR($E$25="",$F$25="",GD25="",GE25=""),"",IF(AND(GD25=$E$25,GE25=$F$25),5*$J$25,IF(OR(AND($E$25&gt;$F$25,GD25&gt;GE25),AND($E$25=$F$25,GD25=GE25),AND($E$25&lt;$F$25,GD25&lt;GE25)),3*$J$25,0)))</f>
        <v/>
      </c>
      <c r="GG25" s="5">
        <v>0</v>
      </c>
      <c r="GH25" s="6">
        <v>1</v>
      </c>
      <c r="GI25" s="7" t="str">
        <f>IF(OR($E$25="",$F$25="",GG25="",GH25=""),"",IF(AND(GG25=$E$25,GH25=$F$25),5*$J$25,IF(OR(AND($E$25&gt;$F$25,GG25&gt;GH25),AND($E$25=$F$25,GG25=GH25),AND($E$25&lt;$F$25,GG25&lt;GH25)),3*$J$25,0)))</f>
        <v/>
      </c>
      <c r="GJ25" s="5">
        <v>0</v>
      </c>
      <c r="GK25" s="6">
        <v>0</v>
      </c>
      <c r="GL25" s="7" t="str">
        <f>IF(OR($E$25="",$F$25="",GJ25="",GK25=""),"",IF(AND(GJ25=$E$25,GK25=$F$25),5*$J$25,IF(OR(AND($E$25&gt;$F$25,GJ25&gt;GK25),AND($E$25=$F$25,GJ25=GK25),AND($E$25&lt;$F$25,GJ25&lt;GK25)),3*$J$25,0)))</f>
        <v/>
      </c>
      <c r="GM25" s="5">
        <v>1</v>
      </c>
      <c r="GN25" s="6">
        <v>3</v>
      </c>
      <c r="GO25" s="7" t="str">
        <f>IF(OR($E$25="",$F$25="",GM25="",GN25=""),"",IF(AND(GM25=$E$25,GN25=$F$25),5*$J$25,IF(OR(AND($E$25&gt;$F$25,GM25&gt;GN25),AND($E$25=$F$25,GM25=GN25),AND($E$25&lt;$F$25,GM25&lt;GN25)),3*$J$25,0)))</f>
        <v/>
      </c>
      <c r="GP25" s="5">
        <v>1</v>
      </c>
      <c r="GQ25" s="6">
        <v>2</v>
      </c>
      <c r="GR25" s="7" t="str">
        <f>IF(OR($E$25="",$F$25="",GP25="",GQ25=""),"",IF(AND(GP25=$E$25,GQ25=$F$25),5*$J$25,IF(OR(AND($E$25&gt;$F$25,GP25&gt;GQ25),AND($E$25=$F$25,GP25=GQ25),AND($E$25&lt;$F$25,GP25&lt;GQ25)),3*$J$25,0)))</f>
        <v/>
      </c>
      <c r="GS25" s="5">
        <v>1</v>
      </c>
      <c r="GT25" s="6">
        <v>0</v>
      </c>
      <c r="GU25" s="7" t="str">
        <f>IF(OR($E$25="",$F$25="",GS25="",GT25=""),"",IF(AND(GS25=$E$25,GT25=$F$25),5*$J$25,IF(OR(AND($E$25&gt;$F$25,GS25&gt;GT25),AND($E$25=$F$25,GS25=GT25),AND($E$25&lt;$F$25,GS25&lt;GT25)),3*$J$25,0)))</f>
        <v/>
      </c>
      <c r="GV25" s="168"/>
    </row>
    <row r="26" spans="1:204">
      <c r="A26" s="236">
        <v>23</v>
      </c>
      <c r="B26" s="44">
        <v>21</v>
      </c>
      <c r="C26" s="152" t="s">
        <v>5</v>
      </c>
      <c r="D26" s="152" t="s">
        <v>284</v>
      </c>
      <c r="E26" s="221" t="str">
        <f>IF(Poules!I46&lt;&gt;"",Poules!I46,"")</f>
        <v/>
      </c>
      <c r="F26" s="221" t="str">
        <f>IF(Poules!J46&lt;&gt;"",Poules!J46,"")</f>
        <v/>
      </c>
      <c r="G26" s="22">
        <v>1.8</v>
      </c>
      <c r="H26" s="210">
        <v>3.3</v>
      </c>
      <c r="I26" s="211">
        <v>4</v>
      </c>
      <c r="J26" s="174" t="str">
        <f t="shared" si="1"/>
        <v/>
      </c>
      <c r="K26" s="250">
        <f>IF($K$4&lt;&gt;0,HLOOKUP($K$4,$O$4:GU26,A26,FALSE),"")</f>
        <v>1</v>
      </c>
      <c r="L26" s="251">
        <f>IF($K$4&lt;&gt;0,HLOOKUP(CONCATENATE($K$4,"1"),$O$4:GU26,A26,FALSE),"")</f>
        <v>1</v>
      </c>
      <c r="M26" s="252" t="str">
        <f>IF($K$4&lt;&gt;0,HLOOKUP(CONCATENATE($K$4,"2"),$O$4:GU26,A26,FALSE),"")</f>
        <v/>
      </c>
      <c r="N26" s="253"/>
      <c r="O26" s="3">
        <v>1</v>
      </c>
      <c r="P26" s="4">
        <v>1</v>
      </c>
      <c r="Q26" s="130" t="str">
        <f>IF(OR($E$26="",$F$26="",O26="",P26=""),"",IF(AND(O26=$E$26,P26=$F$26),5*$J$26,IF(OR(AND($E$26&gt;$F$26,O26&gt;P26),AND($E$26=$F$26,O26=P26),AND($E$26&lt;$F$26,O26&lt;P26)),3*$J$26,0)))</f>
        <v/>
      </c>
      <c r="R26" s="3">
        <v>2</v>
      </c>
      <c r="S26" s="4">
        <v>1</v>
      </c>
      <c r="T26" s="130" t="str">
        <f>IF(OR($E$26="",$F$26="",R26="",S26=""),"",IF(AND(R26=$E$26,S26=$F$26),5*$J$26,IF(OR(AND($E$26&gt;$F$26,R26&gt;S26),AND($E$26=$F$26,R26=S26),AND($E$26&lt;$F$26,R26&lt;S26)),3*$J$26,0)))</f>
        <v/>
      </c>
      <c r="U26" s="3">
        <v>1</v>
      </c>
      <c r="V26" s="4">
        <v>1</v>
      </c>
      <c r="W26" s="130" t="str">
        <f>IF(OR($E$26="",$F$26="",U26="",V26=""),"",IF(AND(U26=$E$26,V26=$F$26),5*$J$26,IF(OR(AND($E$26&gt;$F$26,U26&gt;V26),AND($E$26=$F$26,U26=V26),AND($E$26&lt;$F$26,U26&lt;V26)),3*$J$26,0)))</f>
        <v/>
      </c>
      <c r="X26" s="3">
        <v>2</v>
      </c>
      <c r="Y26" s="4">
        <v>2</v>
      </c>
      <c r="Z26" s="130" t="str">
        <f>IF(OR($E$26="",$F$26="",X26="",Y26=""),"",IF(AND(X26=$E$26,Y26=$F$26),5*$J$26,IF(OR(AND($E$26&gt;$F$26,X26&gt;Y26),AND($E$26=$F$26,X26=Y26),AND($E$26&lt;$F$26,X26&lt;Y26)),3*$J$26,0)))</f>
        <v/>
      </c>
      <c r="AA26" s="3">
        <v>1</v>
      </c>
      <c r="AB26" s="4">
        <v>1</v>
      </c>
      <c r="AC26" s="130" t="str">
        <f>IF(OR($E$26="",$F$26="",AA26="",AB26=""),"",IF(AND(AA26=$E$26,AB26=$F$26),5*$J$26,IF(OR(AND($E$26&gt;$F$26,AA26&gt;AB26),AND($E$26=$F$26,AA26=AB26),AND($E$26&lt;$F$26,AA26&lt;AB26)),3*$J$26,0)))</f>
        <v/>
      </c>
      <c r="AD26" s="3">
        <v>2</v>
      </c>
      <c r="AE26" s="4">
        <v>0</v>
      </c>
      <c r="AF26" s="130" t="str">
        <f>IF(OR($E$26="",$F$26="",AD26="",AE26=""),"",IF(AND(AD26=$E$26,AE26=$F$26),5*$J$26,IF(OR(AND($E$26&gt;$F$26,AD26&gt;AE26),AND($E$26=$F$26,AD26=AE26),AND($E$26&lt;$F$26,AD26&lt;AE26)),3*$J$26,0)))</f>
        <v/>
      </c>
      <c r="AG26" s="3">
        <v>0</v>
      </c>
      <c r="AH26" s="4">
        <v>1</v>
      </c>
      <c r="AI26" s="130" t="str">
        <f>IF(OR($E$26="",$F$26="",AG26="",AH26=""),"",IF(AND(AG26=$E$26,AH26=$F$26),5*$J$26,IF(OR(AND($E$26&gt;$F$26,AG26&gt;AH26),AND($E$26=$F$26,AG26=AH26),AND($E$26&lt;$F$26,AG26&lt;AH26)),3*$J$26,0)))</f>
        <v/>
      </c>
      <c r="AJ26" s="3">
        <v>2</v>
      </c>
      <c r="AK26" s="4">
        <v>1</v>
      </c>
      <c r="AL26" s="130" t="str">
        <f>IF(OR($E$26="",$F$26="",AJ26="",AK26=""),"",IF(AND(AJ26=$E$26,AK26=$F$26),5*$J$26,IF(OR(AND($E$26&gt;$F$26,AJ26&gt;AK26),AND($E$26=$F$26,AJ26=AK26),AND($E$26&lt;$F$26,AJ26&lt;AK26)),3*$J$26,0)))</f>
        <v/>
      </c>
      <c r="AM26" s="3">
        <v>2</v>
      </c>
      <c r="AN26" s="4">
        <v>1</v>
      </c>
      <c r="AO26" s="130" t="str">
        <f>IF(OR($E$26="",$F$26="",AM26="",AN26=""),"",IF(AND(AM26=$E$26,AN26=$F$26),5*$J$26,IF(OR(AND($E$26&gt;$F$26,AM26&gt;AN26),AND($E$26=$F$26,AM26=AN26),AND($E$26&lt;$F$26,AM26&lt;AN26)),3*$J$26,0)))</f>
        <v/>
      </c>
      <c r="AP26" s="3">
        <v>2</v>
      </c>
      <c r="AQ26" s="4">
        <v>1</v>
      </c>
      <c r="AR26" s="130" t="str">
        <f>IF(OR($E$26="",$F$26="",AP26="",AQ26=""),"",IF(AND(AP26=$E$26,AQ26=$F$26),5*$J$26,IF(OR(AND($E$26&gt;$F$26,AP26&gt;AQ26),AND($E$26=$F$26,AP26=AQ26),AND($E$26&lt;$F$26,AP26&lt;AQ26)),3*$J$26,0)))</f>
        <v/>
      </c>
      <c r="AS26" s="3">
        <v>1</v>
      </c>
      <c r="AT26" s="4">
        <v>1</v>
      </c>
      <c r="AU26" s="130" t="str">
        <f>IF(OR($E$26="",$F$26="",AS26="",AT26=""),"",IF(AND(AS26=$E$26,AT26=$F$26),5*$J$26,IF(OR(AND($E$26&gt;$F$26,AS26&gt;AT26),AND($E$26=$F$26,AS26=AT26),AND($E$26&lt;$F$26,AS26&lt;AT26)),3*$J$26,0)))</f>
        <v/>
      </c>
      <c r="AV26" s="3">
        <v>0</v>
      </c>
      <c r="AW26" s="4">
        <v>0</v>
      </c>
      <c r="AX26" s="130" t="str">
        <f>IF(OR($E$26="",$F$26="",AV26="",AW26=""),"",IF(AND(AV26=$E$26,AW26=$F$26),5*$J$26,IF(OR(AND($E$26&gt;$F$26,AV26&gt;AW26),AND($E$26=$F$26,AV26=AW26),AND($E$26&lt;$F$26,AV26&lt;AW26)),3*$J$26,0)))</f>
        <v/>
      </c>
      <c r="AY26" s="3">
        <v>2</v>
      </c>
      <c r="AZ26" s="4">
        <v>2</v>
      </c>
      <c r="BA26" s="130" t="str">
        <f>IF(OR($E$26="",$F$26="",AY26="",AZ26=""),"",IF(AND(AY26=$E$26,AZ26=$F$26),5*$J$26,IF(OR(AND($E$26&gt;$F$26,AY26&gt;AZ26),AND($E$26=$F$26,AY26=AZ26),AND($E$26&lt;$F$26,AY26&lt;AZ26)),3*$J$26,0)))</f>
        <v/>
      </c>
      <c r="BB26" s="3">
        <v>1</v>
      </c>
      <c r="BC26" s="4">
        <v>2</v>
      </c>
      <c r="BD26" s="130" t="str">
        <f>IF(OR($E$26="",$F$26="",BB26="",BC26=""),"",IF(AND(BB26=$E$26,BC26=$F$26),5*$J$26,IF(OR(AND($E$26&gt;$F$26,BB26&gt;BC26),AND($E$26=$F$26,BB26=BC26),AND($E$26&lt;$F$26,BB26&lt;BC26)),3*$J$26,0)))</f>
        <v/>
      </c>
      <c r="BE26" s="3">
        <v>1</v>
      </c>
      <c r="BF26" s="4">
        <v>2</v>
      </c>
      <c r="BG26" s="130" t="str">
        <f>IF(OR($E$26="",$F$26="",BE26="",BF26=""),"",IF(AND(BE26=$E$26,BF26=$F$26),5*$J$26,IF(OR(AND($E$26&gt;$F$26,BE26&gt;BF26),AND($E$26=$F$26,BE26=BF26),AND($E$26&lt;$F$26,BE26&lt;BF26)),3*$J$26,0)))</f>
        <v/>
      </c>
      <c r="BH26" s="3">
        <v>1</v>
      </c>
      <c r="BI26" s="4">
        <v>1</v>
      </c>
      <c r="BJ26" s="130" t="str">
        <f>IF(OR($E$26="",$F$26="",BH26="",BI26=""),"",IF(AND(BH26=$E$26,BI26=$F$26),5*$J$26,IF(OR(AND($E$26&gt;$F$26,BH26&gt;BI26),AND($E$26=$F$26,BH26=BI26),AND($E$26&lt;$F$26,BH26&lt;BI26)),3*$J$26,0)))</f>
        <v/>
      </c>
      <c r="BK26" s="3">
        <v>0</v>
      </c>
      <c r="BL26" s="4">
        <v>1</v>
      </c>
      <c r="BM26" s="130" t="str">
        <f>IF(OR($E$26="",$F$26="",BK26="",BL26=""),"",IF(AND(BK26=$E$26,BL26=$F$26),5*$J$26,IF(OR(AND($E$26&gt;$F$26,BK26&gt;BL26),AND($E$26=$F$26,BK26=BL26),AND($E$26&lt;$F$26,BK26&lt;BL26)),3*$J$26,0)))</f>
        <v/>
      </c>
      <c r="BN26" s="3">
        <v>3</v>
      </c>
      <c r="BO26" s="4">
        <v>2</v>
      </c>
      <c r="BP26" s="130" t="str">
        <f>IF(OR($E$26="",$F$26="",BN26="",BO26=""),"",IF(AND(BN26=$E$26,BO26=$F$26),5*$J$26,IF(OR(AND($E$26&gt;$F$26,BN26&gt;BO26),AND($E$26=$F$26,BN26=BO26),AND($E$26&lt;$F$26,BN26&lt;BO26)),3*$J$26,0)))</f>
        <v/>
      </c>
      <c r="BQ26" s="3">
        <v>0</v>
      </c>
      <c r="BR26" s="4">
        <v>0</v>
      </c>
      <c r="BS26" s="130" t="str">
        <f>IF(OR($E$26="",$F$26="",BQ26="",BR26=""),"",IF(AND(BQ26=$E$26,BR26=$F$26),5*$J$26,IF(OR(AND($E$26&gt;$F$26,BQ26&gt;BR26),AND($E$26=$F$26,BQ26=BR26),AND($E$26&lt;$F$26,BQ26&lt;BR26)),3*$J$26,0)))</f>
        <v/>
      </c>
      <c r="BT26" s="3">
        <v>1</v>
      </c>
      <c r="BU26" s="4">
        <v>1</v>
      </c>
      <c r="BV26" s="130" t="str">
        <f>IF(OR($E$26="",$F$26="",BT26="",BU26=""),"",IF(AND(BT26=$E$26,BU26=$F$26),5*$J$26,IF(OR(AND($E$26&gt;$F$26,BT26&gt;BU26),AND($E$26=$F$26,BT26=BU26),AND($E$26&lt;$F$26,BT26&lt;BU26)),3*$J$26,0)))</f>
        <v/>
      </c>
      <c r="BW26" s="3">
        <v>2</v>
      </c>
      <c r="BX26" s="4">
        <v>0</v>
      </c>
      <c r="BY26" s="130" t="str">
        <f>IF(OR($E$26="",$F$26="",BW26="",BX26=""),"",IF(AND(BW26=$E$26,BX26=$F$26),5*$J$26,IF(OR(AND($E$26&gt;$F$26,BW26&gt;BX26),AND($E$26=$F$26,BW26=BX26),AND($E$26&lt;$F$26,BW26&lt;BX26)),3*$J$26,0)))</f>
        <v/>
      </c>
      <c r="BZ26" s="3">
        <v>1</v>
      </c>
      <c r="CA26" s="4">
        <v>2</v>
      </c>
      <c r="CB26" s="130" t="str">
        <f>IF(OR($E$26="",$F$26="",BZ26="",CA26=""),"",IF(AND(BZ26=$E$26,CA26=$F$26),5*$J$26,IF(OR(AND($E$26&gt;$F$26,BZ26&gt;CA26),AND($E$26=$F$26,BZ26=CA26),AND($E$26&lt;$F$26,BZ26&lt;CA26)),3*$J$26,0)))</f>
        <v/>
      </c>
      <c r="CC26" s="3">
        <v>0</v>
      </c>
      <c r="CD26" s="4">
        <v>0</v>
      </c>
      <c r="CE26" s="130" t="str">
        <f>IF(OR($E$26="",$F$26="",CC26="",CD26=""),"",IF(AND(CC26=$E$26,CD26=$F$26),5*$J$26,IF(OR(AND($E$26&gt;$F$26,CC26&gt;CD26),AND($E$26=$F$26,CC26=CD26),AND($E$26&lt;$F$26,CC26&lt;CD26)),3*$J$26,0)))</f>
        <v/>
      </c>
      <c r="CF26" s="3">
        <v>1</v>
      </c>
      <c r="CG26" s="4">
        <v>1</v>
      </c>
      <c r="CH26" s="130" t="str">
        <f>IF(OR($E$26="",$F$26="",CF26="",CG26=""),"",IF(AND(CF26=$E$26,CG26=$F$26),5*$J$26,IF(OR(AND($E$26&gt;$F$26,CF26&gt;CG26),AND($E$26=$F$26,CF26=CG26),AND($E$26&lt;$F$26,CF26&lt;CG26)),3*$J$26,0)))</f>
        <v/>
      </c>
      <c r="CI26" s="3">
        <v>1</v>
      </c>
      <c r="CJ26" s="4">
        <v>2</v>
      </c>
      <c r="CK26" s="130" t="str">
        <f>IF(OR($E$26="",$F$26="",CI26="",CJ26=""),"",IF(AND(CI26=$E$26,CJ26=$F$26),5*$J$26,IF(OR(AND($E$26&gt;$F$26,CI26&gt;CJ26),AND($E$26=$F$26,CI26=CJ26),AND($E$26&lt;$F$26,CI26&lt;CJ26)),3*$J$26,0)))</f>
        <v/>
      </c>
      <c r="CL26" s="3">
        <v>1</v>
      </c>
      <c r="CM26" s="4">
        <v>1</v>
      </c>
      <c r="CN26" s="130" t="str">
        <f>IF(OR($E$26="",$F$26="",CL26="",CM26=""),"",IF(AND(CL26=$E$26,CM26=$F$26),5*$J$26,IF(OR(AND($E$26&gt;$F$26,CL26&gt;CM26),AND($E$26=$F$26,CL26=CM26),AND($E$26&lt;$F$26,CL26&lt;CM26)),3*$J$26,0)))</f>
        <v/>
      </c>
      <c r="CO26" s="3">
        <v>1</v>
      </c>
      <c r="CP26" s="4">
        <v>1</v>
      </c>
      <c r="CQ26" s="130" t="str">
        <f>IF(OR($E$26="",$F$26="",CO26="",CP26=""),"",IF(AND(CO26=$E$26,CP26=$F$26),5*$J$26,IF(OR(AND($E$26&gt;$F$26,CO26&gt;CP26),AND($E$26=$F$26,CO26=CP26),AND($E$26&lt;$F$26,CO26&lt;CP26)),3*$J$26,0)))</f>
        <v/>
      </c>
      <c r="CR26" s="3">
        <v>1</v>
      </c>
      <c r="CS26" s="4">
        <v>1</v>
      </c>
      <c r="CT26" s="130" t="str">
        <f>IF(OR($E$26="",$F$26="",CR26="",CS26=""),"",IF(AND(CR26=$E$26,CS26=$F$26),5*$J$26,IF(OR(AND($E$26&gt;$F$26,CR26&gt;CS26),AND($E$26=$F$26,CR26=CS26),AND($E$26&lt;$F$26,CR26&lt;CS26)),3*$J$26,0)))</f>
        <v/>
      </c>
      <c r="CU26" s="3">
        <v>1</v>
      </c>
      <c r="CV26" s="4">
        <v>1</v>
      </c>
      <c r="CW26" s="130" t="str">
        <f>IF(OR($E$26="",$F$26="",CU26="",CV26=""),"",IF(AND(CU26=$E$26,CV26=$F$26),5*$J$26,IF(OR(AND($E$26&gt;$F$26,CU26&gt;CV26),AND($E$26=$F$26,CU26=CV26),AND($E$26&lt;$F$26,CU26&lt;CV26)),3*$J$26,0)))</f>
        <v/>
      </c>
      <c r="CX26" s="3">
        <v>1</v>
      </c>
      <c r="CY26" s="4">
        <v>0</v>
      </c>
      <c r="CZ26" s="130" t="str">
        <f>IF(OR($E$26="",$F$26="",CX26="",CY26=""),"",IF(AND(CX26=$E$26,CY26=$F$26),5*$J$26,IF(OR(AND($E$26&gt;$F$26,CX26&gt;CY26),AND($E$26=$F$26,CX26=CY26),AND($E$26&lt;$F$26,CX26&lt;CY26)),3*$J$26,0)))</f>
        <v/>
      </c>
      <c r="DA26" s="3">
        <v>1</v>
      </c>
      <c r="DB26" s="4">
        <v>1</v>
      </c>
      <c r="DC26" s="130" t="str">
        <f>IF(OR($E$26="",$F$26="",DA26="",DB26=""),"",IF(AND(DA26=$E$26,DB26=$F$26),5*$J$26,IF(OR(AND($E$26&gt;$F$26,DA26&gt;DB26),AND($E$26=$F$26,DA26=DB26),AND($E$26&lt;$F$26,DA26&lt;DB26)),3*$J$26,0)))</f>
        <v/>
      </c>
      <c r="DD26" s="3">
        <v>2</v>
      </c>
      <c r="DE26" s="4">
        <v>1</v>
      </c>
      <c r="DF26" s="130" t="str">
        <f>IF(OR($E$26="",$F$26="",DD26="",DE26=""),"",IF(AND(DD26=$E$26,DE26=$F$26),5*$J$26,IF(OR(AND($E$26&gt;$F$26,DD26&gt;DE26),AND($E$26=$F$26,DD26=DE26),AND($E$26&lt;$F$26,DD26&lt;DE26)),3*$J$26,0)))</f>
        <v/>
      </c>
      <c r="DG26" s="3">
        <v>1</v>
      </c>
      <c r="DH26" s="4">
        <v>2</v>
      </c>
      <c r="DI26" s="130" t="str">
        <f>IF(OR($E$26="",$F$26="",DG26="",DH26=""),"",IF(AND(DG26=$E$26,DH26=$F$26),5*$J$26,IF(OR(AND($E$26&gt;$F$26,DG26&gt;DH26),AND($E$26=$F$26,DG26=DH26),AND($E$26&lt;$F$26,DG26&lt;DH26)),3*$J$26,0)))</f>
        <v/>
      </c>
      <c r="DJ26" s="3">
        <v>2</v>
      </c>
      <c r="DK26" s="4">
        <v>0</v>
      </c>
      <c r="DL26" s="130" t="str">
        <f>IF(OR($E$26="",$F$26="",DJ26="",DK26=""),"",IF(AND(DJ26=$E$26,DK26=$F$26),5*$J$26,IF(OR(AND($E$26&gt;$F$26,DJ26&gt;DK26),AND($E$26=$F$26,DJ26=DK26),AND($E$26&lt;$F$26,DJ26&lt;DK26)),3*$J$26,0)))</f>
        <v/>
      </c>
      <c r="DM26" s="3">
        <v>1</v>
      </c>
      <c r="DN26" s="4">
        <v>0</v>
      </c>
      <c r="DO26" s="130" t="str">
        <f>IF(OR($E$26="",$F$26="",DM26="",DN26=""),"",IF(AND(DM26=$E$26,DN26=$F$26),5*$J$26,IF(OR(AND($E$26&gt;$F$26,DM26&gt;DN26),AND($E$26=$F$26,DM26=DN26),AND($E$26&lt;$F$26,DM26&lt;DN26)),3*$J$26,0)))</f>
        <v/>
      </c>
      <c r="DP26" s="3">
        <v>0</v>
      </c>
      <c r="DQ26" s="4">
        <v>1</v>
      </c>
      <c r="DR26" s="130" t="str">
        <f>IF(OR($E$26="",$F$26="",DP26="",DQ26=""),"",IF(AND(DP26=$E$26,DQ26=$F$26),5*$J$26,IF(OR(AND($E$26&gt;$F$26,DP26&gt;DQ26),AND($E$26=$F$26,DP26=DQ26),AND($E$26&lt;$F$26,DP26&lt;DQ26)),3*$J$26,0)))</f>
        <v/>
      </c>
      <c r="DS26" s="3">
        <v>3</v>
      </c>
      <c r="DT26" s="4">
        <v>1</v>
      </c>
      <c r="DU26" s="130" t="str">
        <f>IF(OR($E$26="",$F$26="",DS26="",DT26=""),"",IF(AND(DS26=$E$26,DT26=$F$26),5*$J$26,IF(OR(AND($E$26&gt;$F$26,DS26&gt;DT26),AND($E$26=$F$26,DS26=DT26),AND($E$26&lt;$F$26,DS26&lt;DT26)),3*$J$26,0)))</f>
        <v/>
      </c>
      <c r="DV26" s="3">
        <v>3</v>
      </c>
      <c r="DW26" s="4">
        <v>2</v>
      </c>
      <c r="DX26" s="130" t="str">
        <f>IF(OR($E$26="",$F$26="",DV26="",DW26=""),"",IF(AND(DV26=$E$26,DW26=$F$26),5*$J$26,IF(OR(AND($E$26&gt;$F$26,DV26&gt;DW26),AND($E$26=$F$26,DV26=DW26),AND($E$26&lt;$F$26,DV26&lt;DW26)),3*$J$26,0)))</f>
        <v/>
      </c>
      <c r="DY26" s="3">
        <v>2</v>
      </c>
      <c r="DZ26" s="4">
        <v>1</v>
      </c>
      <c r="EA26" s="130" t="str">
        <f>IF(OR($E$26="",$F$26="",DY26="",DZ26=""),"",IF(AND(DY26=$E$26,DZ26=$F$26),5*$J$26,IF(OR(AND($E$26&gt;$F$26,DY26&gt;DZ26),AND($E$26=$F$26,DY26=DZ26),AND($E$26&lt;$F$26,DY26&lt;DZ26)),3*$J$26,0)))</f>
        <v/>
      </c>
      <c r="EB26" s="3">
        <v>2</v>
      </c>
      <c r="EC26" s="4">
        <v>1</v>
      </c>
      <c r="ED26" s="130" t="str">
        <f>IF(OR($E$26="",$F$26="",EB26="",EC26=""),"",IF(AND(EB26=$E$26,EC26=$F$26),5*$J$26,IF(OR(AND($E$26&gt;$F$26,EB26&gt;EC26),AND($E$26=$F$26,EB26=EC26),AND($E$26&lt;$F$26,EB26&lt;EC26)),3*$J$26,0)))</f>
        <v/>
      </c>
      <c r="EE26" s="3">
        <v>1</v>
      </c>
      <c r="EF26" s="4">
        <v>1</v>
      </c>
      <c r="EG26" s="130" t="str">
        <f>IF(OR($E$26="",$F$26="",EE26="",EF26=""),"",IF(AND(EE26=$E$26,EF26=$F$26),5*$J$26,IF(OR(AND($E$26&gt;$F$26,EE26&gt;EF26),AND($E$26=$F$26,EE26=EF26),AND($E$26&lt;$F$26,EE26&lt;EF26)),3*$J$26,0)))</f>
        <v/>
      </c>
      <c r="EH26" s="3">
        <v>1</v>
      </c>
      <c r="EI26" s="4">
        <v>1</v>
      </c>
      <c r="EJ26" s="130" t="str">
        <f>IF(OR($E$26="",$F$26="",EH26="",EI26=""),"",IF(AND(EH26=$E$26,EI26=$F$26),5*$J$26,IF(OR(AND($E$26&gt;$F$26,EH26&gt;EI26),AND($E$26=$F$26,EH26=EI26),AND($E$26&lt;$F$26,EH26&lt;EI26)),3*$J$26,0)))</f>
        <v/>
      </c>
      <c r="EK26" s="3">
        <v>2</v>
      </c>
      <c r="EL26" s="4">
        <v>1</v>
      </c>
      <c r="EM26" s="130" t="str">
        <f>IF(OR($E$26="",$F$26="",EK26="",EL26=""),"",IF(AND(EK26=$E$26,EL26=$F$26),5*$J$26,IF(OR(AND($E$26&gt;$F$26,EK26&gt;EL26),AND($E$26=$F$26,EK26=EL26),AND($E$26&lt;$F$26,EK26&lt;EL26)),3*$J$26,0)))</f>
        <v/>
      </c>
      <c r="EN26" s="3">
        <v>1</v>
      </c>
      <c r="EO26" s="4">
        <v>0</v>
      </c>
      <c r="EP26" s="130" t="str">
        <f>IF(OR($E$26="",$F$26="",EN26="",EO26=""),"",IF(AND(EN26=$E$26,EO26=$F$26),5*$J$26,IF(OR(AND($E$26&gt;$F$26,EN26&gt;EO26),AND($E$26=$F$26,EN26=EO26),AND($E$26&lt;$F$26,EN26&lt;EO26)),3*$J$26,0)))</f>
        <v/>
      </c>
      <c r="EQ26" s="3">
        <v>2</v>
      </c>
      <c r="ER26" s="4">
        <v>2</v>
      </c>
      <c r="ES26" s="130" t="str">
        <f>IF(OR($E$26="",$F$26="",EQ26="",ER26=""),"",IF(AND(EQ26=$E$26,ER26=$F$26),5*$J$26,IF(OR(AND($E$26&gt;$F$26,EQ26&gt;ER26),AND($E$26=$F$26,EQ26=ER26),AND($E$26&lt;$F$26,EQ26&lt;ER26)),3*$J$26,0)))</f>
        <v/>
      </c>
      <c r="ET26" s="3">
        <v>1</v>
      </c>
      <c r="EU26" s="4">
        <v>1</v>
      </c>
      <c r="EV26" s="130" t="str">
        <f>IF(OR($E$26="",$F$26="",ET26="",EU26=""),"",IF(AND(ET26=$E$26,EU26=$F$26),5*$J$26,IF(OR(AND($E$26&gt;$F$26,ET26&gt;EU26),AND($E$26=$F$26,ET26=EU26),AND($E$26&lt;$F$26,ET26&lt;EU26)),3*$J$26,0)))</f>
        <v/>
      </c>
      <c r="EW26" s="3">
        <v>2</v>
      </c>
      <c r="EX26" s="4">
        <v>2</v>
      </c>
      <c r="EY26" s="130" t="str">
        <f>IF(OR($E$26="",$F$26="",EW26="",EX26=""),"",IF(AND(EW26=$E$26,EX26=$F$26),5*$J$26,IF(OR(AND($E$26&gt;$F$26,EW26&gt;EX26),AND($E$26=$F$26,EW26=EX26),AND($E$26&lt;$F$26,EW26&lt;EX26)),3*$J$26,0)))</f>
        <v/>
      </c>
      <c r="EZ26" s="3">
        <v>1</v>
      </c>
      <c r="FA26" s="4">
        <v>2</v>
      </c>
      <c r="FB26" s="130" t="str">
        <f>IF(OR($E$26="",$F$26="",EZ26="",FA26=""),"",IF(AND(EZ26=$E$26,FA26=$F$26),5*$J$26,IF(OR(AND($E$26&gt;$F$26,EZ26&gt;FA26),AND($E$26=$F$26,EZ26=FA26),AND($E$26&lt;$F$26,EZ26&lt;FA26)),3*$J$26,0)))</f>
        <v/>
      </c>
      <c r="FC26" s="3">
        <v>2</v>
      </c>
      <c r="FD26" s="4">
        <v>2</v>
      </c>
      <c r="FE26" s="130" t="str">
        <f>IF(OR($E$26="",$F$26="",FC26="",FD26=""),"",IF(AND(FC26=$E$26,FD26=$F$26),5*$J$26,IF(OR(AND($E$26&gt;$F$26,FC26&gt;FD26),AND($E$26=$F$26,FC26=FD26),AND($E$26&lt;$F$26,FC26&lt;FD26)),3*$J$26,0)))</f>
        <v/>
      </c>
      <c r="FF26" s="3">
        <v>2</v>
      </c>
      <c r="FG26" s="4">
        <v>1</v>
      </c>
      <c r="FH26" s="130" t="str">
        <f>IF(OR($E$26="",$F$26="",FF26="",FG26=""),"",IF(AND(FF26=$E$26,FG26=$F$26),5*$J$26,IF(OR(AND($E$26&gt;$F$26,FF26&gt;FG26),AND($E$26=$F$26,FF26=FG26),AND($E$26&lt;$F$26,FF26&lt;FG26)),3*$J$26,0)))</f>
        <v/>
      </c>
      <c r="FI26" s="3">
        <v>1</v>
      </c>
      <c r="FJ26" s="4">
        <v>1</v>
      </c>
      <c r="FK26" s="130" t="str">
        <f>IF(OR($E$26="",$F$26="",FI26="",FJ26=""),"",IF(AND(FI26=$E$26,FJ26=$F$26),5*$J$26,IF(OR(AND($E$26&gt;$F$26,FI26&gt;FJ26),AND($E$26=$F$26,FI26=FJ26),AND($E$26&lt;$F$26,FI26&lt;FJ26)),3*$J$26,0)))</f>
        <v/>
      </c>
      <c r="FL26" s="3">
        <v>2</v>
      </c>
      <c r="FM26" s="4">
        <v>1</v>
      </c>
      <c r="FN26" s="130" t="str">
        <f>IF(OR($E$26="",$F$26="",FL26="",FM26=""),"",IF(AND(FL26=$E$26,FM26=$F$26),5*$J$26,IF(OR(AND($E$26&gt;$F$26,FL26&gt;FM26),AND($E$26=$F$26,FL26=FM26),AND($E$26&lt;$F$26,FL26&lt;FM26)),3*$J$26,0)))</f>
        <v/>
      </c>
      <c r="FO26" s="3">
        <v>1</v>
      </c>
      <c r="FP26" s="4">
        <v>1</v>
      </c>
      <c r="FQ26" s="130" t="str">
        <f>IF(OR($E$26="",$F$26="",FO26="",FP26=""),"",IF(AND(FO26=$E$26,FP26=$F$26),5*$J$26,IF(OR(AND($E$26&gt;$F$26,FO26&gt;FP26),AND($E$26=$F$26,FO26=FP26),AND($E$26&lt;$F$26,FO26&lt;FP26)),3*$J$26,0)))</f>
        <v/>
      </c>
      <c r="FR26" s="3">
        <v>1</v>
      </c>
      <c r="FS26" s="4">
        <v>0</v>
      </c>
      <c r="FT26" s="130" t="str">
        <f>IF(OR($E$26="",$F$26="",FR26="",FS26=""),"",IF(AND(FR26=$E$26,FS26=$F$26),5*$J$26,IF(OR(AND($E$26&gt;$F$26,FR26&gt;FS26),AND($E$26=$F$26,FR26=FS26),AND($E$26&lt;$F$26,FR26&lt;FS26)),3*$J$26,0)))</f>
        <v/>
      </c>
      <c r="FU26" s="3">
        <v>1</v>
      </c>
      <c r="FV26" s="4">
        <v>1</v>
      </c>
      <c r="FW26" s="130" t="str">
        <f>IF(OR($E$26="",$F$26="",FU26="",FV26=""),"",IF(AND(FU26=$E$26,FV26=$F$26),5*$J$26,IF(OR(AND($E$26&gt;$F$26,FU26&gt;FV26),AND($E$26=$F$26,FU26=FV26),AND($E$26&lt;$F$26,FU26&lt;FV26)),3*$J$26,0)))</f>
        <v/>
      </c>
      <c r="FX26" s="3">
        <v>1</v>
      </c>
      <c r="FY26" s="4">
        <v>1</v>
      </c>
      <c r="FZ26" s="130" t="str">
        <f>IF(OR($E$26="",$F$26="",FX26="",FY26=""),"",IF(AND(FX26=$E$26,FY26=$F$26),5*$J$26,IF(OR(AND($E$26&gt;$F$26,FX26&gt;FY26),AND($E$26=$F$26,FX26=FY26),AND($E$26&lt;$F$26,FX26&lt;FY26)),3*$J$26,0)))</f>
        <v/>
      </c>
      <c r="GA26" s="3">
        <v>1</v>
      </c>
      <c r="GB26" s="4">
        <v>2</v>
      </c>
      <c r="GC26" s="130" t="str">
        <f>IF(OR($E$26="",$F$26="",GA26="",GB26=""),"",IF(AND(GA26=$E$26,GB26=$F$26),5*$J$26,IF(OR(AND($E$26&gt;$F$26,GA26&gt;GB26),AND($E$26=$F$26,GA26=GB26),AND($E$26&lt;$F$26,GA26&lt;GB26)),3*$J$26,0)))</f>
        <v/>
      </c>
      <c r="GD26" s="3">
        <v>1</v>
      </c>
      <c r="GE26" s="4">
        <v>1</v>
      </c>
      <c r="GF26" s="130" t="str">
        <f>IF(OR($E$26="",$F$26="",GD26="",GE26=""),"",IF(AND(GD26=$E$26,GE26=$F$26),5*$J$26,IF(OR(AND($E$26&gt;$F$26,GD26&gt;GE26),AND($E$26=$F$26,GD26=GE26),AND($E$26&lt;$F$26,GD26&lt;GE26)),3*$J$26,0)))</f>
        <v/>
      </c>
      <c r="GG26" s="3">
        <v>1</v>
      </c>
      <c r="GH26" s="4">
        <v>0</v>
      </c>
      <c r="GI26" s="130" t="str">
        <f>IF(OR($E$26="",$F$26="",GG26="",GH26=""),"",IF(AND(GG26=$E$26,GH26=$F$26),5*$J$26,IF(OR(AND($E$26&gt;$F$26,GG26&gt;GH26),AND($E$26=$F$26,GG26=GH26),AND($E$26&lt;$F$26,GG26&lt;GH26)),3*$J$26,0)))</f>
        <v/>
      </c>
      <c r="GJ26" s="3">
        <v>2</v>
      </c>
      <c r="GK26" s="4">
        <v>1</v>
      </c>
      <c r="GL26" s="130" t="str">
        <f>IF(OR($E$26="",$F$26="",GJ26="",GK26=""),"",IF(AND(GJ26=$E$26,GK26=$F$26),5*$J$26,IF(OR(AND($E$26&gt;$F$26,GJ26&gt;GK26),AND($E$26=$F$26,GJ26=GK26),AND($E$26&lt;$F$26,GJ26&lt;GK26)),3*$J$26,0)))</f>
        <v/>
      </c>
      <c r="GM26" s="3">
        <v>2</v>
      </c>
      <c r="GN26" s="4">
        <v>1</v>
      </c>
      <c r="GO26" s="130" t="str">
        <f>IF(OR($E$26="",$F$26="",GM26="",GN26=""),"",IF(AND(GM26=$E$26,GN26=$F$26),5*$J$26,IF(OR(AND($E$26&gt;$F$26,GM26&gt;GN26),AND($E$26=$F$26,GM26=GN26),AND($E$26&lt;$F$26,GM26&lt;GN26)),3*$J$26,0)))</f>
        <v/>
      </c>
      <c r="GP26" s="3">
        <v>1</v>
      </c>
      <c r="GQ26" s="4">
        <v>1</v>
      </c>
      <c r="GR26" s="130" t="str">
        <f>IF(OR($E$26="",$F$26="",GP26="",GQ26=""),"",IF(AND(GP26=$E$26,GQ26=$F$26),5*$J$26,IF(OR(AND($E$26&gt;$F$26,GP26&gt;GQ26),AND($E$26=$F$26,GP26=GQ26),AND($E$26&lt;$F$26,GP26&lt;GQ26)),3*$J$26,0)))</f>
        <v/>
      </c>
      <c r="GS26" s="3">
        <v>0</v>
      </c>
      <c r="GT26" s="4">
        <v>2</v>
      </c>
      <c r="GU26" s="130" t="str">
        <f>IF(OR($E$26="",$F$26="",GS26="",GT26=""),"",IF(AND(GS26=$E$26,GT26=$F$26),5*$J$26,IF(OR(AND($E$26&gt;$F$26,GS26&gt;GT26),AND($E$26=$F$26,GS26=GT26),AND($E$26&lt;$F$26,GS26&lt;GT26)),3*$J$26,0)))</f>
        <v/>
      </c>
      <c r="GV26" s="168"/>
    </row>
    <row r="27" spans="1:204">
      <c r="A27" s="236">
        <v>24</v>
      </c>
      <c r="B27" s="43">
        <v>22</v>
      </c>
      <c r="C27" s="151" t="s">
        <v>95</v>
      </c>
      <c r="D27" s="151" t="s">
        <v>285</v>
      </c>
      <c r="E27" s="221" t="str">
        <f>IF(Poules!I57&lt;&gt;"",Poules!I57,"")</f>
        <v/>
      </c>
      <c r="F27" s="221" t="str">
        <f>IF(Poules!J57&lt;&gt;"",Poules!J57,"")</f>
        <v/>
      </c>
      <c r="G27" s="22">
        <v>2.4</v>
      </c>
      <c r="H27" s="210">
        <v>3.2</v>
      </c>
      <c r="I27" s="211">
        <v>2.8</v>
      </c>
      <c r="J27" s="174" t="str">
        <f t="shared" si="1"/>
        <v/>
      </c>
      <c r="K27" s="250">
        <f>IF($K$4&lt;&gt;0,HLOOKUP($K$4,$O$4:GU27,A27,FALSE),"")</f>
        <v>1</v>
      </c>
      <c r="L27" s="251">
        <f>IF($K$4&lt;&gt;0,HLOOKUP(CONCATENATE($K$4,"1"),$O$4:GU27,A27,FALSE),"")</f>
        <v>1</v>
      </c>
      <c r="M27" s="252" t="str">
        <f>IF($K$4&lt;&gt;0,HLOOKUP(CONCATENATE($K$4,"2"),$O$4:GU27,A27,FALSE),"")</f>
        <v/>
      </c>
      <c r="N27" s="253"/>
      <c r="O27" s="5">
        <v>0</v>
      </c>
      <c r="P27" s="6">
        <v>1</v>
      </c>
      <c r="Q27" s="7" t="str">
        <f>IF(OR($E$27="",$F$27="",O27="",P27=""),"",IF(AND(O27=$E$27,P27=$F$27),5*$J$27,IF(OR(AND($E$27&gt;$F$27,O27&gt;P27),AND($E$27=$F$27,O27=P27),AND($E$27&lt;$F$27,O27&lt;P27)),3*$J$27,0)))</f>
        <v/>
      </c>
      <c r="R27" s="5">
        <v>1</v>
      </c>
      <c r="S27" s="6">
        <v>0</v>
      </c>
      <c r="T27" s="7" t="str">
        <f>IF(OR($E$27="",$F$27="",R27="",S27=""),"",IF(AND(R27=$E$27,S27=$F$27),5*$J$27,IF(OR(AND($E$27&gt;$F$27,R27&gt;S27),AND($E$27=$F$27,R27=S27),AND($E$27&lt;$F$27,R27&lt;S27)),3*$J$27,0)))</f>
        <v/>
      </c>
      <c r="U27" s="5">
        <v>1</v>
      </c>
      <c r="V27" s="6">
        <v>2</v>
      </c>
      <c r="W27" s="7" t="str">
        <f>IF(OR($E$27="",$F$27="",U27="",V27=""),"",IF(AND(U27=$E$27,V27=$F$27),5*$J$27,IF(OR(AND($E$27&gt;$F$27,U27&gt;V27),AND($E$27=$F$27,U27=V27),AND($E$27&lt;$F$27,U27&lt;V27)),3*$J$27,0)))</f>
        <v/>
      </c>
      <c r="X27" s="5">
        <v>2</v>
      </c>
      <c r="Y27" s="6">
        <v>1</v>
      </c>
      <c r="Z27" s="7" t="str">
        <f>IF(OR($E$27="",$F$27="",X27="",Y27=""),"",IF(AND(X27=$E$27,Y27=$F$27),5*$J$27,IF(OR(AND($E$27&gt;$F$27,X27&gt;Y27),AND($E$27=$F$27,X27=Y27),AND($E$27&lt;$F$27,X27&lt;Y27)),3*$J$27,0)))</f>
        <v/>
      </c>
      <c r="AA27" s="5">
        <v>2</v>
      </c>
      <c r="AB27" s="6">
        <v>0</v>
      </c>
      <c r="AC27" s="7" t="str">
        <f>IF(OR($E$27="",$F$27="",AA27="",AB27=""),"",IF(AND(AA27=$E$27,AB27=$F$27),5*$J$27,IF(OR(AND($E$27&gt;$F$27,AA27&gt;AB27),AND($E$27=$F$27,AA27=AB27),AND($E$27&lt;$F$27,AA27&lt;AB27)),3*$J$27,0)))</f>
        <v/>
      </c>
      <c r="AD27" s="5">
        <v>2</v>
      </c>
      <c r="AE27" s="6">
        <v>1</v>
      </c>
      <c r="AF27" s="7" t="str">
        <f>IF(OR($E$27="",$F$27="",AD27="",AE27=""),"",IF(AND(AD27=$E$27,AE27=$F$27),5*$J$27,IF(OR(AND($E$27&gt;$F$27,AD27&gt;AE27),AND($E$27=$F$27,AD27=AE27),AND($E$27&lt;$F$27,AD27&lt;AE27)),3*$J$27,0)))</f>
        <v/>
      </c>
      <c r="AG27" s="5">
        <v>1</v>
      </c>
      <c r="AH27" s="6">
        <v>2</v>
      </c>
      <c r="AI27" s="7" t="str">
        <f>IF(OR($E$27="",$F$27="",AG27="",AH27=""),"",IF(AND(AG27=$E$27,AH27=$F$27),5*$J$27,IF(OR(AND($E$27&gt;$F$27,AG27&gt;AH27),AND($E$27=$F$27,AG27=AH27),AND($E$27&lt;$F$27,AG27&lt;AH27)),3*$J$27,0)))</f>
        <v/>
      </c>
      <c r="AJ27" s="5">
        <v>2</v>
      </c>
      <c r="AK27" s="6">
        <v>1</v>
      </c>
      <c r="AL27" s="7" t="str">
        <f>IF(OR($E$27="",$F$27="",AJ27="",AK27=""),"",IF(AND(AJ27=$E$27,AK27=$F$27),5*$J$27,IF(OR(AND($E$27&gt;$F$27,AJ27&gt;AK27),AND($E$27=$F$27,AJ27=AK27),AND($E$27&lt;$F$27,AJ27&lt;AK27)),3*$J$27,0)))</f>
        <v/>
      </c>
      <c r="AM27" s="5">
        <v>0</v>
      </c>
      <c r="AN27" s="6">
        <v>0</v>
      </c>
      <c r="AO27" s="7" t="str">
        <f>IF(OR($E$27="",$F$27="",AM27="",AN27=""),"",IF(AND(AM27=$E$27,AN27=$F$27),5*$J$27,IF(OR(AND($E$27&gt;$F$27,AM27&gt;AN27),AND($E$27=$F$27,AM27=AN27),AND($E$27&lt;$F$27,AM27&lt;AN27)),3*$J$27,0)))</f>
        <v/>
      </c>
      <c r="AP27" s="5">
        <v>1</v>
      </c>
      <c r="AQ27" s="6">
        <v>1</v>
      </c>
      <c r="AR27" s="7" t="str">
        <f>IF(OR($E$27="",$F$27="",AP27="",AQ27=""),"",IF(AND(AP27=$E$27,AQ27=$F$27),5*$J$27,IF(OR(AND($E$27&gt;$F$27,AP27&gt;AQ27),AND($E$27=$F$27,AP27=AQ27),AND($E$27&lt;$F$27,AP27&lt;AQ27)),3*$J$27,0)))</f>
        <v/>
      </c>
      <c r="AS27" s="5">
        <v>1</v>
      </c>
      <c r="AT27" s="6">
        <v>1</v>
      </c>
      <c r="AU27" s="7" t="str">
        <f>IF(OR($E$27="",$F$27="",AS27="",AT27=""),"",IF(AND(AS27=$E$27,AT27=$F$27),5*$J$27,IF(OR(AND($E$27&gt;$F$27,AS27&gt;AT27),AND($E$27=$F$27,AS27=AT27),AND($E$27&lt;$F$27,AS27&lt;AT27)),3*$J$27,0)))</f>
        <v/>
      </c>
      <c r="AV27" s="5">
        <v>1</v>
      </c>
      <c r="AW27" s="6">
        <v>1</v>
      </c>
      <c r="AX27" s="7" t="str">
        <f>IF(OR($E$27="",$F$27="",AV27="",AW27=""),"",IF(AND(AV27=$E$27,AW27=$F$27),5*$J$27,IF(OR(AND($E$27&gt;$F$27,AV27&gt;AW27),AND($E$27=$F$27,AV27=AW27),AND($E$27&lt;$F$27,AV27&lt;AW27)),3*$J$27,0)))</f>
        <v/>
      </c>
      <c r="AY27" s="5">
        <v>2</v>
      </c>
      <c r="AZ27" s="6">
        <v>2</v>
      </c>
      <c r="BA27" s="7" t="str">
        <f>IF(OR($E$27="",$F$27="",AY27="",AZ27=""),"",IF(AND(AY27=$E$27,AZ27=$F$27),5*$J$27,IF(OR(AND($E$27&gt;$F$27,AY27&gt;AZ27),AND($E$27=$F$27,AY27=AZ27),AND($E$27&lt;$F$27,AY27&lt;AZ27)),3*$J$27,0)))</f>
        <v/>
      </c>
      <c r="BB27" s="5">
        <v>1</v>
      </c>
      <c r="BC27" s="6">
        <v>1</v>
      </c>
      <c r="BD27" s="7" t="str">
        <f>IF(OR($E$27="",$F$27="",BB27="",BC27=""),"",IF(AND(BB27=$E$27,BC27=$F$27),5*$J$27,IF(OR(AND($E$27&gt;$F$27,BB27&gt;BC27),AND($E$27=$F$27,BB27=BC27),AND($E$27&lt;$F$27,BB27&lt;BC27)),3*$J$27,0)))</f>
        <v/>
      </c>
      <c r="BE27" s="5">
        <v>3</v>
      </c>
      <c r="BF27" s="6">
        <v>0</v>
      </c>
      <c r="BG27" s="7" t="str">
        <f>IF(OR($E$27="",$F$27="",BE27="",BF27=""),"",IF(AND(BE27=$E$27,BF27=$F$27),5*$J$27,IF(OR(AND($E$27&gt;$F$27,BE27&gt;BF27),AND($E$27=$F$27,BE27=BF27),AND($E$27&lt;$F$27,BE27&lt;BF27)),3*$J$27,0)))</f>
        <v/>
      </c>
      <c r="BH27" s="5">
        <v>1</v>
      </c>
      <c r="BI27" s="6">
        <v>1</v>
      </c>
      <c r="BJ27" s="7" t="str">
        <f>IF(OR($E$27="",$F$27="",BH27="",BI27=""),"",IF(AND(BH27=$E$27,BI27=$F$27),5*$J$27,IF(OR(AND($E$27&gt;$F$27,BH27&gt;BI27),AND($E$27=$F$27,BH27=BI27),AND($E$27&lt;$F$27,BH27&lt;BI27)),3*$J$27,0)))</f>
        <v/>
      </c>
      <c r="BK27" s="5">
        <v>0</v>
      </c>
      <c r="BL27" s="6">
        <v>1</v>
      </c>
      <c r="BM27" s="7" t="str">
        <f>IF(OR($E$27="",$F$27="",BK27="",BL27=""),"",IF(AND(BK27=$E$27,BL27=$F$27),5*$J$27,IF(OR(AND($E$27&gt;$F$27,BK27&gt;BL27),AND($E$27=$F$27,BK27=BL27),AND($E$27&lt;$F$27,BK27&lt;BL27)),3*$J$27,0)))</f>
        <v/>
      </c>
      <c r="BN27" s="5">
        <v>2</v>
      </c>
      <c r="BO27" s="6">
        <v>0</v>
      </c>
      <c r="BP27" s="7" t="str">
        <f>IF(OR($E$27="",$F$27="",BN27="",BO27=""),"",IF(AND(BN27=$E$27,BO27=$F$27),5*$J$27,IF(OR(AND($E$27&gt;$F$27,BN27&gt;BO27),AND($E$27=$F$27,BN27=BO27),AND($E$27&lt;$F$27,BN27&lt;BO27)),3*$J$27,0)))</f>
        <v/>
      </c>
      <c r="BQ27" s="5">
        <v>1</v>
      </c>
      <c r="BR27" s="6">
        <v>2</v>
      </c>
      <c r="BS27" s="7" t="str">
        <f>IF(OR($E$27="",$F$27="",BQ27="",BR27=""),"",IF(AND(BQ27=$E$27,BR27=$F$27),5*$J$27,IF(OR(AND($E$27&gt;$F$27,BQ27&gt;BR27),AND($E$27=$F$27,BQ27=BR27),AND($E$27&lt;$F$27,BQ27&lt;BR27)),3*$J$27,0)))</f>
        <v/>
      </c>
      <c r="BT27" s="5">
        <v>0</v>
      </c>
      <c r="BU27" s="6">
        <v>1</v>
      </c>
      <c r="BV27" s="7" t="str">
        <f>IF(OR($E$27="",$F$27="",BT27="",BU27=""),"",IF(AND(BT27=$E$27,BU27=$F$27),5*$J$27,IF(OR(AND($E$27&gt;$F$27,BT27&gt;BU27),AND($E$27=$F$27,BT27=BU27),AND($E$27&lt;$F$27,BT27&lt;BU27)),3*$J$27,0)))</f>
        <v/>
      </c>
      <c r="BW27" s="5">
        <v>2</v>
      </c>
      <c r="BX27" s="6">
        <v>2</v>
      </c>
      <c r="BY27" s="7" t="str">
        <f>IF(OR($E$27="",$F$27="",BW27="",BX27=""),"",IF(AND(BW27=$E$27,BX27=$F$27),5*$J$27,IF(OR(AND($E$27&gt;$F$27,BW27&gt;BX27),AND($E$27=$F$27,BW27=BX27),AND($E$27&lt;$F$27,BW27&lt;BX27)),3*$J$27,0)))</f>
        <v/>
      </c>
      <c r="BZ27" s="5">
        <v>1</v>
      </c>
      <c r="CA27" s="6">
        <v>2</v>
      </c>
      <c r="CB27" s="7" t="str">
        <f>IF(OR($E$27="",$F$27="",BZ27="",CA27=""),"",IF(AND(BZ27=$E$27,CA27=$F$27),5*$J$27,IF(OR(AND($E$27&gt;$F$27,BZ27&gt;CA27),AND($E$27=$F$27,BZ27=CA27),AND($E$27&lt;$F$27,BZ27&lt;CA27)),3*$J$27,0)))</f>
        <v/>
      </c>
      <c r="CC27" s="5">
        <v>1</v>
      </c>
      <c r="CD27" s="6">
        <v>0</v>
      </c>
      <c r="CE27" s="7" t="str">
        <f>IF(OR($E$27="",$F$27="",CC27="",CD27=""),"",IF(AND(CC27=$E$27,CD27=$F$27),5*$J$27,IF(OR(AND($E$27&gt;$F$27,CC27&gt;CD27),AND($E$27=$F$27,CC27=CD27),AND($E$27&lt;$F$27,CC27&lt;CD27)),3*$J$27,0)))</f>
        <v/>
      </c>
      <c r="CF27" s="5">
        <v>2</v>
      </c>
      <c r="CG27" s="6">
        <v>1</v>
      </c>
      <c r="CH27" s="7" t="str">
        <f>IF(OR($E$27="",$F$27="",CF27="",CG27=""),"",IF(AND(CF27=$E$27,CG27=$F$27),5*$J$27,IF(OR(AND($E$27&gt;$F$27,CF27&gt;CG27),AND($E$27=$F$27,CF27=CG27),AND($E$27&lt;$F$27,CF27&lt;CG27)),3*$J$27,0)))</f>
        <v/>
      </c>
      <c r="CI27" s="5">
        <v>2</v>
      </c>
      <c r="CJ27" s="6">
        <v>2</v>
      </c>
      <c r="CK27" s="7" t="str">
        <f>IF(OR($E$27="",$F$27="",CI27="",CJ27=""),"",IF(AND(CI27=$E$27,CJ27=$F$27),5*$J$27,IF(OR(AND($E$27&gt;$F$27,CI27&gt;CJ27),AND($E$27=$F$27,CI27=CJ27),AND($E$27&lt;$F$27,CI27&lt;CJ27)),3*$J$27,0)))</f>
        <v/>
      </c>
      <c r="CL27" s="5">
        <v>1</v>
      </c>
      <c r="CM27" s="6">
        <v>1</v>
      </c>
      <c r="CN27" s="7" t="str">
        <f>IF(OR($E$27="",$F$27="",CL27="",CM27=""),"",IF(AND(CL27=$E$27,CM27=$F$27),5*$J$27,IF(OR(AND($E$27&gt;$F$27,CL27&gt;CM27),AND($E$27=$F$27,CL27=CM27),AND($E$27&lt;$F$27,CL27&lt;CM27)),3*$J$27,0)))</f>
        <v/>
      </c>
      <c r="CO27" s="5">
        <v>1</v>
      </c>
      <c r="CP27" s="6">
        <v>1</v>
      </c>
      <c r="CQ27" s="7" t="str">
        <f>IF(OR($E$27="",$F$27="",CO27="",CP27=""),"",IF(AND(CO27=$E$27,CP27=$F$27),5*$J$27,IF(OR(AND($E$27&gt;$F$27,CO27&gt;CP27),AND($E$27=$F$27,CO27=CP27),AND($E$27&lt;$F$27,CO27&lt;CP27)),3*$J$27,0)))</f>
        <v/>
      </c>
      <c r="CR27" s="5">
        <v>2</v>
      </c>
      <c r="CS27" s="6">
        <v>1</v>
      </c>
      <c r="CT27" s="7" t="str">
        <f>IF(OR($E$27="",$F$27="",CR27="",CS27=""),"",IF(AND(CR27=$E$27,CS27=$F$27),5*$J$27,IF(OR(AND($E$27&gt;$F$27,CR27&gt;CS27),AND($E$27=$F$27,CR27=CS27),AND($E$27&lt;$F$27,CR27&lt;CS27)),3*$J$27,0)))</f>
        <v/>
      </c>
      <c r="CU27" s="5">
        <v>1</v>
      </c>
      <c r="CV27" s="6">
        <v>1</v>
      </c>
      <c r="CW27" s="7" t="str">
        <f>IF(OR($E$27="",$F$27="",CU27="",CV27=""),"",IF(AND(CU27=$E$27,CV27=$F$27),5*$J$27,IF(OR(AND($E$27&gt;$F$27,CU27&gt;CV27),AND($E$27=$F$27,CU27=CV27),AND($E$27&lt;$F$27,CU27&lt;CV27)),3*$J$27,0)))</f>
        <v/>
      </c>
      <c r="CX27" s="5">
        <v>1</v>
      </c>
      <c r="CY27" s="6">
        <v>1</v>
      </c>
      <c r="CZ27" s="7" t="str">
        <f>IF(OR($E$27="",$F$27="",CX27="",CY27=""),"",IF(AND(CX27=$E$27,CY27=$F$27),5*$J$27,IF(OR(AND($E$27&gt;$F$27,CX27&gt;CY27),AND($E$27=$F$27,CX27=CY27),AND($E$27&lt;$F$27,CX27&lt;CY27)),3*$J$27,0)))</f>
        <v/>
      </c>
      <c r="DA27" s="5">
        <v>2</v>
      </c>
      <c r="DB27" s="6">
        <v>1</v>
      </c>
      <c r="DC27" s="7" t="str">
        <f>IF(OR($E$27="",$F$27="",DA27="",DB27=""),"",IF(AND(DA27=$E$27,DB27=$F$27),5*$J$27,IF(OR(AND($E$27&gt;$F$27,DA27&gt;DB27),AND($E$27=$F$27,DA27=DB27),AND($E$27&lt;$F$27,DA27&lt;DB27)),3*$J$27,0)))</f>
        <v/>
      </c>
      <c r="DD27" s="5">
        <v>1</v>
      </c>
      <c r="DE27" s="6">
        <v>0</v>
      </c>
      <c r="DF27" s="7" t="str">
        <f>IF(OR($E$27="",$F$27="",DD27="",DE27=""),"",IF(AND(DD27=$E$27,DE27=$F$27),5*$J$27,IF(OR(AND($E$27&gt;$F$27,DD27&gt;DE27),AND($E$27=$F$27,DD27=DE27),AND($E$27&lt;$F$27,DD27&lt;DE27)),3*$J$27,0)))</f>
        <v/>
      </c>
      <c r="DG27" s="5">
        <v>1</v>
      </c>
      <c r="DH27" s="6">
        <v>1</v>
      </c>
      <c r="DI27" s="7" t="str">
        <f>IF(OR($E$27="",$F$27="",DG27="",DH27=""),"",IF(AND(DG27=$E$27,DH27=$F$27),5*$J$27,IF(OR(AND($E$27&gt;$F$27,DG27&gt;DH27),AND($E$27=$F$27,DG27=DH27),AND($E$27&lt;$F$27,DG27&lt;DH27)),3*$J$27,0)))</f>
        <v/>
      </c>
      <c r="DJ27" s="5">
        <v>0</v>
      </c>
      <c r="DK27" s="6">
        <v>1</v>
      </c>
      <c r="DL27" s="7" t="str">
        <f>IF(OR($E$27="",$F$27="",DJ27="",DK27=""),"",IF(AND(DJ27=$E$27,DK27=$F$27),5*$J$27,IF(OR(AND($E$27&gt;$F$27,DJ27&gt;DK27),AND($E$27=$F$27,DJ27=DK27),AND($E$27&lt;$F$27,DJ27&lt;DK27)),3*$J$27,0)))</f>
        <v/>
      </c>
      <c r="DM27" s="5">
        <v>0</v>
      </c>
      <c r="DN27" s="6">
        <v>0</v>
      </c>
      <c r="DO27" s="7" t="str">
        <f>IF(OR($E$27="",$F$27="",DM27="",DN27=""),"",IF(AND(DM27=$E$27,DN27=$F$27),5*$J$27,IF(OR(AND($E$27&gt;$F$27,DM27&gt;DN27),AND($E$27=$F$27,DM27=DN27),AND($E$27&lt;$F$27,DM27&lt;DN27)),3*$J$27,0)))</f>
        <v/>
      </c>
      <c r="DP27" s="5">
        <v>2</v>
      </c>
      <c r="DQ27" s="6">
        <v>2</v>
      </c>
      <c r="DR27" s="7" t="str">
        <f>IF(OR($E$27="",$F$27="",DP27="",DQ27=""),"",IF(AND(DP27=$E$27,DQ27=$F$27),5*$J$27,IF(OR(AND($E$27&gt;$F$27,DP27&gt;DQ27),AND($E$27=$F$27,DP27=DQ27),AND($E$27&lt;$F$27,DP27&lt;DQ27)),3*$J$27,0)))</f>
        <v/>
      </c>
      <c r="DS27" s="5">
        <v>2</v>
      </c>
      <c r="DT27" s="6">
        <v>1</v>
      </c>
      <c r="DU27" s="7" t="str">
        <f>IF(OR($E$27="",$F$27="",DS27="",DT27=""),"",IF(AND(DS27=$E$27,DT27=$F$27),5*$J$27,IF(OR(AND($E$27&gt;$F$27,DS27&gt;DT27),AND($E$27=$F$27,DS27=DT27),AND($E$27&lt;$F$27,DS27&lt;DT27)),3*$J$27,0)))</f>
        <v/>
      </c>
      <c r="DV27" s="5">
        <v>2</v>
      </c>
      <c r="DW27" s="6">
        <v>2</v>
      </c>
      <c r="DX27" s="7" t="str">
        <f>IF(OR($E$27="",$F$27="",DV27="",DW27=""),"",IF(AND(DV27=$E$27,DW27=$F$27),5*$J$27,IF(OR(AND($E$27&gt;$F$27,DV27&gt;DW27),AND($E$27=$F$27,DV27=DW27),AND($E$27&lt;$F$27,DV27&lt;DW27)),3*$J$27,0)))</f>
        <v/>
      </c>
      <c r="DY27" s="5">
        <v>1</v>
      </c>
      <c r="DZ27" s="6">
        <v>0</v>
      </c>
      <c r="EA27" s="7" t="str">
        <f>IF(OR($E$27="",$F$27="",DY27="",DZ27=""),"",IF(AND(DY27=$E$27,DZ27=$F$27),5*$J$27,IF(OR(AND($E$27&gt;$F$27,DY27&gt;DZ27),AND($E$27=$F$27,DY27=DZ27),AND($E$27&lt;$F$27,DY27&lt;DZ27)),3*$J$27,0)))</f>
        <v/>
      </c>
      <c r="EB27" s="5">
        <v>2</v>
      </c>
      <c r="EC27" s="6">
        <v>2</v>
      </c>
      <c r="ED27" s="7" t="str">
        <f>IF(OR($E$27="",$F$27="",EB27="",EC27=""),"",IF(AND(EB27=$E$27,EC27=$F$27),5*$J$27,IF(OR(AND($E$27&gt;$F$27,EB27&gt;EC27),AND($E$27=$F$27,EB27=EC27),AND($E$27&lt;$F$27,EB27&lt;EC27)),3*$J$27,0)))</f>
        <v/>
      </c>
      <c r="EE27" s="5">
        <v>1</v>
      </c>
      <c r="EF27" s="6">
        <v>2</v>
      </c>
      <c r="EG27" s="7" t="str">
        <f>IF(OR($E$27="",$F$27="",EE27="",EF27=""),"",IF(AND(EE27=$E$27,EF27=$F$27),5*$J$27,IF(OR(AND($E$27&gt;$F$27,EE27&gt;EF27),AND($E$27=$F$27,EE27=EF27),AND($E$27&lt;$F$27,EE27&lt;EF27)),3*$J$27,0)))</f>
        <v/>
      </c>
      <c r="EH27" s="5">
        <v>2</v>
      </c>
      <c r="EI27" s="6">
        <v>1</v>
      </c>
      <c r="EJ27" s="7" t="str">
        <f>IF(OR($E$27="",$F$27="",EH27="",EI27=""),"",IF(AND(EH27=$E$27,EI27=$F$27),5*$J$27,IF(OR(AND($E$27&gt;$F$27,EH27&gt;EI27),AND($E$27=$F$27,EH27=EI27),AND($E$27&lt;$F$27,EH27&lt;EI27)),3*$J$27,0)))</f>
        <v/>
      </c>
      <c r="EK27" s="5">
        <v>2</v>
      </c>
      <c r="EL27" s="6">
        <v>1</v>
      </c>
      <c r="EM27" s="7" t="str">
        <f>IF(OR($E$27="",$F$27="",EK27="",EL27=""),"",IF(AND(EK27=$E$27,EL27=$F$27),5*$J$27,IF(OR(AND($E$27&gt;$F$27,EK27&gt;EL27),AND($E$27=$F$27,EK27=EL27),AND($E$27&lt;$F$27,EK27&lt;EL27)),3*$J$27,0)))</f>
        <v/>
      </c>
      <c r="EN27" s="5">
        <v>2</v>
      </c>
      <c r="EO27" s="6">
        <v>1</v>
      </c>
      <c r="EP27" s="7" t="str">
        <f>IF(OR($E$27="",$F$27="",EN27="",EO27=""),"",IF(AND(EN27=$E$27,EO27=$F$27),5*$J$27,IF(OR(AND($E$27&gt;$F$27,EN27&gt;EO27),AND($E$27=$F$27,EN27=EO27),AND($E$27&lt;$F$27,EN27&lt;EO27)),3*$J$27,0)))</f>
        <v/>
      </c>
      <c r="EQ27" s="5">
        <v>3</v>
      </c>
      <c r="ER27" s="6">
        <v>1</v>
      </c>
      <c r="ES27" s="7" t="str">
        <f>IF(OR($E$27="",$F$27="",EQ27="",ER27=""),"",IF(AND(EQ27=$E$27,ER27=$F$27),5*$J$27,IF(OR(AND($E$27&gt;$F$27,EQ27&gt;ER27),AND($E$27=$F$27,EQ27=ER27),AND($E$27&lt;$F$27,EQ27&lt;ER27)),3*$J$27,0)))</f>
        <v/>
      </c>
      <c r="ET27" s="5">
        <v>0</v>
      </c>
      <c r="EU27" s="6">
        <v>0</v>
      </c>
      <c r="EV27" s="7" t="str">
        <f>IF(OR($E$27="",$F$27="",ET27="",EU27=""),"",IF(AND(ET27=$E$27,EU27=$F$27),5*$J$27,IF(OR(AND($E$27&gt;$F$27,ET27&gt;EU27),AND($E$27=$F$27,ET27=EU27),AND($E$27&lt;$F$27,ET27&lt;EU27)),3*$J$27,0)))</f>
        <v/>
      </c>
      <c r="EW27" s="5">
        <v>2</v>
      </c>
      <c r="EX27" s="6">
        <v>2</v>
      </c>
      <c r="EY27" s="7" t="str">
        <f>IF(OR($E$27="",$F$27="",EW27="",EX27=""),"",IF(AND(EW27=$E$27,EX27=$F$27),5*$J$27,IF(OR(AND($E$27&gt;$F$27,EW27&gt;EX27),AND($E$27=$F$27,EW27=EX27),AND($E$27&lt;$F$27,EW27&lt;EX27)),3*$J$27,0)))</f>
        <v/>
      </c>
      <c r="EZ27" s="5">
        <v>2</v>
      </c>
      <c r="FA27" s="6">
        <v>2</v>
      </c>
      <c r="FB27" s="7" t="str">
        <f>IF(OR($E$27="",$F$27="",EZ27="",FA27=""),"",IF(AND(EZ27=$E$27,FA27=$F$27),5*$J$27,IF(OR(AND($E$27&gt;$F$27,EZ27&gt;FA27),AND($E$27=$F$27,EZ27=FA27),AND($E$27&lt;$F$27,EZ27&lt;FA27)),3*$J$27,0)))</f>
        <v/>
      </c>
      <c r="FC27" s="5">
        <v>2</v>
      </c>
      <c r="FD27" s="6">
        <v>3</v>
      </c>
      <c r="FE27" s="7" t="str">
        <f>IF(OR($E$27="",$F$27="",FC27="",FD27=""),"",IF(AND(FC27=$E$27,FD27=$F$27),5*$J$27,IF(OR(AND($E$27&gt;$F$27,FC27&gt;FD27),AND($E$27=$F$27,FC27=FD27),AND($E$27&lt;$F$27,FC27&lt;FD27)),3*$J$27,0)))</f>
        <v/>
      </c>
      <c r="FF27" s="5">
        <v>2</v>
      </c>
      <c r="FG27" s="6">
        <v>0</v>
      </c>
      <c r="FH27" s="7" t="str">
        <f>IF(OR($E$27="",$F$27="",FF27="",FG27=""),"",IF(AND(FF27=$E$27,FG27=$F$27),5*$J$27,IF(OR(AND($E$27&gt;$F$27,FF27&gt;FG27),AND($E$27=$F$27,FF27=FG27),AND($E$27&lt;$F$27,FF27&lt;FG27)),3*$J$27,0)))</f>
        <v/>
      </c>
      <c r="FI27" s="5">
        <v>1</v>
      </c>
      <c r="FJ27" s="6">
        <v>2</v>
      </c>
      <c r="FK27" s="7" t="str">
        <f>IF(OR($E$27="",$F$27="",FI27="",FJ27=""),"",IF(AND(FI27=$E$27,FJ27=$F$27),5*$J$27,IF(OR(AND($E$27&gt;$F$27,FI27&gt;FJ27),AND($E$27=$F$27,FI27=FJ27),AND($E$27&lt;$F$27,FI27&lt;FJ27)),3*$J$27,0)))</f>
        <v/>
      </c>
      <c r="FL27" s="5">
        <v>2</v>
      </c>
      <c r="FM27" s="6">
        <v>2</v>
      </c>
      <c r="FN27" s="7" t="str">
        <f>IF(OR($E$27="",$F$27="",FL27="",FM27=""),"",IF(AND(FL27=$E$27,FM27=$F$27),5*$J$27,IF(OR(AND($E$27&gt;$F$27,FL27&gt;FM27),AND($E$27=$F$27,FL27=FM27),AND($E$27&lt;$F$27,FL27&lt;FM27)),3*$J$27,0)))</f>
        <v/>
      </c>
      <c r="FO27" s="5">
        <v>1</v>
      </c>
      <c r="FP27" s="6">
        <v>1</v>
      </c>
      <c r="FQ27" s="7" t="str">
        <f>IF(OR($E$27="",$F$27="",FO27="",FP27=""),"",IF(AND(FO27=$E$27,FP27=$F$27),5*$J$27,IF(OR(AND($E$27&gt;$F$27,FO27&gt;FP27),AND($E$27=$F$27,FO27=FP27),AND($E$27&lt;$F$27,FO27&lt;FP27)),3*$J$27,0)))</f>
        <v/>
      </c>
      <c r="FR27" s="5">
        <v>2</v>
      </c>
      <c r="FS27" s="6">
        <v>2</v>
      </c>
      <c r="FT27" s="7" t="str">
        <f>IF(OR($E$27="",$F$27="",FR27="",FS27=""),"",IF(AND(FR27=$E$27,FS27=$F$27),5*$J$27,IF(OR(AND($E$27&gt;$F$27,FR27&gt;FS27),AND($E$27=$F$27,FR27=FS27),AND($E$27&lt;$F$27,FR27&lt;FS27)),3*$J$27,0)))</f>
        <v/>
      </c>
      <c r="FU27" s="5">
        <v>2</v>
      </c>
      <c r="FV27" s="6">
        <v>1</v>
      </c>
      <c r="FW27" s="7" t="str">
        <f>IF(OR($E$27="",$F$27="",FU27="",FV27=""),"",IF(AND(FU27=$E$27,FV27=$F$27),5*$J$27,IF(OR(AND($E$27&gt;$F$27,FU27&gt;FV27),AND($E$27=$F$27,FU27=FV27),AND($E$27&lt;$F$27,FU27&lt;FV27)),3*$J$27,0)))</f>
        <v/>
      </c>
      <c r="FX27" s="5">
        <v>2</v>
      </c>
      <c r="FY27" s="6">
        <v>1</v>
      </c>
      <c r="FZ27" s="7" t="str">
        <f>IF(OR($E$27="",$F$27="",FX27="",FY27=""),"",IF(AND(FX27=$E$27,FY27=$F$27),5*$J$27,IF(OR(AND($E$27&gt;$F$27,FX27&gt;FY27),AND($E$27=$F$27,FX27=FY27),AND($E$27&lt;$F$27,FX27&lt;FY27)),3*$J$27,0)))</f>
        <v/>
      </c>
      <c r="GA27" s="5">
        <v>1</v>
      </c>
      <c r="GB27" s="6">
        <v>1</v>
      </c>
      <c r="GC27" s="7" t="str">
        <f>IF(OR($E$27="",$F$27="",GA27="",GB27=""),"",IF(AND(GA27=$E$27,GB27=$F$27),5*$J$27,IF(OR(AND($E$27&gt;$F$27,GA27&gt;GB27),AND($E$27=$F$27,GA27=GB27),AND($E$27&lt;$F$27,GA27&lt;GB27)),3*$J$27,0)))</f>
        <v/>
      </c>
      <c r="GD27" s="5">
        <v>1</v>
      </c>
      <c r="GE27" s="6">
        <v>1</v>
      </c>
      <c r="GF27" s="7" t="str">
        <f>IF(OR($E$27="",$F$27="",GD27="",GE27=""),"",IF(AND(GD27=$E$27,GE27=$F$27),5*$J$27,IF(OR(AND($E$27&gt;$F$27,GD27&gt;GE27),AND($E$27=$F$27,GD27=GE27),AND($E$27&lt;$F$27,GD27&lt;GE27)),3*$J$27,0)))</f>
        <v/>
      </c>
      <c r="GG27" s="5">
        <v>0</v>
      </c>
      <c r="GH27" s="6">
        <v>1</v>
      </c>
      <c r="GI27" s="7" t="str">
        <f>IF(OR($E$27="",$F$27="",GG27="",GH27=""),"",IF(AND(GG27=$E$27,GH27=$F$27),5*$J$27,IF(OR(AND($E$27&gt;$F$27,GG27&gt;GH27),AND($E$27=$F$27,GG27=GH27),AND($E$27&lt;$F$27,GG27&lt;GH27)),3*$J$27,0)))</f>
        <v/>
      </c>
      <c r="GJ27" s="5">
        <v>0</v>
      </c>
      <c r="GK27" s="6">
        <v>2</v>
      </c>
      <c r="GL27" s="7" t="str">
        <f>IF(OR($E$27="",$F$27="",GJ27="",GK27=""),"",IF(AND(GJ27=$E$27,GK27=$F$27),5*$J$27,IF(OR(AND($E$27&gt;$F$27,GJ27&gt;GK27),AND($E$27=$F$27,GJ27=GK27),AND($E$27&lt;$F$27,GJ27&lt;GK27)),3*$J$27,0)))</f>
        <v/>
      </c>
      <c r="GM27" s="5">
        <v>1</v>
      </c>
      <c r="GN27" s="6">
        <v>0</v>
      </c>
      <c r="GO27" s="7" t="str">
        <f>IF(OR($E$27="",$F$27="",GM27="",GN27=""),"",IF(AND(GM27=$E$27,GN27=$F$27),5*$J$27,IF(OR(AND($E$27&gt;$F$27,GM27&gt;GN27),AND($E$27=$F$27,GM27=GN27),AND($E$27&lt;$F$27,GM27&lt;GN27)),3*$J$27,0)))</f>
        <v/>
      </c>
      <c r="GP27" s="5">
        <v>1</v>
      </c>
      <c r="GQ27" s="6">
        <v>1</v>
      </c>
      <c r="GR27" s="7" t="str">
        <f>IF(OR($E$27="",$F$27="",GP27="",GQ27=""),"",IF(AND(GP27=$E$27,GQ27=$F$27),5*$J$27,IF(OR(AND($E$27&gt;$F$27,GP27&gt;GQ27),AND($E$27=$F$27,GP27=GQ27),AND($E$27&lt;$F$27,GP27&lt;GQ27)),3*$J$27,0)))</f>
        <v/>
      </c>
      <c r="GS27" s="5">
        <v>1</v>
      </c>
      <c r="GT27" s="6">
        <v>2</v>
      </c>
      <c r="GU27" s="7" t="str">
        <f>IF(OR($E$27="",$F$27="",GS27="",GT27=""),"",IF(AND(GS27=$E$27,GT27=$F$27),5*$J$27,IF(OR(AND($E$27&gt;$F$27,GS27&gt;GT27),AND($E$27=$F$27,GS27=GT27),AND($E$27&lt;$F$27,GS27&lt;GT27)),3*$J$27,0)))</f>
        <v/>
      </c>
      <c r="GV27" s="168"/>
    </row>
    <row r="28" spans="1:204">
      <c r="A28" s="236">
        <v>25</v>
      </c>
      <c r="B28" s="44">
        <v>23</v>
      </c>
      <c r="C28" s="152" t="s">
        <v>287</v>
      </c>
      <c r="D28" s="152" t="s">
        <v>289</v>
      </c>
      <c r="E28" s="221" t="str">
        <f>IF(Poules!I67&lt;&gt;"",Poules!I67,"")</f>
        <v/>
      </c>
      <c r="F28" s="221" t="str">
        <f>IF(Poules!J67&lt;&gt;"",Poules!J67,"")</f>
        <v/>
      </c>
      <c r="G28" s="22">
        <v>2.2000000000000002</v>
      </c>
      <c r="H28" s="210">
        <v>3.2</v>
      </c>
      <c r="I28" s="211">
        <v>2.9</v>
      </c>
      <c r="J28" s="174" t="str">
        <f>IF(OR(E28="",F28=""),"",IF(E28&gt;F28,G28,IF(E28=F28,H28,I28)))</f>
        <v/>
      </c>
      <c r="K28" s="250">
        <f>IF($K$4&lt;&gt;0,HLOOKUP($K$4,$O$4:GU28,A28,FALSE),"")</f>
        <v>2</v>
      </c>
      <c r="L28" s="251">
        <f>IF($K$4&lt;&gt;0,HLOOKUP(CONCATENATE($K$4,"1"),$O$4:GU28,A28,FALSE),"")</f>
        <v>0</v>
      </c>
      <c r="M28" s="252" t="str">
        <f>IF($K$4&lt;&gt;0,HLOOKUP(CONCATENATE($K$4,"2"),$O$4:GU28,A28,FALSE),"")</f>
        <v/>
      </c>
      <c r="N28" s="253"/>
      <c r="O28" s="3">
        <v>1</v>
      </c>
      <c r="P28" s="4">
        <v>0</v>
      </c>
      <c r="Q28" s="130" t="str">
        <f>IF(OR($E$28="",$F$28="",O28="",P28=""),"",IF(AND(O28=$E$28,P28=$F$28),5*$J$28,IF(OR(AND($E$28&gt;$F$28,O28&gt;P28),AND($E$28=$F$28,O28=P28),AND($E$28&lt;$F$28,O28&lt;P28)),3*$J$28,0)))</f>
        <v/>
      </c>
      <c r="R28" s="3">
        <v>1</v>
      </c>
      <c r="S28" s="4">
        <v>1</v>
      </c>
      <c r="T28" s="130" t="str">
        <f>IF(OR($E$28="",$F$28="",R28="",S28=""),"",IF(AND(R28=$E$28,S28=$F$28),5*$J$28,IF(OR(AND($E$28&gt;$F$28,R28&gt;S28),AND($E$28=$F$28,R28=S28),AND($E$28&lt;$F$28,R28&lt;S28)),3*$J$28,0)))</f>
        <v/>
      </c>
      <c r="U28" s="3">
        <v>0</v>
      </c>
      <c r="V28" s="4">
        <v>0</v>
      </c>
      <c r="W28" s="130" t="str">
        <f>IF(OR($E$28="",$F$28="",U28="",V28=""),"",IF(AND(U28=$E$28,V28=$F$28),5*$J$28,IF(OR(AND($E$28&gt;$F$28,U28&gt;V28),AND($E$28=$F$28,U28=V28),AND($E$28&lt;$F$28,U28&lt;V28)),3*$J$28,0)))</f>
        <v/>
      </c>
      <c r="X28" s="3">
        <v>1</v>
      </c>
      <c r="Y28" s="4">
        <v>2</v>
      </c>
      <c r="Z28" s="130" t="str">
        <f>IF(OR($E$28="",$F$28="",X28="",Y28=""),"",IF(AND(X28=$E$28,Y28=$F$28),5*$J$28,IF(OR(AND($E$28&gt;$F$28,X28&gt;Y28),AND($E$28=$F$28,X28=Y28),AND($E$28&lt;$F$28,X28&lt;Y28)),3*$J$28,0)))</f>
        <v/>
      </c>
      <c r="AA28" s="3">
        <v>0</v>
      </c>
      <c r="AB28" s="4">
        <v>0</v>
      </c>
      <c r="AC28" s="130" t="str">
        <f>IF(OR($E$28="",$F$28="",AA28="",AB28=""),"",IF(AND(AA28=$E$28,AB28=$F$28),5*$J$28,IF(OR(AND($E$28&gt;$F$28,AA28&gt;AB28),AND($E$28=$F$28,AA28=AB28),AND($E$28&lt;$F$28,AA28&lt;AB28)),3*$J$28,0)))</f>
        <v/>
      </c>
      <c r="AD28" s="3">
        <v>1</v>
      </c>
      <c r="AE28" s="4">
        <v>0</v>
      </c>
      <c r="AF28" s="130" t="str">
        <f>IF(OR($E$28="",$F$28="",AD28="",AE28=""),"",IF(AND(AD28=$E$28,AE28=$F$28),5*$J$28,IF(OR(AND($E$28&gt;$F$28,AD28&gt;AE28),AND($E$28=$F$28,AD28=AE28),AND($E$28&lt;$F$28,AD28&lt;AE28)),3*$J$28,0)))</f>
        <v/>
      </c>
      <c r="AG28" s="3">
        <v>1</v>
      </c>
      <c r="AH28" s="4">
        <v>1</v>
      </c>
      <c r="AI28" s="130" t="str">
        <f>IF(OR($E$28="",$F$28="",AG28="",AH28=""),"",IF(AND(AG28=$E$28,AH28=$F$28),5*$J$28,IF(OR(AND($E$28&gt;$F$28,AG28&gt;AH28),AND($E$28=$F$28,AG28=AH28),AND($E$28&lt;$F$28,AG28&lt;AH28)),3*$J$28,0)))</f>
        <v/>
      </c>
      <c r="AJ28" s="3">
        <v>0</v>
      </c>
      <c r="AK28" s="4">
        <v>1</v>
      </c>
      <c r="AL28" s="130" t="str">
        <f>IF(OR($E$28="",$F$28="",AJ28="",AK28=""),"",IF(AND(AJ28=$E$28,AK28=$F$28),5*$J$28,IF(OR(AND($E$28&gt;$F$28,AJ28&gt;AK28),AND($E$28=$F$28,AJ28=AK28),AND($E$28&lt;$F$28,AJ28&lt;AK28)),3*$J$28,0)))</f>
        <v/>
      </c>
      <c r="AM28" s="3">
        <v>1</v>
      </c>
      <c r="AN28" s="4">
        <v>1</v>
      </c>
      <c r="AO28" s="130" t="str">
        <f>IF(OR($E$28="",$F$28="",AM28="",AN28=""),"",IF(AND(AM28=$E$28,AN28=$F$28),5*$J$28,IF(OR(AND($E$28&gt;$F$28,AM28&gt;AN28),AND($E$28=$F$28,AM28=AN28),AND($E$28&lt;$F$28,AM28&lt;AN28)),3*$J$28,0)))</f>
        <v/>
      </c>
      <c r="AP28" s="3">
        <v>0</v>
      </c>
      <c r="AQ28" s="4">
        <v>0</v>
      </c>
      <c r="AR28" s="130" t="str">
        <f>IF(OR($E$28="",$F$28="",AP28="",AQ28=""),"",IF(AND(AP28=$E$28,AQ28=$F$28),5*$J$28,IF(OR(AND($E$28&gt;$F$28,AP28&gt;AQ28),AND($E$28=$F$28,AP28=AQ28),AND($E$28&lt;$F$28,AP28&lt;AQ28)),3*$J$28,0)))</f>
        <v/>
      </c>
      <c r="AS28" s="3">
        <v>2</v>
      </c>
      <c r="AT28" s="4">
        <v>0</v>
      </c>
      <c r="AU28" s="130" t="str">
        <f>IF(OR($E$28="",$F$28="",AS28="",AT28=""),"",IF(AND(AS28=$E$28,AT28=$F$28),5*$J$28,IF(OR(AND($E$28&gt;$F$28,AS28&gt;AT28),AND($E$28=$F$28,AS28=AT28),AND($E$28&lt;$F$28,AS28&lt;AT28)),3*$J$28,0)))</f>
        <v/>
      </c>
      <c r="AV28" s="3">
        <v>1</v>
      </c>
      <c r="AW28" s="4">
        <v>0</v>
      </c>
      <c r="AX28" s="130" t="str">
        <f>IF(OR($E$28="",$F$28="",AV28="",AW28=""),"",IF(AND(AV28=$E$28,AW28=$F$28),5*$J$28,IF(OR(AND($E$28&gt;$F$28,AV28&gt;AW28),AND($E$28=$F$28,AV28=AW28),AND($E$28&lt;$F$28,AV28&lt;AW28)),3*$J$28,0)))</f>
        <v/>
      </c>
      <c r="AY28" s="3">
        <v>0</v>
      </c>
      <c r="AZ28" s="4">
        <v>0</v>
      </c>
      <c r="BA28" s="130" t="str">
        <f>IF(OR($E$28="",$F$28="",AY28="",AZ28=""),"",IF(AND(AY28=$E$28,AZ28=$F$28),5*$J$28,IF(OR(AND($E$28&gt;$F$28,AY28&gt;AZ28),AND($E$28=$F$28,AY28=AZ28),AND($E$28&lt;$F$28,AY28&lt;AZ28)),3*$J$28,0)))</f>
        <v/>
      </c>
      <c r="BB28" s="3">
        <v>2</v>
      </c>
      <c r="BC28" s="4">
        <v>1</v>
      </c>
      <c r="BD28" s="130" t="str">
        <f>IF(OR($E$28="",$F$28="",BB28="",BC28=""),"",IF(AND(BB28=$E$28,BC28=$F$28),5*$J$28,IF(OR(AND($E$28&gt;$F$28,BB28&gt;BC28),AND($E$28=$F$28,BB28=BC28),AND($E$28&lt;$F$28,BB28&lt;BC28)),3*$J$28,0)))</f>
        <v/>
      </c>
      <c r="BE28" s="3">
        <v>1</v>
      </c>
      <c r="BF28" s="4">
        <v>0</v>
      </c>
      <c r="BG28" s="130" t="str">
        <f>IF(OR($E$28="",$F$28="",BE28="",BF28=""),"",IF(AND(BE28=$E$28,BF28=$F$28),5*$J$28,IF(OR(AND($E$28&gt;$F$28,BE28&gt;BF28),AND($E$28=$F$28,BE28=BF28),AND($E$28&lt;$F$28,BE28&lt;BF28)),3*$J$28,0)))</f>
        <v/>
      </c>
      <c r="BH28" s="3">
        <v>1</v>
      </c>
      <c r="BI28" s="4">
        <v>1</v>
      </c>
      <c r="BJ28" s="130" t="str">
        <f>IF(OR($E$28="",$F$28="",BH28="",BI28=""),"",IF(AND(BH28=$E$28,BI28=$F$28),5*$J$28,IF(OR(AND($E$28&gt;$F$28,BH28&gt;BI28),AND($E$28=$F$28,BH28=BI28),AND($E$28&lt;$F$28,BH28&lt;BI28)),3*$J$28,0)))</f>
        <v/>
      </c>
      <c r="BK28" s="3">
        <v>1</v>
      </c>
      <c r="BL28" s="4">
        <v>0</v>
      </c>
      <c r="BM28" s="130" t="str">
        <f>IF(OR($E$28="",$F$28="",BK28="",BL28=""),"",IF(AND(BK28=$E$28,BL28=$F$28),5*$J$28,IF(OR(AND($E$28&gt;$F$28,BK28&gt;BL28),AND($E$28=$F$28,BK28=BL28),AND($E$28&lt;$F$28,BK28&lt;BL28)),3*$J$28,0)))</f>
        <v/>
      </c>
      <c r="BN28" s="3">
        <v>1</v>
      </c>
      <c r="BO28" s="4">
        <v>1</v>
      </c>
      <c r="BP28" s="130" t="str">
        <f>IF(OR($E$28="",$F$28="",BN28="",BO28=""),"",IF(AND(BN28=$E$28,BO28=$F$28),5*$J$28,IF(OR(AND($E$28&gt;$F$28,BN28&gt;BO28),AND($E$28=$F$28,BN28=BO28),AND($E$28&lt;$F$28,BN28&lt;BO28)),3*$J$28,0)))</f>
        <v/>
      </c>
      <c r="BQ28" s="3">
        <v>1</v>
      </c>
      <c r="BR28" s="4">
        <v>1</v>
      </c>
      <c r="BS28" s="130" t="str">
        <f>IF(OR($E$28="",$F$28="",BQ28="",BR28=""),"",IF(AND(BQ28=$E$28,BR28=$F$28),5*$J$28,IF(OR(AND($E$28&gt;$F$28,BQ28&gt;BR28),AND($E$28=$F$28,BQ28=BR28),AND($E$28&lt;$F$28,BQ28&lt;BR28)),3*$J$28,0)))</f>
        <v/>
      </c>
      <c r="BT28" s="3">
        <v>1</v>
      </c>
      <c r="BU28" s="4">
        <v>1</v>
      </c>
      <c r="BV28" s="130" t="str">
        <f>IF(OR($E$28="",$F$28="",BT28="",BU28=""),"",IF(AND(BT28=$E$28,BU28=$F$28),5*$J$28,IF(OR(AND($E$28&gt;$F$28,BT28&gt;BU28),AND($E$28=$F$28,BT28=BU28),AND($E$28&lt;$F$28,BT28&lt;BU28)),3*$J$28,0)))</f>
        <v/>
      </c>
      <c r="BW28" s="3">
        <v>2</v>
      </c>
      <c r="BX28" s="4">
        <v>2</v>
      </c>
      <c r="BY28" s="130" t="str">
        <f>IF(OR($E$28="",$F$28="",BW28="",BX28=""),"",IF(AND(BW28=$E$28,BX28=$F$28),5*$J$28,IF(OR(AND($E$28&gt;$F$28,BW28&gt;BX28),AND($E$28=$F$28,BW28=BX28),AND($E$28&lt;$F$28,BW28&lt;BX28)),3*$J$28,0)))</f>
        <v/>
      </c>
      <c r="BZ28" s="3">
        <v>1</v>
      </c>
      <c r="CA28" s="4">
        <v>0</v>
      </c>
      <c r="CB28" s="130" t="str">
        <f>IF(OR($E$28="",$F$28="",BZ28="",CA28=""),"",IF(AND(BZ28=$E$28,CA28=$F$28),5*$J$28,IF(OR(AND($E$28&gt;$F$28,BZ28&gt;CA28),AND($E$28=$F$28,BZ28=CA28),AND($E$28&lt;$F$28,BZ28&lt;CA28)),3*$J$28,0)))</f>
        <v/>
      </c>
      <c r="CC28" s="3">
        <v>1</v>
      </c>
      <c r="CD28" s="4">
        <v>0</v>
      </c>
      <c r="CE28" s="130" t="str">
        <f>IF(OR($E$28="",$F$28="",CC28="",CD28=""),"",IF(AND(CC28=$E$28,CD28=$F$28),5*$J$28,IF(OR(AND($E$28&gt;$F$28,CC28&gt;CD28),AND($E$28=$F$28,CC28=CD28),AND($E$28&lt;$F$28,CC28&lt;CD28)),3*$J$28,0)))</f>
        <v/>
      </c>
      <c r="CF28" s="3">
        <v>1</v>
      </c>
      <c r="CG28" s="4">
        <v>2</v>
      </c>
      <c r="CH28" s="130" t="str">
        <f>IF(OR($E$28="",$F$28="",CF28="",CG28=""),"",IF(AND(CF28=$E$28,CG28=$F$28),5*$J$28,IF(OR(AND($E$28&gt;$F$28,CF28&gt;CG28),AND($E$28=$F$28,CF28=CG28),AND($E$28&lt;$F$28,CF28&lt;CG28)),3*$J$28,0)))</f>
        <v/>
      </c>
      <c r="CI28" s="3">
        <v>1</v>
      </c>
      <c r="CJ28" s="4">
        <v>1</v>
      </c>
      <c r="CK28" s="130" t="str">
        <f>IF(OR($E$28="",$F$28="",CI28="",CJ28=""),"",IF(AND(CI28=$E$28,CJ28=$F$28),5*$J$28,IF(OR(AND($E$28&gt;$F$28,CI28&gt;CJ28),AND($E$28=$F$28,CI28=CJ28),AND($E$28&lt;$F$28,CI28&lt;CJ28)),3*$J$28,0)))</f>
        <v/>
      </c>
      <c r="CL28" s="3">
        <v>0</v>
      </c>
      <c r="CM28" s="4">
        <v>0</v>
      </c>
      <c r="CN28" s="130" t="str">
        <f>IF(OR($E$28="",$F$28="",CL28="",CM28=""),"",IF(AND(CL28=$E$28,CM28=$F$28),5*$J$28,IF(OR(AND($E$28&gt;$F$28,CL28&gt;CM28),AND($E$28=$F$28,CL28=CM28),AND($E$28&lt;$F$28,CL28&lt;CM28)),3*$J$28,0)))</f>
        <v/>
      </c>
      <c r="CO28" s="3">
        <v>1</v>
      </c>
      <c r="CP28" s="4">
        <v>0</v>
      </c>
      <c r="CQ28" s="130" t="str">
        <f>IF(OR($E$28="",$F$28="",CO28="",CP28=""),"",IF(AND(CO28=$E$28,CP28=$F$28),5*$J$28,IF(OR(AND($E$28&gt;$F$28,CO28&gt;CP28),AND($E$28=$F$28,CO28=CP28),AND($E$28&lt;$F$28,CO28&lt;CP28)),3*$J$28,0)))</f>
        <v/>
      </c>
      <c r="CR28" s="3">
        <v>1</v>
      </c>
      <c r="CS28" s="4">
        <v>1</v>
      </c>
      <c r="CT28" s="130" t="str">
        <f>IF(OR($E$28="",$F$28="",CR28="",CS28=""),"",IF(AND(CR28=$E$28,CS28=$F$28),5*$J$28,IF(OR(AND($E$28&gt;$F$28,CR28&gt;CS28),AND($E$28=$F$28,CR28=CS28),AND($E$28&lt;$F$28,CR28&lt;CS28)),3*$J$28,0)))</f>
        <v/>
      </c>
      <c r="CU28" s="3">
        <v>1</v>
      </c>
      <c r="CV28" s="4">
        <v>0</v>
      </c>
      <c r="CW28" s="130" t="str">
        <f>IF(OR($E$28="",$F$28="",CU28="",CV28=""),"",IF(AND(CU28=$E$28,CV28=$F$28),5*$J$28,IF(OR(AND($E$28&gt;$F$28,CU28&gt;CV28),AND($E$28=$F$28,CU28=CV28),AND($E$28&lt;$F$28,CU28&lt;CV28)),3*$J$28,0)))</f>
        <v/>
      </c>
      <c r="CX28" s="3">
        <v>1</v>
      </c>
      <c r="CY28" s="4">
        <v>1</v>
      </c>
      <c r="CZ28" s="130" t="str">
        <f>IF(OR($E$28="",$F$28="",CX28="",CY28=""),"",IF(AND(CX28=$E$28,CY28=$F$28),5*$J$28,IF(OR(AND($E$28&gt;$F$28,CX28&gt;CY28),AND($E$28=$F$28,CX28=CY28),AND($E$28&lt;$F$28,CX28&lt;CY28)),3*$J$28,0)))</f>
        <v/>
      </c>
      <c r="DA28" s="3">
        <v>0</v>
      </c>
      <c r="DB28" s="4">
        <v>0</v>
      </c>
      <c r="DC28" s="130" t="str">
        <f>IF(OR($E$28="",$F$28="",DA28="",DB28=""),"",IF(AND(DA28=$E$28,DB28=$F$28),5*$J$28,IF(OR(AND($E$28&gt;$F$28,DA28&gt;DB28),AND($E$28=$F$28,DA28=DB28),AND($E$28&lt;$F$28,DA28&lt;DB28)),3*$J$28,0)))</f>
        <v/>
      </c>
      <c r="DD28" s="3">
        <v>1</v>
      </c>
      <c r="DE28" s="4">
        <v>0</v>
      </c>
      <c r="DF28" s="130" t="str">
        <f>IF(OR($E$28="",$F$28="",DD28="",DE28=""),"",IF(AND(DD28=$E$28,DE28=$F$28),5*$J$28,IF(OR(AND($E$28&gt;$F$28,DD28&gt;DE28),AND($E$28=$F$28,DD28=DE28),AND($E$28&lt;$F$28,DD28&lt;DE28)),3*$J$28,0)))</f>
        <v/>
      </c>
      <c r="DG28" s="3">
        <v>0</v>
      </c>
      <c r="DH28" s="4">
        <v>0</v>
      </c>
      <c r="DI28" s="130" t="str">
        <f>IF(OR($E$28="",$F$28="",DG28="",DH28=""),"",IF(AND(DG28=$E$28,DH28=$F$28),5*$J$28,IF(OR(AND($E$28&gt;$F$28,DG28&gt;DH28),AND($E$28=$F$28,DG28=DH28),AND($E$28&lt;$F$28,DG28&lt;DH28)),3*$J$28,0)))</f>
        <v/>
      </c>
      <c r="DJ28" s="3">
        <v>1</v>
      </c>
      <c r="DK28" s="4">
        <v>0</v>
      </c>
      <c r="DL28" s="130" t="str">
        <f>IF(OR($E$28="",$F$28="",DJ28="",DK28=""),"",IF(AND(DJ28=$E$28,DK28=$F$28),5*$J$28,IF(OR(AND($E$28&gt;$F$28,DJ28&gt;DK28),AND($E$28=$F$28,DJ28=DK28),AND($E$28&lt;$F$28,DJ28&lt;DK28)),3*$J$28,0)))</f>
        <v/>
      </c>
      <c r="DM28" s="3">
        <v>1</v>
      </c>
      <c r="DN28" s="4">
        <v>0</v>
      </c>
      <c r="DO28" s="130" t="str">
        <f>IF(OR($E$28="",$F$28="",DM28="",DN28=""),"",IF(AND(DM28=$E$28,DN28=$F$28),5*$J$28,IF(OR(AND($E$28&gt;$F$28,DM28&gt;DN28),AND($E$28=$F$28,DM28=DN28),AND($E$28&lt;$F$28,DM28&lt;DN28)),3*$J$28,0)))</f>
        <v/>
      </c>
      <c r="DP28" s="3">
        <v>1</v>
      </c>
      <c r="DQ28" s="4">
        <v>1</v>
      </c>
      <c r="DR28" s="130" t="str">
        <f>IF(OR($E$28="",$F$28="",DP28="",DQ28=""),"",IF(AND(DP28=$E$28,DQ28=$F$28),5*$J$28,IF(OR(AND($E$28&gt;$F$28,DP28&gt;DQ28),AND($E$28=$F$28,DP28=DQ28),AND($E$28&lt;$F$28,DP28&lt;DQ28)),3*$J$28,0)))</f>
        <v/>
      </c>
      <c r="DS28" s="3">
        <v>2</v>
      </c>
      <c r="DT28" s="4">
        <v>0</v>
      </c>
      <c r="DU28" s="130" t="str">
        <f>IF(OR($E$28="",$F$28="",DS28="",DT28=""),"",IF(AND(DS28=$E$28,DT28=$F$28),5*$J$28,IF(OR(AND($E$28&gt;$F$28,DS28&gt;DT28),AND($E$28=$F$28,DS28=DT28),AND($E$28&lt;$F$28,DS28&lt;DT28)),3*$J$28,0)))</f>
        <v/>
      </c>
      <c r="DV28" s="3">
        <v>1</v>
      </c>
      <c r="DW28" s="4">
        <v>1</v>
      </c>
      <c r="DX28" s="130" t="str">
        <f>IF(OR($E$28="",$F$28="",DV28="",DW28=""),"",IF(AND(DV28=$E$28,DW28=$F$28),5*$J$28,IF(OR(AND($E$28&gt;$F$28,DV28&gt;DW28),AND($E$28=$F$28,DV28=DW28),AND($E$28&lt;$F$28,DV28&lt;DW28)),3*$J$28,0)))</f>
        <v/>
      </c>
      <c r="DY28" s="3">
        <v>1</v>
      </c>
      <c r="DZ28" s="4">
        <v>2</v>
      </c>
      <c r="EA28" s="130" t="str">
        <f>IF(OR($E$28="",$F$28="",DY28="",DZ28=""),"",IF(AND(DY28=$E$28,DZ28=$F$28),5*$J$28,IF(OR(AND($E$28&gt;$F$28,DY28&gt;DZ28),AND($E$28=$F$28,DY28=DZ28),AND($E$28&lt;$F$28,DY28&lt;DZ28)),3*$J$28,0)))</f>
        <v/>
      </c>
      <c r="EB28" s="3">
        <v>1</v>
      </c>
      <c r="EC28" s="4">
        <v>1</v>
      </c>
      <c r="ED28" s="130" t="str">
        <f>IF(OR($E$28="",$F$28="",EB28="",EC28=""),"",IF(AND(EB28=$E$28,EC28=$F$28),5*$J$28,IF(OR(AND($E$28&gt;$F$28,EB28&gt;EC28),AND($E$28=$F$28,EB28=EC28),AND($E$28&lt;$F$28,EB28&lt;EC28)),3*$J$28,0)))</f>
        <v/>
      </c>
      <c r="EE28" s="3">
        <v>0</v>
      </c>
      <c r="EF28" s="4">
        <v>1</v>
      </c>
      <c r="EG28" s="130" t="str">
        <f>IF(OR($E$28="",$F$28="",EE28="",EF28=""),"",IF(AND(EE28=$E$28,EF28=$F$28),5*$J$28,IF(OR(AND($E$28&gt;$F$28,EE28&gt;EF28),AND($E$28=$F$28,EE28=EF28),AND($E$28&lt;$F$28,EE28&lt;EF28)),3*$J$28,0)))</f>
        <v/>
      </c>
      <c r="EH28" s="3">
        <v>0</v>
      </c>
      <c r="EI28" s="4">
        <v>1</v>
      </c>
      <c r="EJ28" s="130" t="str">
        <f>IF(OR($E$28="",$F$28="",EH28="",EI28=""),"",IF(AND(EH28=$E$28,EI28=$F$28),5*$J$28,IF(OR(AND($E$28&gt;$F$28,EH28&gt;EI28),AND($E$28=$F$28,EH28=EI28),AND($E$28&lt;$F$28,EH28&lt;EI28)),3*$J$28,0)))</f>
        <v/>
      </c>
      <c r="EK28" s="3">
        <v>0</v>
      </c>
      <c r="EL28" s="4">
        <v>2</v>
      </c>
      <c r="EM28" s="130" t="str">
        <f>IF(OR($E$28="",$F$28="",EK28="",EL28=""),"",IF(AND(EK28=$E$28,EL28=$F$28),5*$J$28,IF(OR(AND($E$28&gt;$F$28,EK28&gt;EL28),AND($E$28=$F$28,EK28=EL28),AND($E$28&lt;$F$28,EK28&lt;EL28)),3*$J$28,0)))</f>
        <v/>
      </c>
      <c r="EN28" s="3">
        <v>2</v>
      </c>
      <c r="EO28" s="4">
        <v>1</v>
      </c>
      <c r="EP28" s="130" t="str">
        <f>IF(OR($E$28="",$F$28="",EN28="",EO28=""),"",IF(AND(EN28=$E$28,EO28=$F$28),5*$J$28,IF(OR(AND($E$28&gt;$F$28,EN28&gt;EO28),AND($E$28=$F$28,EN28=EO28),AND($E$28&lt;$F$28,EN28&lt;EO28)),3*$J$28,0)))</f>
        <v/>
      </c>
      <c r="EQ28" s="3">
        <v>1</v>
      </c>
      <c r="ER28" s="4">
        <v>0</v>
      </c>
      <c r="ES28" s="130" t="str">
        <f>IF(OR($E$28="",$F$28="",EQ28="",ER28=""),"",IF(AND(EQ28=$E$28,ER28=$F$28),5*$J$28,IF(OR(AND($E$28&gt;$F$28,EQ28&gt;ER28),AND($E$28=$F$28,EQ28=ER28),AND($E$28&lt;$F$28,EQ28&lt;ER28)),3*$J$28,0)))</f>
        <v/>
      </c>
      <c r="ET28" s="3">
        <v>0</v>
      </c>
      <c r="EU28" s="4">
        <v>0</v>
      </c>
      <c r="EV28" s="130" t="str">
        <f>IF(OR($E$28="",$F$28="",ET28="",EU28=""),"",IF(AND(ET28=$E$28,EU28=$F$28),5*$J$28,IF(OR(AND($E$28&gt;$F$28,ET28&gt;EU28),AND($E$28=$F$28,ET28=EU28),AND($E$28&lt;$F$28,ET28&lt;EU28)),3*$J$28,0)))</f>
        <v/>
      </c>
      <c r="EW28" s="3">
        <v>1</v>
      </c>
      <c r="EX28" s="4">
        <v>1</v>
      </c>
      <c r="EY28" s="130" t="str">
        <f>IF(OR($E$28="",$F$28="",EW28="",EX28=""),"",IF(AND(EW28=$E$28,EX28=$F$28),5*$J$28,IF(OR(AND($E$28&gt;$F$28,EW28&gt;EX28),AND($E$28=$F$28,EW28=EX28),AND($E$28&lt;$F$28,EW28&lt;EX28)),3*$J$28,0)))</f>
        <v/>
      </c>
      <c r="EZ28" s="3">
        <v>0</v>
      </c>
      <c r="FA28" s="4">
        <v>1</v>
      </c>
      <c r="FB28" s="130" t="str">
        <f>IF(OR($E$28="",$F$28="",EZ28="",FA28=""),"",IF(AND(EZ28=$E$28,FA28=$F$28),5*$J$28,IF(OR(AND($E$28&gt;$F$28,EZ28&gt;FA28),AND($E$28=$F$28,EZ28=FA28),AND($E$28&lt;$F$28,EZ28&lt;FA28)),3*$J$28,0)))</f>
        <v/>
      </c>
      <c r="FC28" s="3">
        <v>2</v>
      </c>
      <c r="FD28" s="4">
        <v>0</v>
      </c>
      <c r="FE28" s="130" t="str">
        <f>IF(OR($E$28="",$F$28="",FC28="",FD28=""),"",IF(AND(FC28=$E$28,FD28=$F$28),5*$J$28,IF(OR(AND($E$28&gt;$F$28,FC28&gt;FD28),AND($E$28=$F$28,FC28=FD28),AND($E$28&lt;$F$28,FC28&lt;FD28)),3*$J$28,0)))</f>
        <v/>
      </c>
      <c r="FF28" s="3">
        <v>0</v>
      </c>
      <c r="FG28" s="4">
        <v>1</v>
      </c>
      <c r="FH28" s="130" t="str">
        <f>IF(OR($E$28="",$F$28="",FF28="",FG28=""),"",IF(AND(FF28=$E$28,FG28=$F$28),5*$J$28,IF(OR(AND($E$28&gt;$F$28,FF28&gt;FG28),AND($E$28=$F$28,FF28=FG28),AND($E$28&lt;$F$28,FF28&lt;FG28)),3*$J$28,0)))</f>
        <v/>
      </c>
      <c r="FI28" s="3">
        <v>1</v>
      </c>
      <c r="FJ28" s="4">
        <v>1</v>
      </c>
      <c r="FK28" s="130" t="str">
        <f>IF(OR($E$28="",$F$28="",FI28="",FJ28=""),"",IF(AND(FI28=$E$28,FJ28=$F$28),5*$J$28,IF(OR(AND($E$28&gt;$F$28,FI28&gt;FJ28),AND($E$28=$F$28,FI28=FJ28),AND($E$28&lt;$F$28,FI28&lt;FJ28)),3*$J$28,0)))</f>
        <v/>
      </c>
      <c r="FL28" s="3">
        <v>0</v>
      </c>
      <c r="FM28" s="4">
        <v>1</v>
      </c>
      <c r="FN28" s="130" t="str">
        <f>IF(OR($E$28="",$F$28="",FL28="",FM28=""),"",IF(AND(FL28=$E$28,FM28=$F$28),5*$J$28,IF(OR(AND($E$28&gt;$F$28,FL28&gt;FM28),AND($E$28=$F$28,FL28=FM28),AND($E$28&lt;$F$28,FL28&lt;FM28)),3*$J$28,0)))</f>
        <v/>
      </c>
      <c r="FO28" s="3">
        <v>1</v>
      </c>
      <c r="FP28" s="4">
        <v>1</v>
      </c>
      <c r="FQ28" s="130" t="str">
        <f>IF(OR($E$28="",$F$28="",FO28="",FP28=""),"",IF(AND(FO28=$E$28,FP28=$F$28),5*$J$28,IF(OR(AND($E$28&gt;$F$28,FO28&gt;FP28),AND($E$28=$F$28,FO28=FP28),AND($E$28&lt;$F$28,FO28&lt;FP28)),3*$J$28,0)))</f>
        <v/>
      </c>
      <c r="FR28" s="3">
        <v>0</v>
      </c>
      <c r="FS28" s="4">
        <v>1</v>
      </c>
      <c r="FT28" s="130" t="str">
        <f>IF(OR($E$28="",$F$28="",FR28="",FS28=""),"",IF(AND(FR28=$E$28,FS28=$F$28),5*$J$28,IF(OR(AND($E$28&gt;$F$28,FR28&gt;FS28),AND($E$28=$F$28,FR28=FS28),AND($E$28&lt;$F$28,FR28&lt;FS28)),3*$J$28,0)))</f>
        <v/>
      </c>
      <c r="FU28" s="3">
        <v>2</v>
      </c>
      <c r="FV28" s="4">
        <v>1</v>
      </c>
      <c r="FW28" s="130" t="str">
        <f>IF(OR($E$28="",$F$28="",FU28="",FV28=""),"",IF(AND(FU28=$E$28,FV28=$F$28),5*$J$28,IF(OR(AND($E$28&gt;$F$28,FU28&gt;FV28),AND($E$28=$F$28,FU28=FV28),AND($E$28&lt;$F$28,FU28&lt;FV28)),3*$J$28,0)))</f>
        <v/>
      </c>
      <c r="FX28" s="3">
        <v>0</v>
      </c>
      <c r="FY28" s="4">
        <v>0</v>
      </c>
      <c r="FZ28" s="130" t="str">
        <f>IF(OR($E$28="",$F$28="",FX28="",FY28=""),"",IF(AND(FX28=$E$28,FY28=$F$28),5*$J$28,IF(OR(AND($E$28&gt;$F$28,FX28&gt;FY28),AND($E$28=$F$28,FX28=FY28),AND($E$28&lt;$F$28,FX28&lt;FY28)),3*$J$28,0)))</f>
        <v/>
      </c>
      <c r="GA28" s="3">
        <v>0</v>
      </c>
      <c r="GB28" s="4">
        <v>1</v>
      </c>
      <c r="GC28" s="130" t="str">
        <f>IF(OR($E$28="",$F$28="",GA28="",GB28=""),"",IF(AND(GA28=$E$28,GB28=$F$28),5*$J$28,IF(OR(AND($E$28&gt;$F$28,GA28&gt;GB28),AND($E$28=$F$28,GA28=GB28),AND($E$28&lt;$F$28,GA28&lt;GB28)),3*$J$28,0)))</f>
        <v/>
      </c>
      <c r="GD28" s="3">
        <v>1</v>
      </c>
      <c r="GE28" s="4">
        <v>0</v>
      </c>
      <c r="GF28" s="130" t="str">
        <f>IF(OR($E$28="",$F$28="",GD28="",GE28=""),"",IF(AND(GD28=$E$28,GE28=$F$28),5*$J$28,IF(OR(AND($E$28&gt;$F$28,GD28&gt;GE28),AND($E$28=$F$28,GD28=GE28),AND($E$28&lt;$F$28,GD28&lt;GE28)),3*$J$28,0)))</f>
        <v/>
      </c>
      <c r="GG28" s="3">
        <v>1</v>
      </c>
      <c r="GH28" s="4">
        <v>0</v>
      </c>
      <c r="GI28" s="130" t="str">
        <f>IF(OR($E$28="",$F$28="",GG28="",GH28=""),"",IF(AND(GG28=$E$28,GH28=$F$28),5*$J$28,IF(OR(AND($E$28&gt;$F$28,GG28&gt;GH28),AND($E$28=$F$28,GG28=GH28),AND($E$28&lt;$F$28,GG28&lt;GH28)),3*$J$28,0)))</f>
        <v/>
      </c>
      <c r="GJ28" s="3">
        <v>1</v>
      </c>
      <c r="GK28" s="4">
        <v>1</v>
      </c>
      <c r="GL28" s="130" t="str">
        <f>IF(OR($E$28="",$F$28="",GJ28="",GK28=""),"",IF(AND(GJ28=$E$28,GK28=$F$28),5*$J$28,IF(OR(AND($E$28&gt;$F$28,GJ28&gt;GK28),AND($E$28=$F$28,GJ28=GK28),AND($E$28&lt;$F$28,GJ28&lt;GK28)),3*$J$28,0)))</f>
        <v/>
      </c>
      <c r="GM28" s="3">
        <v>1</v>
      </c>
      <c r="GN28" s="4">
        <v>0</v>
      </c>
      <c r="GO28" s="130" t="str">
        <f>IF(OR($E$28="",$F$28="",GM28="",GN28=""),"",IF(AND(GM28=$E$28,GN28=$F$28),5*$J$28,IF(OR(AND($E$28&gt;$F$28,GM28&gt;GN28),AND($E$28=$F$28,GM28=GN28),AND($E$28&lt;$F$28,GM28&lt;GN28)),3*$J$28,0)))</f>
        <v/>
      </c>
      <c r="GP28" s="3">
        <v>1</v>
      </c>
      <c r="GQ28" s="4">
        <v>1</v>
      </c>
      <c r="GR28" s="130" t="str">
        <f>IF(OR($E$28="",$F$28="",GP28="",GQ28=""),"",IF(AND(GP28=$E$28,GQ28=$F$28),5*$J$28,IF(OR(AND($E$28&gt;$F$28,GP28&gt;GQ28),AND($E$28=$F$28,GP28=GQ28),AND($E$28&lt;$F$28,GP28&lt;GQ28)),3*$J$28,0)))</f>
        <v/>
      </c>
      <c r="GS28" s="3">
        <v>0</v>
      </c>
      <c r="GT28" s="4">
        <v>2</v>
      </c>
      <c r="GU28" s="130" t="str">
        <f>IF(OR($E$28="",$F$28="",GS28="",GT28=""),"",IF(AND(GS28=$E$28,GT28=$F$28),5*$J$28,IF(OR(AND($E$28&gt;$F$28,GS28&gt;GT28),AND($E$28=$F$28,GS28=GT28),AND($E$28&lt;$F$28,GS28&lt;GT28)),3*$J$28,0)))</f>
        <v/>
      </c>
      <c r="GV28" s="168"/>
    </row>
    <row r="29" spans="1:204">
      <c r="A29" s="236">
        <v>26</v>
      </c>
      <c r="B29" s="43">
        <v>24</v>
      </c>
      <c r="C29" s="151" t="s">
        <v>4</v>
      </c>
      <c r="D29" s="151" t="s">
        <v>288</v>
      </c>
      <c r="E29" s="221" t="str">
        <f>IF(Poules!I68&lt;&gt;"",Poules!I68,"")</f>
        <v/>
      </c>
      <c r="F29" s="221" t="str">
        <f>IF(Poules!J68&lt;&gt;"",Poules!J68,"")</f>
        <v/>
      </c>
      <c r="G29" s="22">
        <v>1.3</v>
      </c>
      <c r="H29" s="210">
        <v>4.5999999999999996</v>
      </c>
      <c r="I29" s="211">
        <v>9.6</v>
      </c>
      <c r="J29" s="175" t="str">
        <f t="shared" si="1"/>
        <v/>
      </c>
      <c r="K29" s="250">
        <f>IF($K$4&lt;&gt;0,HLOOKUP($K$4,$O$4:GU29,A29,FALSE),"")</f>
        <v>2</v>
      </c>
      <c r="L29" s="251">
        <f>IF($K$4&lt;&gt;0,HLOOKUP(CONCATENATE($K$4,"1"),$O$4:GU29,A29,FALSE),"")</f>
        <v>0</v>
      </c>
      <c r="M29" s="252" t="str">
        <f>IF($K$4&lt;&gt;0,HLOOKUP(CONCATENATE($K$4,"2"),$O$4:GU29,A29,FALSE),"")</f>
        <v/>
      </c>
      <c r="N29" s="254"/>
      <c r="O29" s="5">
        <v>2</v>
      </c>
      <c r="P29" s="6">
        <v>0</v>
      </c>
      <c r="Q29" s="7" t="str">
        <f>IF(OR($E$29="",$F$29="",O29="",P29=""),"",IF(AND(O29=$E$29,P29=$F$29),5*$J$29,IF(OR(AND($E$29&gt;$F$29,O29&gt;P29),AND($E$29=$F$29,O29=P29),AND($E$29&lt;$F$29,O29&lt;P29)),3*$J$29,0)))</f>
        <v/>
      </c>
      <c r="R29" s="5">
        <v>0</v>
      </c>
      <c r="S29" s="6">
        <v>0</v>
      </c>
      <c r="T29" s="7" t="str">
        <f>IF(OR($E$29="",$F$29="",R29="",S29=""),"",IF(AND(R29=$E$29,S29=$F$29),5*$J$29,IF(OR(AND($E$29&gt;$F$29,R29&gt;S29),AND($E$29=$F$29,R29=S29),AND($E$29&lt;$F$29,R29&lt;S29)),3*$J$29,0)))</f>
        <v/>
      </c>
      <c r="U29" s="5">
        <v>3</v>
      </c>
      <c r="V29" s="6">
        <v>0</v>
      </c>
      <c r="W29" s="7" t="str">
        <f>IF(OR($E$29="",$F$29="",U29="",V29=""),"",IF(AND(U29=$E$29,V29=$F$29),5*$J$29,IF(OR(AND($E$29&gt;$F$29,U29&gt;V29),AND($E$29=$F$29,U29=V29),AND($E$29&lt;$F$29,U29&lt;V29)),3*$J$29,0)))</f>
        <v/>
      </c>
      <c r="X29" s="5">
        <v>1</v>
      </c>
      <c r="Y29" s="6">
        <v>0</v>
      </c>
      <c r="Z29" s="7" t="str">
        <f>IF(OR($E$29="",$F$29="",X29="",Y29=""),"",IF(AND(X29=$E$29,Y29=$F$29),5*$J$29,IF(OR(AND($E$29&gt;$F$29,X29&gt;Y29),AND($E$29=$F$29,X29=Y29),AND($E$29&lt;$F$29,X29&lt;Y29)),3*$J$29,0)))</f>
        <v/>
      </c>
      <c r="AA29" s="5">
        <v>2</v>
      </c>
      <c r="AB29" s="6">
        <v>0</v>
      </c>
      <c r="AC29" s="7" t="str">
        <f>IF(OR($E$29="",$F$29="",AA29="",AB29=""),"",IF(AND(AA29=$E$29,AB29=$F$29),5*$J$29,IF(OR(AND($E$29&gt;$F$29,AA29&gt;AB29),AND($E$29=$F$29,AA29=AB29),AND($E$29&lt;$F$29,AA29&lt;AB29)),3*$J$29,0)))</f>
        <v/>
      </c>
      <c r="AD29" s="5">
        <v>2</v>
      </c>
      <c r="AE29" s="6">
        <v>1</v>
      </c>
      <c r="AF29" s="7" t="str">
        <f>IF(OR($E$29="",$F$29="",AD29="",AE29=""),"",IF(AND(AD29=$E$29,AE29=$F$29),5*$J$29,IF(OR(AND($E$29&gt;$F$29,AD29&gt;AE29),AND($E$29=$F$29,AD29=AE29),AND($E$29&lt;$F$29,AD29&lt;AE29)),3*$J$29,0)))</f>
        <v/>
      </c>
      <c r="AG29" s="5">
        <v>1</v>
      </c>
      <c r="AH29" s="6">
        <v>0</v>
      </c>
      <c r="AI29" s="7" t="str">
        <f>IF(OR($E$29="",$F$29="",AG29="",AH29=""),"",IF(AND(AG29=$E$29,AH29=$F$29),5*$J$29,IF(OR(AND($E$29&gt;$F$29,AG29&gt;AH29),AND($E$29=$F$29,AG29=AH29),AND($E$29&lt;$F$29,AG29&lt;AH29)),3*$J$29,0)))</f>
        <v/>
      </c>
      <c r="AJ29" s="5">
        <v>2</v>
      </c>
      <c r="AK29" s="6">
        <v>0</v>
      </c>
      <c r="AL29" s="7" t="str">
        <f>IF(OR($E$29="",$F$29="",AJ29="",AK29=""),"",IF(AND(AJ29=$E$29,AK29=$F$29),5*$J$29,IF(OR(AND($E$29&gt;$F$29,AJ29&gt;AK29),AND($E$29=$F$29,AJ29=AK29),AND($E$29&lt;$F$29,AJ29&lt;AK29)),3*$J$29,0)))</f>
        <v/>
      </c>
      <c r="AM29" s="5">
        <v>2</v>
      </c>
      <c r="AN29" s="6">
        <v>0</v>
      </c>
      <c r="AO29" s="7" t="str">
        <f>IF(OR($E$29="",$F$29="",AM29="",AN29=""),"",IF(AND(AM29=$E$29,AN29=$F$29),5*$J$29,IF(OR(AND($E$29&gt;$F$29,AM29&gt;AN29),AND($E$29=$F$29,AM29=AN29),AND($E$29&lt;$F$29,AM29&lt;AN29)),3*$J$29,0)))</f>
        <v/>
      </c>
      <c r="AP29" s="5">
        <v>3</v>
      </c>
      <c r="AQ29" s="6">
        <v>1</v>
      </c>
      <c r="AR29" s="7" t="str">
        <f>IF(OR($E$29="",$F$29="",AP29="",AQ29=""),"",IF(AND(AP29=$E$29,AQ29=$F$29),5*$J$29,IF(OR(AND($E$29&gt;$F$29,AP29&gt;AQ29),AND($E$29=$F$29,AP29=AQ29),AND($E$29&lt;$F$29,AP29&lt;AQ29)),3*$J$29,0)))</f>
        <v/>
      </c>
      <c r="AS29" s="5">
        <v>2</v>
      </c>
      <c r="AT29" s="6">
        <v>0</v>
      </c>
      <c r="AU29" s="7" t="str">
        <f>IF(OR($E$29="",$F$29="",AS29="",AT29=""),"",IF(AND(AS29=$E$29,AT29=$F$29),5*$J$29,IF(OR(AND($E$29&gt;$F$29,AS29&gt;AT29),AND($E$29=$F$29,AS29=AT29),AND($E$29&lt;$F$29,AS29&lt;AT29)),3*$J$29,0)))</f>
        <v/>
      </c>
      <c r="AV29" s="5">
        <v>2</v>
      </c>
      <c r="AW29" s="6">
        <v>0</v>
      </c>
      <c r="AX29" s="7" t="str">
        <f>IF(OR($E$29="",$F$29="",AV29="",AW29=""),"",IF(AND(AV29=$E$29,AW29=$F$29),5*$J$29,IF(OR(AND($E$29&gt;$F$29,AV29&gt;AW29),AND($E$29=$F$29,AV29=AW29),AND($E$29&lt;$F$29,AV29&lt;AW29)),3*$J$29,0)))</f>
        <v/>
      </c>
      <c r="AY29" s="5">
        <v>1</v>
      </c>
      <c r="AZ29" s="6">
        <v>0</v>
      </c>
      <c r="BA29" s="7" t="str">
        <f>IF(OR($E$29="",$F$29="",AY29="",AZ29=""),"",IF(AND(AY29=$E$29,AZ29=$F$29),5*$J$29,IF(OR(AND($E$29&gt;$F$29,AY29&gt;AZ29),AND($E$29=$F$29,AY29=AZ29),AND($E$29&lt;$F$29,AY29&lt;AZ29)),3*$J$29,0)))</f>
        <v/>
      </c>
      <c r="BB29" s="5">
        <v>2</v>
      </c>
      <c r="BC29" s="6">
        <v>0</v>
      </c>
      <c r="BD29" s="7" t="str">
        <f>IF(OR($E$29="",$F$29="",BB29="",BC29=""),"",IF(AND(BB29=$E$29,BC29=$F$29),5*$J$29,IF(OR(AND($E$29&gt;$F$29,BB29&gt;BC29),AND($E$29=$F$29,BB29=BC29),AND($E$29&lt;$F$29,BB29&lt;BC29)),3*$J$29,0)))</f>
        <v/>
      </c>
      <c r="BE29" s="5">
        <v>1</v>
      </c>
      <c r="BF29" s="6">
        <v>0</v>
      </c>
      <c r="BG29" s="7" t="str">
        <f>IF(OR($E$29="",$F$29="",BE29="",BF29=""),"",IF(AND(BE29=$E$29,BF29=$F$29),5*$J$29,IF(OR(AND($E$29&gt;$F$29,BE29&gt;BF29),AND($E$29=$F$29,BE29=BF29),AND($E$29&lt;$F$29,BE29&lt;BF29)),3*$J$29,0)))</f>
        <v/>
      </c>
      <c r="BH29" s="5">
        <v>1</v>
      </c>
      <c r="BI29" s="6">
        <v>0</v>
      </c>
      <c r="BJ29" s="7" t="str">
        <f>IF(OR($E$29="",$F$29="",BH29="",BI29=""),"",IF(AND(BH29=$E$29,BI29=$F$29),5*$J$29,IF(OR(AND($E$29&gt;$F$29,BH29&gt;BI29),AND($E$29=$F$29,BH29=BI29),AND($E$29&lt;$F$29,BH29&lt;BI29)),3*$J$29,0)))</f>
        <v/>
      </c>
      <c r="BK29" s="5">
        <v>3</v>
      </c>
      <c r="BL29" s="6">
        <v>0</v>
      </c>
      <c r="BM29" s="7" t="str">
        <f>IF(OR($E$29="",$F$29="",BK29="",BL29=""),"",IF(AND(BK29=$E$29,BL29=$F$29),5*$J$29,IF(OR(AND($E$29&gt;$F$29,BK29&gt;BL29),AND($E$29=$F$29,BK29=BL29),AND($E$29&lt;$F$29,BK29&lt;BL29)),3*$J$29,0)))</f>
        <v/>
      </c>
      <c r="BN29" s="5">
        <v>2</v>
      </c>
      <c r="BO29" s="6">
        <v>0</v>
      </c>
      <c r="BP29" s="7" t="str">
        <f>IF(OR($E$29="",$F$29="",BN29="",BO29=""),"",IF(AND(BN29=$E$29,BO29=$F$29),5*$J$29,IF(OR(AND($E$29&gt;$F$29,BN29&gt;BO29),AND($E$29=$F$29,BN29=BO29),AND($E$29&lt;$F$29,BN29&lt;BO29)),3*$J$29,0)))</f>
        <v/>
      </c>
      <c r="BQ29" s="5">
        <v>2</v>
      </c>
      <c r="BR29" s="6">
        <v>0</v>
      </c>
      <c r="BS29" s="7" t="str">
        <f>IF(OR($E$29="",$F$29="",BQ29="",BR29=""),"",IF(AND(BQ29=$E$29,BR29=$F$29),5*$J$29,IF(OR(AND($E$29&gt;$F$29,BQ29&gt;BR29),AND($E$29=$F$29,BQ29=BR29),AND($E$29&lt;$F$29,BQ29&lt;BR29)),3*$J$29,0)))</f>
        <v/>
      </c>
      <c r="BT29" s="5">
        <v>1</v>
      </c>
      <c r="BU29" s="6">
        <v>0</v>
      </c>
      <c r="BV29" s="7" t="str">
        <f>IF(OR($E$29="",$F$29="",BT29="",BU29=""),"",IF(AND(BT29=$E$29,BU29=$F$29),5*$J$29,IF(OR(AND($E$29&gt;$F$29,BT29&gt;BU29),AND($E$29=$F$29,BT29=BU29),AND($E$29&lt;$F$29,BT29&lt;BU29)),3*$J$29,0)))</f>
        <v/>
      </c>
      <c r="BW29" s="5">
        <v>1</v>
      </c>
      <c r="BX29" s="6">
        <v>0</v>
      </c>
      <c r="BY29" s="7" t="str">
        <f>IF(OR($E$29="",$F$29="",BW29="",BX29=""),"",IF(AND(BW29=$E$29,BX29=$F$29),5*$J$29,IF(OR(AND($E$29&gt;$F$29,BW29&gt;BX29),AND($E$29=$F$29,BW29=BX29),AND($E$29&lt;$F$29,BW29&lt;BX29)),3*$J$29,0)))</f>
        <v/>
      </c>
      <c r="BZ29" s="5">
        <v>3</v>
      </c>
      <c r="CA29" s="6">
        <v>0</v>
      </c>
      <c r="CB29" s="7" t="str">
        <f>IF(OR($E$29="",$F$29="",BZ29="",CA29=""),"",IF(AND(BZ29=$E$29,CA29=$F$29),5*$J$29,IF(OR(AND($E$29&gt;$F$29,BZ29&gt;CA29),AND($E$29=$F$29,BZ29=CA29),AND($E$29&lt;$F$29,BZ29&lt;CA29)),3*$J$29,0)))</f>
        <v/>
      </c>
      <c r="CC29" s="5">
        <v>2</v>
      </c>
      <c r="CD29" s="6">
        <v>0</v>
      </c>
      <c r="CE29" s="7" t="str">
        <f>IF(OR($E$29="",$F$29="",CC29="",CD29=""),"",IF(AND(CC29=$E$29,CD29=$F$29),5*$J$29,IF(OR(AND($E$29&gt;$F$29,CC29&gt;CD29),AND($E$29=$F$29,CC29=CD29),AND($E$29&lt;$F$29,CC29&lt;CD29)),3*$J$29,0)))</f>
        <v/>
      </c>
      <c r="CF29" s="5">
        <v>2</v>
      </c>
      <c r="CG29" s="6">
        <v>0</v>
      </c>
      <c r="CH29" s="7" t="str">
        <f>IF(OR($E$29="",$F$29="",CF29="",CG29=""),"",IF(AND(CF29=$E$29,CG29=$F$29),5*$J$29,IF(OR(AND($E$29&gt;$F$29,CF29&gt;CG29),AND($E$29=$F$29,CF29=CG29),AND($E$29&lt;$F$29,CF29&lt;CG29)),3*$J$29,0)))</f>
        <v/>
      </c>
      <c r="CI29" s="5">
        <v>4</v>
      </c>
      <c r="CJ29" s="6">
        <v>2</v>
      </c>
      <c r="CK29" s="7" t="str">
        <f>IF(OR($E$29="",$F$29="",CI29="",CJ29=""),"",IF(AND(CI29=$E$29,CJ29=$F$29),5*$J$29,IF(OR(AND($E$29&gt;$F$29,CI29&gt;CJ29),AND($E$29=$F$29,CI29=CJ29),AND($E$29&lt;$F$29,CI29&lt;CJ29)),3*$J$29,0)))</f>
        <v/>
      </c>
      <c r="CL29" s="5">
        <v>2</v>
      </c>
      <c r="CM29" s="6">
        <v>0</v>
      </c>
      <c r="CN29" s="7" t="str">
        <f>IF(OR($E$29="",$F$29="",CL29="",CM29=""),"",IF(AND(CL29=$E$29,CM29=$F$29),5*$J$29,IF(OR(AND($E$29&gt;$F$29,CL29&gt;CM29),AND($E$29=$F$29,CL29=CM29),AND($E$29&lt;$F$29,CL29&lt;CM29)),3*$J$29,0)))</f>
        <v/>
      </c>
      <c r="CO29" s="5">
        <v>2</v>
      </c>
      <c r="CP29" s="6">
        <v>1</v>
      </c>
      <c r="CQ29" s="7" t="str">
        <f>IF(OR($E$29="",$F$29="",CO29="",CP29=""),"",IF(AND(CO29=$E$29,CP29=$F$29),5*$J$29,IF(OR(AND($E$29&gt;$F$29,CO29&gt;CP29),AND($E$29=$F$29,CO29=CP29),AND($E$29&lt;$F$29,CO29&lt;CP29)),3*$J$29,0)))</f>
        <v/>
      </c>
      <c r="CR29" s="5">
        <v>3</v>
      </c>
      <c r="CS29" s="6">
        <v>0</v>
      </c>
      <c r="CT29" s="7" t="str">
        <f>IF(OR($E$29="",$F$29="",CR29="",CS29=""),"",IF(AND(CR29=$E$29,CS29=$F$29),5*$J$29,IF(OR(AND($E$29&gt;$F$29,CR29&gt;CS29),AND($E$29=$F$29,CR29=CS29),AND($E$29&lt;$F$29,CR29&lt;CS29)),3*$J$29,0)))</f>
        <v/>
      </c>
      <c r="CU29" s="5">
        <v>3</v>
      </c>
      <c r="CV29" s="6">
        <v>0</v>
      </c>
      <c r="CW29" s="7" t="str">
        <f>IF(OR($E$29="",$F$29="",CU29="",CV29=""),"",IF(AND(CU29=$E$29,CV29=$F$29),5*$J$29,IF(OR(AND($E$29&gt;$F$29,CU29&gt;CV29),AND($E$29=$F$29,CU29=CV29),AND($E$29&lt;$F$29,CU29&lt;CV29)),3*$J$29,0)))</f>
        <v/>
      </c>
      <c r="CX29" s="5">
        <v>2</v>
      </c>
      <c r="CY29" s="6">
        <v>0</v>
      </c>
      <c r="CZ29" s="7" t="str">
        <f>IF(OR($E$29="",$F$29="",CX29="",CY29=""),"",IF(AND(CX29=$E$29,CY29=$F$29),5*$J$29,IF(OR(AND($E$29&gt;$F$29,CX29&gt;CY29),AND($E$29=$F$29,CX29=CY29),AND($E$29&lt;$F$29,CX29&lt;CY29)),3*$J$29,0)))</f>
        <v/>
      </c>
      <c r="DA29" s="5">
        <v>1</v>
      </c>
      <c r="DB29" s="6">
        <v>0</v>
      </c>
      <c r="DC29" s="7" t="str">
        <f>IF(OR($E$29="",$F$29="",DA29="",DB29=""),"",IF(AND(DA29=$E$29,DB29=$F$29),5*$J$29,IF(OR(AND($E$29&gt;$F$29,DA29&gt;DB29),AND($E$29=$F$29,DA29=DB29),AND($E$29&lt;$F$29,DA29&lt;DB29)),3*$J$29,0)))</f>
        <v/>
      </c>
      <c r="DD29" s="5">
        <v>2</v>
      </c>
      <c r="DE29" s="6">
        <v>0</v>
      </c>
      <c r="DF29" s="7" t="str">
        <f>IF(OR($E$29="",$F$29="",DD29="",DE29=""),"",IF(AND(DD29=$E$29,DE29=$F$29),5*$J$29,IF(OR(AND($E$29&gt;$F$29,DD29&gt;DE29),AND($E$29=$F$29,DD29=DE29),AND($E$29&lt;$F$29,DD29&lt;DE29)),3*$J$29,0)))</f>
        <v/>
      </c>
      <c r="DG29" s="5">
        <v>1</v>
      </c>
      <c r="DH29" s="6">
        <v>0</v>
      </c>
      <c r="DI29" s="7" t="str">
        <f>IF(OR($E$29="",$F$29="",DG29="",DH29=""),"",IF(AND(DG29=$E$29,DH29=$F$29),5*$J$29,IF(OR(AND($E$29&gt;$F$29,DG29&gt;DH29),AND($E$29=$F$29,DG29=DH29),AND($E$29&lt;$F$29,DG29&lt;DH29)),3*$J$29,0)))</f>
        <v/>
      </c>
      <c r="DJ29" s="5">
        <v>4</v>
      </c>
      <c r="DK29" s="6">
        <v>1</v>
      </c>
      <c r="DL29" s="7" t="str">
        <f>IF(OR($E$29="",$F$29="",DJ29="",DK29=""),"",IF(AND(DJ29=$E$29,DK29=$F$29),5*$J$29,IF(OR(AND($E$29&gt;$F$29,DJ29&gt;DK29),AND($E$29=$F$29,DJ29=DK29),AND($E$29&lt;$F$29,DJ29&lt;DK29)),3*$J$29,0)))</f>
        <v/>
      </c>
      <c r="DM29" s="5">
        <v>2</v>
      </c>
      <c r="DN29" s="6">
        <v>1</v>
      </c>
      <c r="DO29" s="7" t="str">
        <f>IF(OR($E$29="",$F$29="",DM29="",DN29=""),"",IF(AND(DM29=$E$29,DN29=$F$29),5*$J$29,IF(OR(AND($E$29&gt;$F$29,DM29&gt;DN29),AND($E$29=$F$29,DM29=DN29),AND($E$29&lt;$F$29,DM29&lt;DN29)),3*$J$29,0)))</f>
        <v/>
      </c>
      <c r="DP29" s="5">
        <v>2</v>
      </c>
      <c r="DQ29" s="6">
        <v>0</v>
      </c>
      <c r="DR29" s="7" t="str">
        <f>IF(OR($E$29="",$F$29="",DP29="",DQ29=""),"",IF(AND(DP29=$E$29,DQ29=$F$29),5*$J$29,IF(OR(AND($E$29&gt;$F$29,DP29&gt;DQ29),AND($E$29=$F$29,DP29=DQ29),AND($E$29&lt;$F$29,DP29&lt;DQ29)),3*$J$29,0)))</f>
        <v/>
      </c>
      <c r="DS29" s="5">
        <v>1</v>
      </c>
      <c r="DT29" s="6">
        <v>0</v>
      </c>
      <c r="DU29" s="7" t="str">
        <f>IF(OR($E$29="",$F$29="",DS29="",DT29=""),"",IF(AND(DS29=$E$29,DT29=$F$29),5*$J$29,IF(OR(AND($E$29&gt;$F$29,DS29&gt;DT29),AND($E$29=$F$29,DS29=DT29),AND($E$29&lt;$F$29,DS29&lt;DT29)),3*$J$29,0)))</f>
        <v/>
      </c>
      <c r="DV29" s="5">
        <v>2</v>
      </c>
      <c r="DW29" s="6">
        <v>0</v>
      </c>
      <c r="DX29" s="7" t="str">
        <f>IF(OR($E$29="",$F$29="",DV29="",DW29=""),"",IF(AND(DV29=$E$29,DW29=$F$29),5*$J$29,IF(OR(AND($E$29&gt;$F$29,DV29&gt;DW29),AND($E$29=$F$29,DV29=DW29),AND($E$29&lt;$F$29,DV29&lt;DW29)),3*$J$29,0)))</f>
        <v/>
      </c>
      <c r="DY29" s="5">
        <v>2</v>
      </c>
      <c r="DZ29" s="6">
        <v>0</v>
      </c>
      <c r="EA29" s="7" t="str">
        <f>IF(OR($E$29="",$F$29="",DY29="",DZ29=""),"",IF(AND(DY29=$E$29,DZ29=$F$29),5*$J$29,IF(OR(AND($E$29&gt;$F$29,DY29&gt;DZ29),AND($E$29=$F$29,DY29=DZ29),AND($E$29&lt;$F$29,DY29&lt;DZ29)),3*$J$29,0)))</f>
        <v/>
      </c>
      <c r="EB29" s="5">
        <v>2</v>
      </c>
      <c r="EC29" s="6">
        <v>0</v>
      </c>
      <c r="ED29" s="7" t="str">
        <f>IF(OR($E$29="",$F$29="",EB29="",EC29=""),"",IF(AND(EB29=$E$29,EC29=$F$29),5*$J$29,IF(OR(AND($E$29&gt;$F$29,EB29&gt;EC29),AND($E$29=$F$29,EB29=EC29),AND($E$29&lt;$F$29,EB29&lt;EC29)),3*$J$29,0)))</f>
        <v/>
      </c>
      <c r="EE29" s="5">
        <v>2</v>
      </c>
      <c r="EF29" s="6">
        <v>0</v>
      </c>
      <c r="EG29" s="7" t="str">
        <f>IF(OR($E$29="",$F$29="",EE29="",EF29=""),"",IF(AND(EE29=$E$29,EF29=$F$29),5*$J$29,IF(OR(AND($E$29&gt;$F$29,EE29&gt;EF29),AND($E$29=$F$29,EE29=EF29),AND($E$29&lt;$F$29,EE29&lt;EF29)),3*$J$29,0)))</f>
        <v/>
      </c>
      <c r="EH29" s="5">
        <v>2</v>
      </c>
      <c r="EI29" s="6">
        <v>0</v>
      </c>
      <c r="EJ29" s="7" t="str">
        <f>IF(OR($E$29="",$F$29="",EH29="",EI29=""),"",IF(AND(EH29=$E$29,EI29=$F$29),5*$J$29,IF(OR(AND($E$29&gt;$F$29,EH29&gt;EI29),AND($E$29=$F$29,EH29=EI29),AND($E$29&lt;$F$29,EH29&lt;EI29)),3*$J$29,0)))</f>
        <v/>
      </c>
      <c r="EK29" s="5">
        <v>2</v>
      </c>
      <c r="EL29" s="6">
        <v>0</v>
      </c>
      <c r="EM29" s="7" t="str">
        <f>IF(OR($E$29="",$F$29="",EK29="",EL29=""),"",IF(AND(EK29=$E$29,EL29=$F$29),5*$J$29,IF(OR(AND($E$29&gt;$F$29,EK29&gt;EL29),AND($E$29=$F$29,EK29=EL29),AND($E$29&lt;$F$29,EK29&lt;EL29)),3*$J$29,0)))</f>
        <v/>
      </c>
      <c r="EN29" s="5">
        <v>2</v>
      </c>
      <c r="EO29" s="6">
        <v>1</v>
      </c>
      <c r="EP29" s="7" t="str">
        <f>IF(OR($E$29="",$F$29="",EN29="",EO29=""),"",IF(AND(EN29=$E$29,EO29=$F$29),5*$J$29,IF(OR(AND($E$29&gt;$F$29,EN29&gt;EO29),AND($E$29=$F$29,EN29=EO29),AND($E$29&lt;$F$29,EN29&lt;EO29)),3*$J$29,0)))</f>
        <v/>
      </c>
      <c r="EQ29" s="5">
        <v>1</v>
      </c>
      <c r="ER29" s="6">
        <v>0</v>
      </c>
      <c r="ES29" s="7" t="str">
        <f>IF(OR($E$29="",$F$29="",EQ29="",ER29=""),"",IF(AND(EQ29=$E$29,ER29=$F$29),5*$J$29,IF(OR(AND($E$29&gt;$F$29,EQ29&gt;ER29),AND($E$29=$F$29,EQ29=ER29),AND($E$29&lt;$F$29,EQ29&lt;ER29)),3*$J$29,0)))</f>
        <v/>
      </c>
      <c r="ET29" s="5">
        <v>2</v>
      </c>
      <c r="EU29" s="6">
        <v>0</v>
      </c>
      <c r="EV29" s="7" t="str">
        <f>IF(OR($E$29="",$F$29="",ET29="",EU29=""),"",IF(AND(ET29=$E$29,EU29=$F$29),5*$J$29,IF(OR(AND($E$29&gt;$F$29,ET29&gt;EU29),AND($E$29=$F$29,ET29=EU29),AND($E$29&lt;$F$29,ET29&lt;EU29)),3*$J$29,0)))</f>
        <v/>
      </c>
      <c r="EW29" s="5">
        <v>1</v>
      </c>
      <c r="EX29" s="6">
        <v>0</v>
      </c>
      <c r="EY29" s="7" t="str">
        <f>IF(OR($E$29="",$F$29="",EW29="",EX29=""),"",IF(AND(EW29=$E$29,EX29=$F$29),5*$J$29,IF(OR(AND($E$29&gt;$F$29,EW29&gt;EX29),AND($E$29=$F$29,EW29=EX29),AND($E$29&lt;$F$29,EW29&lt;EX29)),3*$J$29,0)))</f>
        <v/>
      </c>
      <c r="EZ29" s="5">
        <v>3</v>
      </c>
      <c r="FA29" s="6">
        <v>0</v>
      </c>
      <c r="FB29" s="7" t="str">
        <f>IF(OR($E$29="",$F$29="",EZ29="",FA29=""),"",IF(AND(EZ29=$E$29,FA29=$F$29),5*$J$29,IF(OR(AND($E$29&gt;$F$29,EZ29&gt;FA29),AND($E$29=$F$29,EZ29=FA29),AND($E$29&lt;$F$29,EZ29&lt;FA29)),3*$J$29,0)))</f>
        <v/>
      </c>
      <c r="FC29" s="5">
        <v>3</v>
      </c>
      <c r="FD29" s="6">
        <v>1</v>
      </c>
      <c r="FE29" s="7" t="str">
        <f>IF(OR($E$29="",$F$29="",FC29="",FD29=""),"",IF(AND(FC29=$E$29,FD29=$F$29),5*$J$29,IF(OR(AND($E$29&gt;$F$29,FC29&gt;FD29),AND($E$29=$F$29,FC29=FD29),AND($E$29&lt;$F$29,FC29&lt;FD29)),3*$J$29,0)))</f>
        <v/>
      </c>
      <c r="FF29" s="5">
        <v>2</v>
      </c>
      <c r="FG29" s="6">
        <v>1</v>
      </c>
      <c r="FH29" s="7" t="str">
        <f>IF(OR($E$29="",$F$29="",FF29="",FG29=""),"",IF(AND(FF29=$E$29,FG29=$F$29),5*$J$29,IF(OR(AND($E$29&gt;$F$29,FF29&gt;FG29),AND($E$29=$F$29,FF29=FG29),AND($E$29&lt;$F$29,FF29&lt;FG29)),3*$J$29,0)))</f>
        <v/>
      </c>
      <c r="FI29" s="5">
        <v>2</v>
      </c>
      <c r="FJ29" s="6">
        <v>1</v>
      </c>
      <c r="FK29" s="7" t="str">
        <f>IF(OR($E$29="",$F$29="",FI29="",FJ29=""),"",IF(AND(FI29=$E$29,FJ29=$F$29),5*$J$29,IF(OR(AND($E$29&gt;$F$29,FI29&gt;FJ29),AND($E$29=$F$29,FI29=FJ29),AND($E$29&lt;$F$29,FI29&lt;FJ29)),3*$J$29,0)))</f>
        <v/>
      </c>
      <c r="FL29" s="5">
        <v>2</v>
      </c>
      <c r="FM29" s="6">
        <v>1</v>
      </c>
      <c r="FN29" s="7" t="str">
        <f>IF(OR($E$29="",$F$29="",FL29="",FM29=""),"",IF(AND(FL29=$E$29,FM29=$F$29),5*$J$29,IF(OR(AND($E$29&gt;$F$29,FL29&gt;FM29),AND($E$29=$F$29,FL29=FM29),AND($E$29&lt;$F$29,FL29&lt;FM29)),3*$J$29,0)))</f>
        <v/>
      </c>
      <c r="FO29" s="5">
        <v>2</v>
      </c>
      <c r="FP29" s="6">
        <v>0</v>
      </c>
      <c r="FQ29" s="7" t="str">
        <f>IF(OR($E$29="",$F$29="",FO29="",FP29=""),"",IF(AND(FO29=$E$29,FP29=$F$29),5*$J$29,IF(OR(AND($E$29&gt;$F$29,FO29&gt;FP29),AND($E$29=$F$29,FO29=FP29),AND($E$29&lt;$F$29,FO29&lt;FP29)),3*$J$29,0)))</f>
        <v/>
      </c>
      <c r="FR29" s="5">
        <v>1</v>
      </c>
      <c r="FS29" s="6">
        <v>0</v>
      </c>
      <c r="FT29" s="7" t="str">
        <f>IF(OR($E$29="",$F$29="",FR29="",FS29=""),"",IF(AND(FR29=$E$29,FS29=$F$29),5*$J$29,IF(OR(AND($E$29&gt;$F$29,FR29&gt;FS29),AND($E$29=$F$29,FR29=FS29),AND($E$29&lt;$F$29,FR29&lt;FS29)),3*$J$29,0)))</f>
        <v/>
      </c>
      <c r="FU29" s="5">
        <v>2</v>
      </c>
      <c r="FV29" s="6">
        <v>0</v>
      </c>
      <c r="FW29" s="7" t="str">
        <f>IF(OR($E$29="",$F$29="",FU29="",FV29=""),"",IF(AND(FU29=$E$29,FV29=$F$29),5*$J$29,IF(OR(AND($E$29&gt;$F$29,FU29&gt;FV29),AND($E$29=$F$29,FU29=FV29),AND($E$29&lt;$F$29,FU29&lt;FV29)),3*$J$29,0)))</f>
        <v/>
      </c>
      <c r="FX29" s="5">
        <v>1</v>
      </c>
      <c r="FY29" s="6">
        <v>0</v>
      </c>
      <c r="FZ29" s="7" t="str">
        <f>IF(OR($E$29="",$F$29="",FX29="",FY29=""),"",IF(AND(FX29=$E$29,FY29=$F$29),5*$J$29,IF(OR(AND($E$29&gt;$F$29,FX29&gt;FY29),AND($E$29=$F$29,FX29=FY29),AND($E$29&lt;$F$29,FX29&lt;FY29)),3*$J$29,0)))</f>
        <v/>
      </c>
      <c r="GA29" s="5">
        <v>2</v>
      </c>
      <c r="GB29" s="6">
        <v>1</v>
      </c>
      <c r="GC29" s="7" t="str">
        <f>IF(OR($E$29="",$F$29="",GA29="",GB29=""),"",IF(AND(GA29=$E$29,GB29=$F$29),5*$J$29,IF(OR(AND($E$29&gt;$F$29,GA29&gt;GB29),AND($E$29=$F$29,GA29=GB29),AND($E$29&lt;$F$29,GA29&lt;GB29)),3*$J$29,0)))</f>
        <v/>
      </c>
      <c r="GD29" s="5">
        <v>1</v>
      </c>
      <c r="GE29" s="6">
        <v>0</v>
      </c>
      <c r="GF29" s="7" t="str">
        <f>IF(OR($E$29="",$F$29="",GD29="",GE29=""),"",IF(AND(GD29=$E$29,GE29=$F$29),5*$J$29,IF(OR(AND($E$29&gt;$F$29,GD29&gt;GE29),AND($E$29=$F$29,GD29=GE29),AND($E$29&lt;$F$29,GD29&lt;GE29)),3*$J$29,0)))</f>
        <v/>
      </c>
      <c r="GG29" s="5">
        <v>1</v>
      </c>
      <c r="GH29" s="6">
        <v>1</v>
      </c>
      <c r="GI29" s="7" t="str">
        <f>IF(OR($E$29="",$F$29="",GG29="",GH29=""),"",IF(AND(GG29=$E$29,GH29=$F$29),5*$J$29,IF(OR(AND($E$29&gt;$F$29,GG29&gt;GH29),AND($E$29=$F$29,GG29=GH29),AND($E$29&lt;$F$29,GG29&lt;GH29)),3*$J$29,0)))</f>
        <v/>
      </c>
      <c r="GJ29" s="5">
        <v>2</v>
      </c>
      <c r="GK29" s="6">
        <v>0</v>
      </c>
      <c r="GL29" s="7" t="str">
        <f>IF(OR($E$29="",$F$29="",GJ29="",GK29=""),"",IF(AND(GJ29=$E$29,GK29=$F$29),5*$J$29,IF(OR(AND($E$29&gt;$F$29,GJ29&gt;GK29),AND($E$29=$F$29,GJ29=GK29),AND($E$29&lt;$F$29,GJ29&lt;GK29)),3*$J$29,0)))</f>
        <v/>
      </c>
      <c r="GM29" s="5">
        <v>1</v>
      </c>
      <c r="GN29" s="6">
        <v>0</v>
      </c>
      <c r="GO29" s="7" t="str">
        <f>IF(OR($E$29="",$F$29="",GM29="",GN29=""),"",IF(AND(GM29=$E$29,GN29=$F$29),5*$J$29,IF(OR(AND($E$29&gt;$F$29,GM29&gt;GN29),AND($E$29=$F$29,GM29=GN29),AND($E$29&lt;$F$29,GM29&lt;GN29)),3*$J$29,0)))</f>
        <v/>
      </c>
      <c r="GP29" s="5">
        <v>3</v>
      </c>
      <c r="GQ29" s="6">
        <v>0</v>
      </c>
      <c r="GR29" s="7" t="str">
        <f>IF(OR($E$29="",$F$29="",GP29="",GQ29=""),"",IF(AND(GP29=$E$29,GQ29=$F$29),5*$J$29,IF(OR(AND($E$29&gt;$F$29,GP29&gt;GQ29),AND($E$29=$F$29,GP29=GQ29),AND($E$29&lt;$F$29,GP29&lt;GQ29)),3*$J$29,0)))</f>
        <v/>
      </c>
      <c r="GS29" s="5">
        <v>3</v>
      </c>
      <c r="GT29" s="6">
        <v>0</v>
      </c>
      <c r="GU29" s="7" t="str">
        <f>IF(OR($E$29="",$F$29="",GS29="",GT29=""),"",IF(AND(GS29=$E$29,GT29=$F$29),5*$J$29,IF(OR(AND($E$29&gt;$F$29,GS29&gt;GT29),AND($E$29=$F$29,GS29=GT29),AND($E$29&lt;$F$29,GS29&lt;GT29)),3*$J$29,0)))</f>
        <v/>
      </c>
      <c r="GV29" s="168"/>
    </row>
    <row r="30" spans="1:204">
      <c r="A30" s="236">
        <v>27</v>
      </c>
      <c r="B30" s="44">
        <v>25</v>
      </c>
      <c r="C30" s="152" t="s">
        <v>89</v>
      </c>
      <c r="D30" s="152" t="s">
        <v>0</v>
      </c>
      <c r="E30" s="221" t="str">
        <f>IF(Poules!I14&lt;&gt;"",Poules!I14,"")</f>
        <v/>
      </c>
      <c r="F30" s="221" t="str">
        <f>IF(Poules!J14&lt;&gt;"",Poules!J14,"")</f>
        <v/>
      </c>
      <c r="G30" s="22">
        <v>3.6</v>
      </c>
      <c r="H30" s="210">
        <v>3.2</v>
      </c>
      <c r="I30" s="211">
        <v>2.1</v>
      </c>
      <c r="J30" s="174" t="str">
        <f t="shared" si="1"/>
        <v/>
      </c>
      <c r="K30" s="250">
        <f>IF($K$4&lt;&gt;0,HLOOKUP($K$4,$O$4:GU30,A30,FALSE),"")</f>
        <v>0</v>
      </c>
      <c r="L30" s="251">
        <f>IF($K$4&lt;&gt;0,HLOOKUP(CONCATENATE($K$4,"1"),$O$4:GU30,A30,FALSE),"")</f>
        <v>1</v>
      </c>
      <c r="M30" s="252" t="str">
        <f>IF($K$4&lt;&gt;0,HLOOKUP(CONCATENATE($K$4,"2"),$O$4:GU30,A30,FALSE),"")</f>
        <v/>
      </c>
      <c r="N30" s="253"/>
      <c r="O30" s="3">
        <v>0</v>
      </c>
      <c r="P30" s="4">
        <v>2</v>
      </c>
      <c r="Q30" s="130" t="str">
        <f>IF(OR($E$30="",$F$30="",O30="",P30=""),"",IF(AND(O30=$E$30,P30=$F$30),5*$J$30,IF(OR(AND($E$30&gt;$F$30,O30&gt;P30),AND($E$30=$F$30,O30=P30),AND($E$30&lt;$F$30,O30&lt;P30)),3*$J$30,0)))</f>
        <v/>
      </c>
      <c r="R30" s="3">
        <v>0</v>
      </c>
      <c r="S30" s="4">
        <v>2</v>
      </c>
      <c r="T30" s="130" t="str">
        <f>IF(OR($E$30="",$F$30="",R30="",S30=""),"",IF(AND(R30=$E$30,S30=$F$30),5*$J$30,IF(OR(AND($E$30&gt;$F$30,R30&gt;S30),AND($E$30=$F$30,R30=S30),AND($E$30&lt;$F$30,R30&lt;S30)),3*$J$30,0)))</f>
        <v/>
      </c>
      <c r="U30" s="3">
        <v>1</v>
      </c>
      <c r="V30" s="4">
        <v>1</v>
      </c>
      <c r="W30" s="130" t="str">
        <f>IF(OR($E$30="",$F$30="",U30="",V30=""),"",IF(AND(U30=$E$30,V30=$F$30),5*$J$30,IF(OR(AND($E$30&gt;$F$30,U30&gt;V30),AND($E$30=$F$30,U30=V30),AND($E$30&lt;$F$30,U30&lt;V30)),3*$J$30,0)))</f>
        <v/>
      </c>
      <c r="X30" s="3">
        <v>0</v>
      </c>
      <c r="Y30" s="4">
        <v>1</v>
      </c>
      <c r="Z30" s="130" t="str">
        <f>IF(OR($E$30="",$F$30="",X30="",Y30=""),"",IF(AND(X30=$E$30,Y30=$F$30),5*$J$30,IF(OR(AND($E$30&gt;$F$30,X30&gt;Y30),AND($E$30=$F$30,X30=Y30),AND($E$30&lt;$F$30,X30&lt;Y30)),3*$J$30,0)))</f>
        <v/>
      </c>
      <c r="AA30" s="3">
        <v>0</v>
      </c>
      <c r="AB30" s="4">
        <v>0</v>
      </c>
      <c r="AC30" s="130" t="str">
        <f>IF(OR($E$30="",$F$30="",AA30="",AB30=""),"",IF(AND(AA30=$E$30,AB30=$F$30),5*$J$30,IF(OR(AND($E$30&gt;$F$30,AA30&gt;AB30),AND($E$30=$F$30,AA30=AB30),AND($E$30&lt;$F$30,AA30&lt;AB30)),3*$J$30,0)))</f>
        <v/>
      </c>
      <c r="AD30" s="3">
        <v>0</v>
      </c>
      <c r="AE30" s="4">
        <v>2</v>
      </c>
      <c r="AF30" s="130" t="str">
        <f>IF(OR($E$30="",$F$30="",AD30="",AE30=""),"",IF(AND(AD30=$E$30,AE30=$F$30),5*$J$30,IF(OR(AND($E$30&gt;$F$30,AD30&gt;AE30),AND($E$30=$F$30,AD30=AE30),AND($E$30&lt;$F$30,AD30&lt;AE30)),3*$J$30,0)))</f>
        <v/>
      </c>
      <c r="AG30" s="3">
        <v>1</v>
      </c>
      <c r="AH30" s="4">
        <v>2</v>
      </c>
      <c r="AI30" s="130" t="str">
        <f>IF(OR($E$30="",$F$30="",AG30="",AH30=""),"",IF(AND(AG30=$E$30,AH30=$F$30),5*$J$30,IF(OR(AND($E$30&gt;$F$30,AG30&gt;AH30),AND($E$30=$F$30,AG30=AH30),AND($E$30&lt;$F$30,AG30&lt;AH30)),3*$J$30,0)))</f>
        <v/>
      </c>
      <c r="AJ30" s="3">
        <v>0</v>
      </c>
      <c r="AK30" s="4">
        <v>2</v>
      </c>
      <c r="AL30" s="130" t="str">
        <f>IF(OR($E$30="",$F$30="",AJ30="",AK30=""),"",IF(AND(AJ30=$E$30,AK30=$F$30),5*$J$30,IF(OR(AND($E$30&gt;$F$30,AJ30&gt;AK30),AND($E$30=$F$30,AJ30=AK30),AND($E$30&lt;$F$30,AJ30&lt;AK30)),3*$J$30,0)))</f>
        <v/>
      </c>
      <c r="AM30" s="3">
        <v>1</v>
      </c>
      <c r="AN30" s="4">
        <v>1</v>
      </c>
      <c r="AO30" s="130" t="str">
        <f>IF(OR($E$30="",$F$30="",AM30="",AN30=""),"",IF(AND(AM30=$E$30,AN30=$F$30),5*$J$30,IF(OR(AND($E$30&gt;$F$30,AM30&gt;AN30),AND($E$30=$F$30,AM30=AN30),AND($E$30&lt;$F$30,AM30&lt;AN30)),3*$J$30,0)))</f>
        <v/>
      </c>
      <c r="AP30" s="3">
        <v>1</v>
      </c>
      <c r="AQ30" s="4">
        <v>1</v>
      </c>
      <c r="AR30" s="130" t="str">
        <f>IF(OR($E$30="",$F$30="",AP30="",AQ30=""),"",IF(AND(AP30=$E$30,AQ30=$F$30),5*$J$30,IF(OR(AND($E$30&gt;$F$30,AP30&gt;AQ30),AND($E$30=$F$30,AP30=AQ30),AND($E$30&lt;$F$30,AP30&lt;AQ30)),3*$J$30,0)))</f>
        <v/>
      </c>
      <c r="AS30" s="3">
        <v>0</v>
      </c>
      <c r="AT30" s="4">
        <v>1</v>
      </c>
      <c r="AU30" s="130" t="str">
        <f>IF(OR($E$30="",$F$30="",AS30="",AT30=""),"",IF(AND(AS30=$E$30,AT30=$F$30),5*$J$30,IF(OR(AND($E$30&gt;$F$30,AS30&gt;AT30),AND($E$30=$F$30,AS30=AT30),AND($E$30&lt;$F$30,AS30&lt;AT30)),3*$J$30,0)))</f>
        <v/>
      </c>
      <c r="AV30" s="3">
        <v>1</v>
      </c>
      <c r="AW30" s="4">
        <v>1</v>
      </c>
      <c r="AX30" s="130" t="str">
        <f>IF(OR($E$30="",$F$30="",AV30="",AW30=""),"",IF(AND(AV30=$E$30,AW30=$F$30),5*$J$30,IF(OR(AND($E$30&gt;$F$30,AV30&gt;AW30),AND($E$30=$F$30,AV30=AW30),AND($E$30&lt;$F$30,AV30&lt;AW30)),3*$J$30,0)))</f>
        <v/>
      </c>
      <c r="AY30" s="3">
        <v>0</v>
      </c>
      <c r="AZ30" s="4">
        <v>1</v>
      </c>
      <c r="BA30" s="130" t="str">
        <f>IF(OR($E$30="",$F$30="",AY30="",AZ30=""),"",IF(AND(AY30=$E$30,AZ30=$F$30),5*$J$30,IF(OR(AND($E$30&gt;$F$30,AY30&gt;AZ30),AND($E$30=$F$30,AY30=AZ30),AND($E$30&lt;$F$30,AY30&lt;AZ30)),3*$J$30,0)))</f>
        <v/>
      </c>
      <c r="BB30" s="3">
        <v>2</v>
      </c>
      <c r="BC30" s="4">
        <v>2</v>
      </c>
      <c r="BD30" s="130" t="str">
        <f>IF(OR($E$30="",$F$30="",BB30="",BC30=""),"",IF(AND(BB30=$E$30,BC30=$F$30),5*$J$30,IF(OR(AND($E$30&gt;$F$30,BB30&gt;BC30),AND($E$30=$F$30,BB30=BC30),AND($E$30&lt;$F$30,BB30&lt;BC30)),3*$J$30,0)))</f>
        <v/>
      </c>
      <c r="BE30" s="3">
        <v>1</v>
      </c>
      <c r="BF30" s="4">
        <v>3</v>
      </c>
      <c r="BG30" s="130" t="str">
        <f>IF(OR($E$30="",$F$30="",BE30="",BF30=""),"",IF(AND(BE30=$E$30,BF30=$F$30),5*$J$30,IF(OR(AND($E$30&gt;$F$30,BE30&gt;BF30),AND($E$30=$F$30,BE30=BF30),AND($E$30&lt;$F$30,BE30&lt;BF30)),3*$J$30,0)))</f>
        <v/>
      </c>
      <c r="BH30" s="3">
        <v>0</v>
      </c>
      <c r="BI30" s="4">
        <v>2</v>
      </c>
      <c r="BJ30" s="130" t="str">
        <f>IF(OR($E$30="",$F$30="",BH30="",BI30=""),"",IF(AND(BH30=$E$30,BI30=$F$30),5*$J$30,IF(OR(AND($E$30&gt;$F$30,BH30&gt;BI30),AND($E$30=$F$30,BH30=BI30),AND($E$30&lt;$F$30,BH30&lt;BI30)),3*$J$30,0)))</f>
        <v/>
      </c>
      <c r="BK30" s="3">
        <v>1</v>
      </c>
      <c r="BL30" s="4">
        <v>1</v>
      </c>
      <c r="BM30" s="130" t="str">
        <f>IF(OR($E$30="",$F$30="",BK30="",BL30=""),"",IF(AND(BK30=$E$30,BL30=$F$30),5*$J$30,IF(OR(AND($E$30&gt;$F$30,BK30&gt;BL30),AND($E$30=$F$30,BK30=BL30),AND($E$30&lt;$F$30,BK30&lt;BL30)),3*$J$30,0)))</f>
        <v/>
      </c>
      <c r="BN30" s="3">
        <v>1</v>
      </c>
      <c r="BO30" s="4">
        <v>2</v>
      </c>
      <c r="BP30" s="130" t="str">
        <f>IF(OR($E$30="",$F$30="",BN30="",BO30=""),"",IF(AND(BN30=$E$30,BO30=$F$30),5*$J$30,IF(OR(AND($E$30&gt;$F$30,BN30&gt;BO30),AND($E$30=$F$30,BN30=BO30),AND($E$30&lt;$F$30,BN30&lt;BO30)),3*$J$30,0)))</f>
        <v/>
      </c>
      <c r="BQ30" s="3">
        <v>0</v>
      </c>
      <c r="BR30" s="4">
        <v>2</v>
      </c>
      <c r="BS30" s="130" t="str">
        <f>IF(OR($E$30="",$F$30="",BQ30="",BR30=""),"",IF(AND(BQ30=$E$30,BR30=$F$30),5*$J$30,IF(OR(AND($E$30&gt;$F$30,BQ30&gt;BR30),AND($E$30=$F$30,BQ30=BR30),AND($E$30&lt;$F$30,BQ30&lt;BR30)),3*$J$30,0)))</f>
        <v/>
      </c>
      <c r="BT30" s="3">
        <v>1</v>
      </c>
      <c r="BU30" s="4">
        <v>1</v>
      </c>
      <c r="BV30" s="130" t="str">
        <f>IF(OR($E$30="",$F$30="",BT30="",BU30=""),"",IF(AND(BT30=$E$30,BU30=$F$30),5*$J$30,IF(OR(AND($E$30&gt;$F$30,BT30&gt;BU30),AND($E$30=$F$30,BT30=BU30),AND($E$30&lt;$F$30,BT30&lt;BU30)),3*$J$30,0)))</f>
        <v/>
      </c>
      <c r="BW30" s="3">
        <v>1</v>
      </c>
      <c r="BX30" s="4">
        <v>1</v>
      </c>
      <c r="BY30" s="130" t="str">
        <f>IF(OR($E$30="",$F$30="",BW30="",BX30=""),"",IF(AND(BW30=$E$30,BX30=$F$30),5*$J$30,IF(OR(AND($E$30&gt;$F$30,BW30&gt;BX30),AND($E$30=$F$30,BW30=BX30),AND($E$30&lt;$F$30,BW30&lt;BX30)),3*$J$30,0)))</f>
        <v/>
      </c>
      <c r="BZ30" s="3">
        <v>1</v>
      </c>
      <c r="CA30" s="4">
        <v>2</v>
      </c>
      <c r="CB30" s="130" t="str">
        <f>IF(OR($E$30="",$F$30="",BZ30="",CA30=""),"",IF(AND(BZ30=$E$30,CA30=$F$30),5*$J$30,IF(OR(AND($E$30&gt;$F$30,BZ30&gt;CA30),AND($E$30=$F$30,BZ30=CA30),AND($E$30&lt;$F$30,BZ30&lt;CA30)),3*$J$30,0)))</f>
        <v/>
      </c>
      <c r="CC30" s="3">
        <v>0</v>
      </c>
      <c r="CD30" s="4">
        <v>0</v>
      </c>
      <c r="CE30" s="130" t="str">
        <f>IF(OR($E$30="",$F$30="",CC30="",CD30=""),"",IF(AND(CC30=$E$30,CD30=$F$30),5*$J$30,IF(OR(AND($E$30&gt;$F$30,CC30&gt;CD30),AND($E$30=$F$30,CC30=CD30),AND($E$30&lt;$F$30,CC30&lt;CD30)),3*$J$30,0)))</f>
        <v/>
      </c>
      <c r="CF30" s="3">
        <v>1</v>
      </c>
      <c r="CG30" s="4">
        <v>1</v>
      </c>
      <c r="CH30" s="130" t="str">
        <f>IF(OR($E$30="",$F$30="",CF30="",CG30=""),"",IF(AND(CF30=$E$30,CG30=$F$30),5*$J$30,IF(OR(AND($E$30&gt;$F$30,CF30&gt;CG30),AND($E$30=$F$30,CF30=CG30),AND($E$30&lt;$F$30,CF30&lt;CG30)),3*$J$30,0)))</f>
        <v/>
      </c>
      <c r="CI30" s="3">
        <v>1</v>
      </c>
      <c r="CJ30" s="4">
        <v>3</v>
      </c>
      <c r="CK30" s="130" t="str">
        <f>IF(OR($E$30="",$F$30="",CI30="",CJ30=""),"",IF(AND(CI30=$E$30,CJ30=$F$30),5*$J$30,IF(OR(AND($E$30&gt;$F$30,CI30&gt;CJ30),AND($E$30=$F$30,CI30=CJ30),AND($E$30&lt;$F$30,CI30&lt;CJ30)),3*$J$30,0)))</f>
        <v/>
      </c>
      <c r="CL30" s="3">
        <v>1</v>
      </c>
      <c r="CM30" s="4">
        <v>1</v>
      </c>
      <c r="CN30" s="130" t="str">
        <f>IF(OR($E$30="",$F$30="",CL30="",CM30=""),"",IF(AND(CL30=$E$30,CM30=$F$30),5*$J$30,IF(OR(AND($E$30&gt;$F$30,CL30&gt;CM30),AND($E$30=$F$30,CL30=CM30),AND($E$30&lt;$F$30,CL30&lt;CM30)),3*$J$30,0)))</f>
        <v/>
      </c>
      <c r="CO30" s="3">
        <v>1</v>
      </c>
      <c r="CP30" s="4">
        <v>2</v>
      </c>
      <c r="CQ30" s="130" t="str">
        <f>IF(OR($E$30="",$F$30="",CO30="",CP30=""),"",IF(AND(CO30=$E$30,CP30=$F$30),5*$J$30,IF(OR(AND($E$30&gt;$F$30,CO30&gt;CP30),AND($E$30=$F$30,CO30=CP30),AND($E$30&lt;$F$30,CO30&lt;CP30)),3*$J$30,0)))</f>
        <v/>
      </c>
      <c r="CR30" s="3">
        <v>1</v>
      </c>
      <c r="CS30" s="4">
        <v>2</v>
      </c>
      <c r="CT30" s="130" t="str">
        <f>IF(OR($E$30="",$F$30="",CR30="",CS30=""),"",IF(AND(CR30=$E$30,CS30=$F$30),5*$J$30,IF(OR(AND($E$30&gt;$F$30,CR30&gt;CS30),AND($E$30=$F$30,CR30=CS30),AND($E$30&lt;$F$30,CR30&lt;CS30)),3*$J$30,0)))</f>
        <v/>
      </c>
      <c r="CU30" s="3">
        <v>1</v>
      </c>
      <c r="CV30" s="4">
        <v>1</v>
      </c>
      <c r="CW30" s="130" t="str">
        <f>IF(OR($E$30="",$F$30="",CU30="",CV30=""),"",IF(AND(CU30=$E$30,CV30=$F$30),5*$J$30,IF(OR(AND($E$30&gt;$F$30,CU30&gt;CV30),AND($E$30=$F$30,CU30=CV30),AND($E$30&lt;$F$30,CU30&lt;CV30)),3*$J$30,0)))</f>
        <v/>
      </c>
      <c r="CX30" s="3">
        <v>0</v>
      </c>
      <c r="CY30" s="4">
        <v>1</v>
      </c>
      <c r="CZ30" s="130" t="str">
        <f>IF(OR($E$30="",$F$30="",CX30="",CY30=""),"",IF(AND(CX30=$E$30,CY30=$F$30),5*$J$30,IF(OR(AND($E$30&gt;$F$30,CX30&gt;CY30),AND($E$30=$F$30,CX30=CY30),AND($E$30&lt;$F$30,CX30&lt;CY30)),3*$J$30,0)))</f>
        <v/>
      </c>
      <c r="DA30" s="3">
        <v>1</v>
      </c>
      <c r="DB30" s="4">
        <v>1</v>
      </c>
      <c r="DC30" s="130" t="str">
        <f>IF(OR($E$30="",$F$30="",DA30="",DB30=""),"",IF(AND(DA30=$E$30,DB30=$F$30),5*$J$30,IF(OR(AND($E$30&gt;$F$30,DA30&gt;DB30),AND($E$30=$F$30,DA30=DB30),AND($E$30&lt;$F$30,DA30&lt;DB30)),3*$J$30,0)))</f>
        <v/>
      </c>
      <c r="DD30" s="3">
        <v>1</v>
      </c>
      <c r="DE30" s="4">
        <v>2</v>
      </c>
      <c r="DF30" s="130" t="str">
        <f>IF(OR($E$30="",$F$30="",DD30="",DE30=""),"",IF(AND(DD30=$E$30,DE30=$F$30),5*$J$30,IF(OR(AND($E$30&gt;$F$30,DD30&gt;DE30),AND($E$30=$F$30,DD30=DE30),AND($E$30&lt;$F$30,DD30&lt;DE30)),3*$J$30,0)))</f>
        <v/>
      </c>
      <c r="DG30" s="3">
        <v>0</v>
      </c>
      <c r="DH30" s="4">
        <v>0</v>
      </c>
      <c r="DI30" s="130" t="str">
        <f>IF(OR($E$30="",$F$30="",DG30="",DH30=""),"",IF(AND(DG30=$E$30,DH30=$F$30),5*$J$30,IF(OR(AND($E$30&gt;$F$30,DG30&gt;DH30),AND($E$30=$F$30,DG30=DH30),AND($E$30&lt;$F$30,DG30&lt;DH30)),3*$J$30,0)))</f>
        <v/>
      </c>
      <c r="DJ30" s="3">
        <v>0</v>
      </c>
      <c r="DK30" s="4">
        <v>1</v>
      </c>
      <c r="DL30" s="130" t="str">
        <f>IF(OR($E$30="",$F$30="",DJ30="",DK30=""),"",IF(AND(DJ30=$E$30,DK30=$F$30),5*$J$30,IF(OR(AND($E$30&gt;$F$30,DJ30&gt;DK30),AND($E$30=$F$30,DJ30=DK30),AND($E$30&lt;$F$30,DJ30&lt;DK30)),3*$J$30,0)))</f>
        <v/>
      </c>
      <c r="DM30" s="3">
        <v>1</v>
      </c>
      <c r="DN30" s="4">
        <v>2</v>
      </c>
      <c r="DO30" s="130" t="str">
        <f>IF(OR($E$30="",$F$30="",DM30="",DN30=""),"",IF(AND(DM30=$E$30,DN30=$F$30),5*$J$30,IF(OR(AND($E$30&gt;$F$30,DM30&gt;DN30),AND($E$30=$F$30,DM30=DN30),AND($E$30&lt;$F$30,DM30&lt;DN30)),3*$J$30,0)))</f>
        <v/>
      </c>
      <c r="DP30" s="3">
        <v>1</v>
      </c>
      <c r="DQ30" s="4">
        <v>1</v>
      </c>
      <c r="DR30" s="130" t="str">
        <f>IF(OR($E$30="",$F$30="",DP30="",DQ30=""),"",IF(AND(DP30=$E$30,DQ30=$F$30),5*$J$30,IF(OR(AND($E$30&gt;$F$30,DP30&gt;DQ30),AND($E$30=$F$30,DP30=DQ30),AND($E$30&lt;$F$30,DP30&lt;DQ30)),3*$J$30,0)))</f>
        <v/>
      </c>
      <c r="DS30" s="3">
        <v>3</v>
      </c>
      <c r="DT30" s="4">
        <v>1</v>
      </c>
      <c r="DU30" s="130" t="str">
        <f>IF(OR($E$30="",$F$30="",DS30="",DT30=""),"",IF(AND(DS30=$E$30,DT30=$F$30),5*$J$30,IF(OR(AND($E$30&gt;$F$30,DS30&gt;DT30),AND($E$30=$F$30,DS30=DT30),AND($E$30&lt;$F$30,DS30&lt;DT30)),3*$J$30,0)))</f>
        <v/>
      </c>
      <c r="DV30" s="3">
        <v>3</v>
      </c>
      <c r="DW30" s="4">
        <v>2</v>
      </c>
      <c r="DX30" s="130" t="str">
        <f>IF(OR($E$30="",$F$30="",DV30="",DW30=""),"",IF(AND(DV30=$E$30,DW30=$F$30),5*$J$30,IF(OR(AND($E$30&gt;$F$30,DV30&gt;DW30),AND($E$30=$F$30,DV30=DW30),AND($E$30&lt;$F$30,DV30&lt;DW30)),3*$J$30,0)))</f>
        <v/>
      </c>
      <c r="DY30" s="3">
        <v>1</v>
      </c>
      <c r="DZ30" s="4">
        <v>1</v>
      </c>
      <c r="EA30" s="130" t="str">
        <f>IF(OR($E$30="",$F$30="",DY30="",DZ30=""),"",IF(AND(DY30=$E$30,DZ30=$F$30),5*$J$30,IF(OR(AND($E$30&gt;$F$30,DY30&gt;DZ30),AND($E$30=$F$30,DY30=DZ30),AND($E$30&lt;$F$30,DY30&lt;DZ30)),3*$J$30,0)))</f>
        <v/>
      </c>
      <c r="EB30" s="3">
        <v>0</v>
      </c>
      <c r="EC30" s="4">
        <v>0</v>
      </c>
      <c r="ED30" s="130" t="str">
        <f>IF(OR($E$30="",$F$30="",EB30="",EC30=""),"",IF(AND(EB30=$E$30,EC30=$F$30),5*$J$30,IF(OR(AND($E$30&gt;$F$30,EB30&gt;EC30),AND($E$30=$F$30,EB30=EC30),AND($E$30&lt;$F$30,EB30&lt;EC30)),3*$J$30,0)))</f>
        <v/>
      </c>
      <c r="EE30" s="3">
        <v>0</v>
      </c>
      <c r="EF30" s="4">
        <v>2</v>
      </c>
      <c r="EG30" s="130" t="str">
        <f>IF(OR($E$30="",$F$30="",EE30="",EF30=""),"",IF(AND(EE30=$E$30,EF30=$F$30),5*$J$30,IF(OR(AND($E$30&gt;$F$30,EE30&gt;EF30),AND($E$30=$F$30,EE30=EF30),AND($E$30&lt;$F$30,EE30&lt;EF30)),3*$J$30,0)))</f>
        <v/>
      </c>
      <c r="EH30" s="3">
        <v>1</v>
      </c>
      <c r="EI30" s="4">
        <v>1</v>
      </c>
      <c r="EJ30" s="130" t="str">
        <f>IF(OR($E$30="",$F$30="",EH30="",EI30=""),"",IF(AND(EH30=$E$30,EI30=$F$30),5*$J$30,IF(OR(AND($E$30&gt;$F$30,EH30&gt;EI30),AND($E$30=$F$30,EH30=EI30),AND($E$30&lt;$F$30,EH30&lt;EI30)),3*$J$30,0)))</f>
        <v/>
      </c>
      <c r="EK30" s="3">
        <v>1</v>
      </c>
      <c r="EL30" s="4">
        <v>1</v>
      </c>
      <c r="EM30" s="130" t="str">
        <f>IF(OR($E$30="",$F$30="",EK30="",EL30=""),"",IF(AND(EK30=$E$30,EL30=$F$30),5*$J$30,IF(OR(AND($E$30&gt;$F$30,EK30&gt;EL30),AND($E$30=$F$30,EK30=EL30),AND($E$30&lt;$F$30,EK30&lt;EL30)),3*$J$30,0)))</f>
        <v/>
      </c>
      <c r="EN30" s="3">
        <v>1</v>
      </c>
      <c r="EO30" s="4">
        <v>1</v>
      </c>
      <c r="EP30" s="130" t="str">
        <f>IF(OR($E$30="",$F$30="",EN30="",EO30=""),"",IF(AND(EN30=$E$30,EO30=$F$30),5*$J$30,IF(OR(AND($E$30&gt;$F$30,EN30&gt;EO30),AND($E$30=$F$30,EN30=EO30),AND($E$30&lt;$F$30,EN30&lt;EO30)),3*$J$30,0)))</f>
        <v/>
      </c>
      <c r="EQ30" s="3">
        <v>0</v>
      </c>
      <c r="ER30" s="4">
        <v>0</v>
      </c>
      <c r="ES30" s="130" t="str">
        <f>IF(OR($E$30="",$F$30="",EQ30="",ER30=""),"",IF(AND(EQ30=$E$30,ER30=$F$30),5*$J$30,IF(OR(AND($E$30&gt;$F$30,EQ30&gt;ER30),AND($E$30=$F$30,EQ30=ER30),AND($E$30&lt;$F$30,EQ30&lt;ER30)),3*$J$30,0)))</f>
        <v/>
      </c>
      <c r="ET30" s="3">
        <v>1</v>
      </c>
      <c r="EU30" s="4">
        <v>2</v>
      </c>
      <c r="EV30" s="130" t="str">
        <f>IF(OR($E$30="",$F$30="",ET30="",EU30=""),"",IF(AND(ET30=$E$30,EU30=$F$30),5*$J$30,IF(OR(AND($E$30&gt;$F$30,ET30&gt;EU30),AND($E$30=$F$30,ET30=EU30),AND($E$30&lt;$F$30,ET30&lt;EU30)),3*$J$30,0)))</f>
        <v/>
      </c>
      <c r="EW30" s="3">
        <v>1</v>
      </c>
      <c r="EX30" s="4">
        <v>1</v>
      </c>
      <c r="EY30" s="130" t="str">
        <f>IF(OR($E$30="",$F$30="",EW30="",EX30=""),"",IF(AND(EW30=$E$30,EX30=$F$30),5*$J$30,IF(OR(AND($E$30&gt;$F$30,EW30&gt;EX30),AND($E$30=$F$30,EW30=EX30),AND($E$30&lt;$F$30,EW30&lt;EX30)),3*$J$30,0)))</f>
        <v/>
      </c>
      <c r="EZ30" s="3">
        <v>1</v>
      </c>
      <c r="FA30" s="4">
        <v>2</v>
      </c>
      <c r="FB30" s="130" t="str">
        <f>IF(OR($E$30="",$F$30="",EZ30="",FA30=""),"",IF(AND(EZ30=$E$30,FA30=$F$30),5*$J$30,IF(OR(AND($E$30&gt;$F$30,EZ30&gt;FA30),AND($E$30=$F$30,EZ30=FA30),AND($E$30&lt;$F$30,EZ30&lt;FA30)),3*$J$30,0)))</f>
        <v/>
      </c>
      <c r="FC30" s="3">
        <v>1</v>
      </c>
      <c r="FD30" s="4">
        <v>1</v>
      </c>
      <c r="FE30" s="130" t="str">
        <f>IF(OR($E$30="",$F$30="",FC30="",FD30=""),"",IF(AND(FC30=$E$30,FD30=$F$30),5*$J$30,IF(OR(AND($E$30&gt;$F$30,FC30&gt;FD30),AND($E$30=$F$30,FC30=FD30),AND($E$30&lt;$F$30,FC30&lt;FD30)),3*$J$30,0)))</f>
        <v/>
      </c>
      <c r="FF30" s="3">
        <v>0</v>
      </c>
      <c r="FG30" s="4">
        <v>1</v>
      </c>
      <c r="FH30" s="130" t="str">
        <f>IF(OR($E$30="",$F$30="",FF30="",FG30=""),"",IF(AND(FF30=$E$30,FG30=$F$30),5*$J$30,IF(OR(AND($E$30&gt;$F$30,FF30&gt;FG30),AND($E$30=$F$30,FF30=FG30),AND($E$30&lt;$F$30,FF30&lt;FG30)),3*$J$30,0)))</f>
        <v/>
      </c>
      <c r="FI30" s="3">
        <v>0</v>
      </c>
      <c r="FJ30" s="4">
        <v>1</v>
      </c>
      <c r="FK30" s="130" t="str">
        <f>IF(OR($E$30="",$F$30="",FI30="",FJ30=""),"",IF(AND(FI30=$E$30,FJ30=$F$30),5*$J$30,IF(OR(AND($E$30&gt;$F$30,FI30&gt;FJ30),AND($E$30=$F$30,FI30=FJ30),AND($E$30&lt;$F$30,FI30&lt;FJ30)),3*$J$30,0)))</f>
        <v/>
      </c>
      <c r="FL30" s="3">
        <v>1</v>
      </c>
      <c r="FM30" s="4">
        <v>1</v>
      </c>
      <c r="FN30" s="130" t="str">
        <f>IF(OR($E$30="",$F$30="",FL30="",FM30=""),"",IF(AND(FL30=$E$30,FM30=$F$30),5*$J$30,IF(OR(AND($E$30&gt;$F$30,FL30&gt;FM30),AND($E$30=$F$30,FL30=FM30),AND($E$30&lt;$F$30,FL30&lt;FM30)),3*$J$30,0)))</f>
        <v/>
      </c>
      <c r="FO30" s="3">
        <v>1</v>
      </c>
      <c r="FP30" s="4">
        <v>1</v>
      </c>
      <c r="FQ30" s="130" t="str">
        <f>IF(OR($E$30="",$F$30="",FO30="",FP30=""),"",IF(AND(FO30=$E$30,FP30=$F$30),5*$J$30,IF(OR(AND($E$30&gt;$F$30,FO30&gt;FP30),AND($E$30=$F$30,FO30=FP30),AND($E$30&lt;$F$30,FO30&lt;FP30)),3*$J$30,0)))</f>
        <v/>
      </c>
      <c r="FR30" s="3">
        <v>0</v>
      </c>
      <c r="FS30" s="4">
        <v>3</v>
      </c>
      <c r="FT30" s="130" t="str">
        <f>IF(OR($E$30="",$F$30="",FR30="",FS30=""),"",IF(AND(FR30=$E$30,FS30=$F$30),5*$J$30,IF(OR(AND($E$30&gt;$F$30,FR30&gt;FS30),AND($E$30=$F$30,FR30=FS30),AND($E$30&lt;$F$30,FR30&lt;FS30)),3*$J$30,0)))</f>
        <v/>
      </c>
      <c r="FU30" s="3">
        <v>0</v>
      </c>
      <c r="FV30" s="4">
        <v>1</v>
      </c>
      <c r="FW30" s="130" t="str">
        <f>IF(OR($E$30="",$F$30="",FU30="",FV30=""),"",IF(AND(FU30=$E$30,FV30=$F$30),5*$J$30,IF(OR(AND($E$30&gt;$F$30,FU30&gt;FV30),AND($E$30=$F$30,FU30=FV30),AND($E$30&lt;$F$30,FU30&lt;FV30)),3*$J$30,0)))</f>
        <v/>
      </c>
      <c r="FX30" s="3">
        <v>0</v>
      </c>
      <c r="FY30" s="4">
        <v>0</v>
      </c>
      <c r="FZ30" s="130" t="str">
        <f>IF(OR($E$30="",$F$30="",FX30="",FY30=""),"",IF(AND(FX30=$E$30,FY30=$F$30),5*$J$30,IF(OR(AND($E$30&gt;$F$30,FX30&gt;FY30),AND($E$30=$F$30,FX30=FY30),AND($E$30&lt;$F$30,FX30&lt;FY30)),3*$J$30,0)))</f>
        <v/>
      </c>
      <c r="GA30" s="3">
        <v>1</v>
      </c>
      <c r="GB30" s="4">
        <v>1</v>
      </c>
      <c r="GC30" s="130" t="str">
        <f>IF(OR($E$30="",$F$30="",GA30="",GB30=""),"",IF(AND(GA30=$E$30,GB30=$F$30),5*$J$30,IF(OR(AND($E$30&gt;$F$30,GA30&gt;GB30),AND($E$30=$F$30,GA30=GB30),AND($E$30&lt;$F$30,GA30&lt;GB30)),3*$J$30,0)))</f>
        <v/>
      </c>
      <c r="GD30" s="3">
        <v>1</v>
      </c>
      <c r="GE30" s="4">
        <v>1</v>
      </c>
      <c r="GF30" s="130" t="str">
        <f>IF(OR($E$30="",$F$30="",GD30="",GE30=""),"",IF(AND(GD30=$E$30,GE30=$F$30),5*$J$30,IF(OR(AND($E$30&gt;$F$30,GD30&gt;GE30),AND($E$30=$F$30,GD30=GE30),AND($E$30&lt;$F$30,GD30&lt;GE30)),3*$J$30,0)))</f>
        <v/>
      </c>
      <c r="GG30" s="3">
        <v>1</v>
      </c>
      <c r="GH30" s="4">
        <v>2</v>
      </c>
      <c r="GI30" s="130" t="str">
        <f>IF(OR($E$30="",$F$30="",GG30="",GH30=""),"",IF(AND(GG30=$E$30,GH30=$F$30),5*$J$30,IF(OR(AND($E$30&gt;$F$30,GG30&gt;GH30),AND($E$30=$F$30,GG30=GH30),AND($E$30&lt;$F$30,GG30&lt;GH30)),3*$J$30,0)))</f>
        <v/>
      </c>
      <c r="GJ30" s="3">
        <v>0</v>
      </c>
      <c r="GK30" s="4">
        <v>1</v>
      </c>
      <c r="GL30" s="130" t="str">
        <f>IF(OR($E$30="",$F$30="",GJ30="",GK30=""),"",IF(AND(GJ30=$E$30,GK30=$F$30),5*$J$30,IF(OR(AND($E$30&gt;$F$30,GJ30&gt;GK30),AND($E$30=$F$30,GJ30=GK30),AND($E$30&lt;$F$30,GJ30&lt;GK30)),3*$J$30,0)))</f>
        <v/>
      </c>
      <c r="GM30" s="3">
        <v>1</v>
      </c>
      <c r="GN30" s="4">
        <v>2</v>
      </c>
      <c r="GO30" s="130" t="str">
        <f>IF(OR($E$30="",$F$30="",GM30="",GN30=""),"",IF(AND(GM30=$E$30,GN30=$F$30),5*$J$30,IF(OR(AND($E$30&gt;$F$30,GM30&gt;GN30),AND($E$30=$F$30,GM30=GN30),AND($E$30&lt;$F$30,GM30&lt;GN30)),3*$J$30,0)))</f>
        <v/>
      </c>
      <c r="GP30" s="3">
        <v>0</v>
      </c>
      <c r="GQ30" s="4">
        <v>2</v>
      </c>
      <c r="GR30" s="130" t="str">
        <f>IF(OR($E$30="",$F$30="",GP30="",GQ30=""),"",IF(AND(GP30=$E$30,GQ30=$F$30),5*$J$30,IF(OR(AND($E$30&gt;$F$30,GP30&gt;GQ30),AND($E$30=$F$30,GP30=GQ30),AND($E$30&lt;$F$30,GP30&lt;GQ30)),3*$J$30,0)))</f>
        <v/>
      </c>
      <c r="GS30" s="3">
        <v>0</v>
      </c>
      <c r="GT30" s="4">
        <v>0</v>
      </c>
      <c r="GU30" s="130" t="str">
        <f>IF(OR($E$30="",$F$30="",GS30="",GT30=""),"",IF(AND(GS30=$E$30,GT30=$F$30),5*$J$30,IF(OR(AND($E$30&gt;$F$30,GS30&gt;GT30),AND($E$30=$F$30,GS30=GT30),AND($E$30&lt;$F$30,GS30&lt;GT30)),3*$J$30,0)))</f>
        <v/>
      </c>
      <c r="GV30" s="168"/>
    </row>
    <row r="31" spans="1:204">
      <c r="A31" s="236">
        <v>28</v>
      </c>
      <c r="B31" s="43">
        <v>26</v>
      </c>
      <c r="C31" s="151" t="s">
        <v>276</v>
      </c>
      <c r="D31" s="151" t="s">
        <v>277</v>
      </c>
      <c r="E31" s="221" t="str">
        <f>IF(Poules!I15&lt;&gt;"",Poules!I15,"")</f>
        <v/>
      </c>
      <c r="F31" s="221" t="str">
        <f>IF(Poules!J15&lt;&gt;"",Poules!J15,"")</f>
        <v/>
      </c>
      <c r="G31" s="22">
        <v>5</v>
      </c>
      <c r="H31" s="210">
        <v>3.5</v>
      </c>
      <c r="I31" s="211">
        <v>1.6</v>
      </c>
      <c r="J31" s="174" t="str">
        <f t="shared" ref="J31:J39" si="2">IF(OR(E31="",F31=""),"",IF(E31&gt;F31,G31,IF(E31=F31,H31,I31)))</f>
        <v/>
      </c>
      <c r="K31" s="250">
        <f>IF($K$4&lt;&gt;0,HLOOKUP($K$4,$O$4:GU31,A31,FALSE),"")</f>
        <v>1</v>
      </c>
      <c r="L31" s="251">
        <f>IF($K$4&lt;&gt;0,HLOOKUP(CONCATENATE($K$4,"1"),$O$4:GU31,A31,FALSE),"")</f>
        <v>3</v>
      </c>
      <c r="M31" s="252" t="str">
        <f>IF($K$4&lt;&gt;0,HLOOKUP(CONCATENATE($K$4,"2"),$O$4:GU31,A31,FALSE),"")</f>
        <v/>
      </c>
      <c r="N31" s="253"/>
      <c r="O31" s="5">
        <v>1</v>
      </c>
      <c r="P31" s="6">
        <v>3</v>
      </c>
      <c r="Q31" s="7" t="str">
        <f>IF(OR($E$31="",$F$31="",O31="",P31=""),"",IF(AND(O31=$E$31,P31=$F$31),5*$J$31,IF(OR(AND($E$31&gt;$F$31,O31&gt;P31),AND($E$31=$F$31,O31=P31),AND($E$31&lt;$F$31,O31&lt;P31)),3*$J$31,0)))</f>
        <v/>
      </c>
      <c r="R31" s="5">
        <v>1</v>
      </c>
      <c r="S31" s="6">
        <v>2</v>
      </c>
      <c r="T31" s="7" t="str">
        <f>IF(OR($E$31="",$F$31="",R31="",S31=""),"",IF(AND(R31=$E$31,S31=$F$31),5*$J$31,IF(OR(AND($E$31&gt;$F$31,R31&gt;S31),AND($E$31=$F$31,R31=S31),AND($E$31&lt;$F$31,R31&lt;S31)),3*$J$31,0)))</f>
        <v/>
      </c>
      <c r="U31" s="5">
        <v>0</v>
      </c>
      <c r="V31" s="6">
        <v>1</v>
      </c>
      <c r="W31" s="7" t="str">
        <f>IF(OR($E$31="",$F$31="",U31="",V31=""),"",IF(AND(U31=$E$31,V31=$F$31),5*$J$31,IF(OR(AND($E$31&gt;$F$31,U31&gt;V31),AND($E$31=$F$31,U31=V31),AND($E$31&lt;$F$31,U31&lt;V31)),3*$J$31,0)))</f>
        <v/>
      </c>
      <c r="X31" s="5">
        <v>0</v>
      </c>
      <c r="Y31" s="6">
        <v>0</v>
      </c>
      <c r="Z31" s="7" t="str">
        <f>IF(OR($E$31="",$F$31="",X31="",Y31=""),"",IF(AND(X31=$E$31,Y31=$F$31),5*$J$31,IF(OR(AND($E$31&gt;$F$31,X31&gt;Y31),AND($E$31=$F$31,X31=Y31),AND($E$31&lt;$F$31,X31&lt;Y31)),3*$J$31,0)))</f>
        <v/>
      </c>
      <c r="AA31" s="5">
        <v>1</v>
      </c>
      <c r="AB31" s="6">
        <v>2</v>
      </c>
      <c r="AC31" s="7" t="str">
        <f>IF(OR($E$31="",$F$31="",AA31="",AB31=""),"",IF(AND(AA31=$E$31,AB31=$F$31),5*$J$31,IF(OR(AND($E$31&gt;$F$31,AA31&gt;AB31),AND($E$31=$F$31,AA31=AB31),AND($E$31&lt;$F$31,AA31&lt;AB31)),3*$J$31,0)))</f>
        <v/>
      </c>
      <c r="AD31" s="5">
        <v>2</v>
      </c>
      <c r="AE31" s="6">
        <v>1</v>
      </c>
      <c r="AF31" s="7" t="str">
        <f>IF(OR($E$31="",$F$31="",AD31="",AE31=""),"",IF(AND(AD31=$E$31,AE31=$F$31),5*$J$31,IF(OR(AND($E$31&gt;$F$31,AD31&gt;AE31),AND($E$31=$F$31,AD31=AE31),AND($E$31&lt;$F$31,AD31&lt;AE31)),3*$J$31,0)))</f>
        <v/>
      </c>
      <c r="AG31" s="5">
        <v>2</v>
      </c>
      <c r="AH31" s="6">
        <v>1</v>
      </c>
      <c r="AI31" s="7" t="str">
        <f>IF(OR($E$31="",$F$31="",AG31="",AH31=""),"",IF(AND(AG31=$E$31,AH31=$F$31),5*$J$31,IF(OR(AND($E$31&gt;$F$31,AG31&gt;AH31),AND($E$31=$F$31,AG31=AH31),AND($E$31&lt;$F$31,AG31&lt;AH31)),3*$J$31,0)))</f>
        <v/>
      </c>
      <c r="AJ31" s="5">
        <v>1</v>
      </c>
      <c r="AK31" s="6">
        <v>2</v>
      </c>
      <c r="AL31" s="7" t="str">
        <f>IF(OR($E$31="",$F$31="",AJ31="",AK31=""),"",IF(AND(AJ31=$E$31,AK31=$F$31),5*$J$31,IF(OR(AND($E$31&gt;$F$31,AJ31&gt;AK31),AND($E$31=$F$31,AJ31=AK31),AND($E$31&lt;$F$31,AJ31&lt;AK31)),3*$J$31,0)))</f>
        <v/>
      </c>
      <c r="AM31" s="5">
        <v>1</v>
      </c>
      <c r="AN31" s="6">
        <v>2</v>
      </c>
      <c r="AO31" s="7" t="str">
        <f>IF(OR($E$31="",$F$31="",AM31="",AN31=""),"",IF(AND(AM31=$E$31,AN31=$F$31),5*$J$31,IF(OR(AND($E$31&gt;$F$31,AM31&gt;AN31),AND($E$31=$F$31,AM31=AN31),AND($E$31&lt;$F$31,AM31&lt;AN31)),3*$J$31,0)))</f>
        <v/>
      </c>
      <c r="AP31" s="5">
        <v>0</v>
      </c>
      <c r="AQ31" s="6">
        <v>2</v>
      </c>
      <c r="AR31" s="7" t="str">
        <f>IF(OR($E$31="",$F$31="",AP31="",AQ31=""),"",IF(AND(AP31=$E$31,AQ31=$F$31),5*$J$31,IF(OR(AND($E$31&gt;$F$31,AP31&gt;AQ31),AND($E$31=$F$31,AP31=AQ31),AND($E$31&lt;$F$31,AP31&lt;AQ31)),3*$J$31,0)))</f>
        <v/>
      </c>
      <c r="AS31" s="5">
        <v>1</v>
      </c>
      <c r="AT31" s="6">
        <v>3</v>
      </c>
      <c r="AU31" s="7" t="str">
        <f>IF(OR($E$31="",$F$31="",AS31="",AT31=""),"",IF(AND(AS31=$E$31,AT31=$F$31),5*$J$31,IF(OR(AND($E$31&gt;$F$31,AS31&gt;AT31),AND($E$31=$F$31,AS31=AT31),AND($E$31&lt;$F$31,AS31&lt;AT31)),3*$J$31,0)))</f>
        <v/>
      </c>
      <c r="AV31" s="5">
        <v>1</v>
      </c>
      <c r="AW31" s="6">
        <v>0</v>
      </c>
      <c r="AX31" s="7" t="str">
        <f>IF(OR($E$31="",$F$31="",AV31="",AW31=""),"",IF(AND(AV31=$E$31,AW31=$F$31),5*$J$31,IF(OR(AND($E$31&gt;$F$31,AV31&gt;AW31),AND($E$31=$F$31,AV31=AW31),AND($E$31&lt;$F$31,AV31&lt;AW31)),3*$J$31,0)))</f>
        <v/>
      </c>
      <c r="AY31" s="5">
        <v>2</v>
      </c>
      <c r="AZ31" s="6">
        <v>2</v>
      </c>
      <c r="BA31" s="7" t="str">
        <f>IF(OR($E$31="",$F$31="",AY31="",AZ31=""),"",IF(AND(AY31=$E$31,AZ31=$F$31),5*$J$31,IF(OR(AND($E$31&gt;$F$31,AY31&gt;AZ31),AND($E$31=$F$31,AY31=AZ31),AND($E$31&lt;$F$31,AY31&lt;AZ31)),3*$J$31,0)))</f>
        <v/>
      </c>
      <c r="BB31" s="5">
        <v>0</v>
      </c>
      <c r="BC31" s="6">
        <v>2</v>
      </c>
      <c r="BD31" s="7" t="str">
        <f>IF(OR($E$31="",$F$31="",BB31="",BC31=""),"",IF(AND(BB31=$E$31,BC31=$F$31),5*$J$31,IF(OR(AND($E$31&gt;$F$31,BB31&gt;BC31),AND($E$31=$F$31,BB31=BC31),AND($E$31&lt;$F$31,BB31&lt;BC31)),3*$J$31,0)))</f>
        <v/>
      </c>
      <c r="BE31" s="5">
        <v>2</v>
      </c>
      <c r="BF31" s="6">
        <v>2</v>
      </c>
      <c r="BG31" s="7" t="str">
        <f>IF(OR($E$31="",$F$31="",BE31="",BF31=""),"",IF(AND(BE31=$E$31,BF31=$F$31),5*$J$31,IF(OR(AND($E$31&gt;$F$31,BE31&gt;BF31),AND($E$31=$F$31,BE31=BF31),AND($E$31&lt;$F$31,BE31&lt;BF31)),3*$J$31,0)))</f>
        <v/>
      </c>
      <c r="BH31" s="5">
        <v>0</v>
      </c>
      <c r="BI31" s="6">
        <v>1</v>
      </c>
      <c r="BJ31" s="7" t="str">
        <f>IF(OR($E$31="",$F$31="",BH31="",BI31=""),"",IF(AND(BH31=$E$31,BI31=$F$31),5*$J$31,IF(OR(AND($E$31&gt;$F$31,BH31&gt;BI31),AND($E$31=$F$31,BH31=BI31),AND($E$31&lt;$F$31,BH31&lt;BI31)),3*$J$31,0)))</f>
        <v/>
      </c>
      <c r="BK31" s="5">
        <v>0</v>
      </c>
      <c r="BL31" s="6">
        <v>2</v>
      </c>
      <c r="BM31" s="7" t="str">
        <f>IF(OR($E$31="",$F$31="",BK31="",BL31=""),"",IF(AND(BK31=$E$31,BL31=$F$31),5*$J$31,IF(OR(AND($E$31&gt;$F$31,BK31&gt;BL31),AND($E$31=$F$31,BK31=BL31),AND($E$31&lt;$F$31,BK31&lt;BL31)),3*$J$31,0)))</f>
        <v/>
      </c>
      <c r="BN31" s="5">
        <v>0</v>
      </c>
      <c r="BO31" s="6">
        <v>2</v>
      </c>
      <c r="BP31" s="7" t="str">
        <f>IF(OR($E$31="",$F$31="",BN31="",BO31=""),"",IF(AND(BN31=$E$31,BO31=$F$31),5*$J$31,IF(OR(AND($E$31&gt;$F$31,BN31&gt;BO31),AND($E$31=$F$31,BN31=BO31),AND($E$31&lt;$F$31,BN31&lt;BO31)),3*$J$31,0)))</f>
        <v/>
      </c>
      <c r="BQ31" s="5">
        <v>2</v>
      </c>
      <c r="BR31" s="6">
        <v>1</v>
      </c>
      <c r="BS31" s="7" t="str">
        <f>IF(OR($E$31="",$F$31="",BQ31="",BR31=""),"",IF(AND(BQ31=$E$31,BR31=$F$31),5*$J$31,IF(OR(AND($E$31&gt;$F$31,BQ31&gt;BR31),AND($E$31=$F$31,BQ31=BR31),AND($E$31&lt;$F$31,BQ31&lt;BR31)),3*$J$31,0)))</f>
        <v/>
      </c>
      <c r="BT31" s="5">
        <v>1</v>
      </c>
      <c r="BU31" s="6">
        <v>2</v>
      </c>
      <c r="BV31" s="7" t="str">
        <f>IF(OR($E$31="",$F$31="",BT31="",BU31=""),"",IF(AND(BT31=$E$31,BU31=$F$31),5*$J$31,IF(OR(AND($E$31&gt;$F$31,BT31&gt;BU31),AND($E$31=$F$31,BT31=BU31),AND($E$31&lt;$F$31,BT31&lt;BU31)),3*$J$31,0)))</f>
        <v/>
      </c>
      <c r="BW31" s="5">
        <v>0</v>
      </c>
      <c r="BX31" s="6">
        <v>0</v>
      </c>
      <c r="BY31" s="7" t="str">
        <f>IF(OR($E$31="",$F$31="",BW31="",BX31=""),"",IF(AND(BW31=$E$31,BX31=$F$31),5*$J$31,IF(OR(AND($E$31&gt;$F$31,BW31&gt;BX31),AND($E$31=$F$31,BW31=BX31),AND($E$31&lt;$F$31,BW31&lt;BX31)),3*$J$31,0)))</f>
        <v/>
      </c>
      <c r="BZ31" s="5">
        <v>0</v>
      </c>
      <c r="CA31" s="6">
        <v>1</v>
      </c>
      <c r="CB31" s="7" t="str">
        <f>IF(OR($E$31="",$F$31="",BZ31="",CA31=""),"",IF(AND(BZ31=$E$31,CA31=$F$31),5*$J$31,IF(OR(AND($E$31&gt;$F$31,BZ31&gt;CA31),AND($E$31=$F$31,BZ31=CA31),AND($E$31&lt;$F$31,BZ31&lt;CA31)),3*$J$31,0)))</f>
        <v/>
      </c>
      <c r="CC31" s="5">
        <v>0</v>
      </c>
      <c r="CD31" s="6">
        <v>1</v>
      </c>
      <c r="CE31" s="7" t="str">
        <f>IF(OR($E$31="",$F$31="",CC31="",CD31=""),"",IF(AND(CC31=$E$31,CD31=$F$31),5*$J$31,IF(OR(AND($E$31&gt;$F$31,CC31&gt;CD31),AND($E$31=$F$31,CC31=CD31),AND($E$31&lt;$F$31,CC31&lt;CD31)),3*$J$31,0)))</f>
        <v/>
      </c>
      <c r="CF31" s="5">
        <v>1</v>
      </c>
      <c r="CG31" s="6">
        <v>1</v>
      </c>
      <c r="CH31" s="7" t="str">
        <f>IF(OR($E$31="",$F$31="",CF31="",CG31=""),"",IF(AND(CF31=$E$31,CG31=$F$31),5*$J$31,IF(OR(AND($E$31&gt;$F$31,CF31&gt;CG31),AND($E$31=$F$31,CF31=CG31),AND($E$31&lt;$F$31,CF31&lt;CG31)),3*$J$31,0)))</f>
        <v/>
      </c>
      <c r="CI31" s="5">
        <v>1</v>
      </c>
      <c r="CJ31" s="6">
        <v>1</v>
      </c>
      <c r="CK31" s="7" t="str">
        <f>IF(OR($E$31="",$F$31="",CI31="",CJ31=""),"",IF(AND(CI31=$E$31,CJ31=$F$31),5*$J$31,IF(OR(AND($E$31&gt;$F$31,CI31&gt;CJ31),AND($E$31=$F$31,CI31=CJ31),AND($E$31&lt;$F$31,CI31&lt;CJ31)),3*$J$31,0)))</f>
        <v/>
      </c>
      <c r="CL31" s="5">
        <v>2</v>
      </c>
      <c r="CM31" s="6">
        <v>3</v>
      </c>
      <c r="CN31" s="7" t="str">
        <f>IF(OR($E$31="",$F$31="",CL31="",CM31=""),"",IF(AND(CL31=$E$31,CM31=$F$31),5*$J$31,IF(OR(AND($E$31&gt;$F$31,CL31&gt;CM31),AND($E$31=$F$31,CL31=CM31),AND($E$31&lt;$F$31,CL31&lt;CM31)),3*$J$31,0)))</f>
        <v/>
      </c>
      <c r="CO31" s="5">
        <v>1</v>
      </c>
      <c r="CP31" s="6">
        <v>1</v>
      </c>
      <c r="CQ31" s="7" t="str">
        <f>IF(OR($E$31="",$F$31="",CO31="",CP31=""),"",IF(AND(CO31=$E$31,CP31=$F$31),5*$J$31,IF(OR(AND($E$31&gt;$F$31,CO31&gt;CP31),AND($E$31=$F$31,CO31=CP31),AND($E$31&lt;$F$31,CO31&lt;CP31)),3*$J$31,0)))</f>
        <v/>
      </c>
      <c r="CR31" s="5">
        <v>0</v>
      </c>
      <c r="CS31" s="6">
        <v>3</v>
      </c>
      <c r="CT31" s="7" t="str">
        <f>IF(OR($E$31="",$F$31="",CR31="",CS31=""),"",IF(AND(CR31=$E$31,CS31=$F$31),5*$J$31,IF(OR(AND($E$31&gt;$F$31,CR31&gt;CS31),AND($E$31=$F$31,CR31=CS31),AND($E$31&lt;$F$31,CR31&lt;CS31)),3*$J$31,0)))</f>
        <v/>
      </c>
      <c r="CU31" s="5">
        <v>0</v>
      </c>
      <c r="CV31" s="6">
        <v>2</v>
      </c>
      <c r="CW31" s="7" t="str">
        <f>IF(OR($E$31="",$F$31="",CU31="",CV31=""),"",IF(AND(CU31=$E$31,CV31=$F$31),5*$J$31,IF(OR(AND($E$31&gt;$F$31,CU31&gt;CV31),AND($E$31=$F$31,CU31=CV31),AND($E$31&lt;$F$31,CU31&lt;CV31)),3*$J$31,0)))</f>
        <v/>
      </c>
      <c r="CX31" s="5">
        <v>0</v>
      </c>
      <c r="CY31" s="6">
        <v>1</v>
      </c>
      <c r="CZ31" s="7" t="str">
        <f>IF(OR($E$31="",$F$31="",CX31="",CY31=""),"",IF(AND(CX31=$E$31,CY31=$F$31),5*$J$31,IF(OR(AND($E$31&gt;$F$31,CX31&gt;CY31),AND($E$31=$F$31,CX31=CY31),AND($E$31&lt;$F$31,CX31&lt;CY31)),3*$J$31,0)))</f>
        <v/>
      </c>
      <c r="DA31" s="5">
        <v>1</v>
      </c>
      <c r="DB31" s="6">
        <v>1</v>
      </c>
      <c r="DC31" s="7" t="str">
        <f>IF(OR($E$31="",$F$31="",DA31="",DB31=""),"",IF(AND(DA31=$E$31,DB31=$F$31),5*$J$31,IF(OR(AND($E$31&gt;$F$31,DA31&gt;DB31),AND($E$31=$F$31,DA31=DB31),AND($E$31&lt;$F$31,DA31&lt;DB31)),3*$J$31,0)))</f>
        <v/>
      </c>
      <c r="DD31" s="5">
        <v>1</v>
      </c>
      <c r="DE31" s="6">
        <v>2</v>
      </c>
      <c r="DF31" s="7" t="str">
        <f>IF(OR($E$31="",$F$31="",DD31="",DE31=""),"",IF(AND(DD31=$E$31,DE31=$F$31),5*$J$31,IF(OR(AND($E$31&gt;$F$31,DD31&gt;DE31),AND($E$31=$F$31,DD31=DE31),AND($E$31&lt;$F$31,DD31&lt;DE31)),3*$J$31,0)))</f>
        <v/>
      </c>
      <c r="DG31" s="5">
        <v>0</v>
      </c>
      <c r="DH31" s="6">
        <v>2</v>
      </c>
      <c r="DI31" s="7" t="str">
        <f>IF(OR($E$31="",$F$31="",DG31="",DH31=""),"",IF(AND(DG31=$E$31,DH31=$F$31),5*$J$31,IF(OR(AND($E$31&gt;$F$31,DG31&gt;DH31),AND($E$31=$F$31,DG31=DH31),AND($E$31&lt;$F$31,DG31&lt;DH31)),3*$J$31,0)))</f>
        <v/>
      </c>
      <c r="DJ31" s="5">
        <v>1</v>
      </c>
      <c r="DK31" s="6">
        <v>3</v>
      </c>
      <c r="DL31" s="7" t="str">
        <f>IF(OR($E$31="",$F$31="",DJ31="",DK31=""),"",IF(AND(DJ31=$E$31,DK31=$F$31),5*$J$31,IF(OR(AND($E$31&gt;$F$31,DJ31&gt;DK31),AND($E$31=$F$31,DJ31=DK31),AND($E$31&lt;$F$31,DJ31&lt;DK31)),3*$J$31,0)))</f>
        <v/>
      </c>
      <c r="DM31" s="5">
        <v>0</v>
      </c>
      <c r="DN31" s="6">
        <v>1</v>
      </c>
      <c r="DO31" s="7" t="str">
        <f>IF(OR($E$31="",$F$31="",DM31="",DN31=""),"",IF(AND(DM31=$E$31,DN31=$F$31),5*$J$31,IF(OR(AND($E$31&gt;$F$31,DM31&gt;DN31),AND($E$31=$F$31,DM31=DN31),AND($E$31&lt;$F$31,DM31&lt;DN31)),3*$J$31,0)))</f>
        <v/>
      </c>
      <c r="DP31" s="5">
        <v>1</v>
      </c>
      <c r="DQ31" s="6">
        <v>2</v>
      </c>
      <c r="DR31" s="7" t="str">
        <f>IF(OR($E$31="",$F$31="",DP31="",DQ31=""),"",IF(AND(DP31=$E$31,DQ31=$F$31),5*$J$31,IF(OR(AND($E$31&gt;$F$31,DP31&gt;DQ31),AND($E$31=$F$31,DP31=DQ31),AND($E$31&lt;$F$31,DP31&lt;DQ31)),3*$J$31,0)))</f>
        <v/>
      </c>
      <c r="DS31" s="5">
        <v>1</v>
      </c>
      <c r="DT31" s="6">
        <v>2</v>
      </c>
      <c r="DU31" s="7" t="str">
        <f>IF(OR($E$31="",$F$31="",DS31="",DT31=""),"",IF(AND(DS31=$E$31,DT31=$F$31),5*$J$31,IF(OR(AND($E$31&gt;$F$31,DS31&gt;DT31),AND($E$31=$F$31,DS31=DT31),AND($E$31&lt;$F$31,DS31&lt;DT31)),3*$J$31,0)))</f>
        <v/>
      </c>
      <c r="DV31" s="5">
        <v>2</v>
      </c>
      <c r="DW31" s="6">
        <v>1</v>
      </c>
      <c r="DX31" s="7" t="str">
        <f>IF(OR($E$31="",$F$31="",DV31="",DW31=""),"",IF(AND(DV31=$E$31,DW31=$F$31),5*$J$31,IF(OR(AND($E$31&gt;$F$31,DV31&gt;DW31),AND($E$31=$F$31,DV31=DW31),AND($E$31&lt;$F$31,DV31&lt;DW31)),3*$J$31,0)))</f>
        <v/>
      </c>
      <c r="DY31" s="5">
        <v>0</v>
      </c>
      <c r="DZ31" s="6">
        <v>1</v>
      </c>
      <c r="EA31" s="7" t="str">
        <f>IF(OR($E$31="",$F$31="",DY31="",DZ31=""),"",IF(AND(DY31=$E$31,DZ31=$F$31),5*$J$31,IF(OR(AND($E$31&gt;$F$31,DY31&gt;DZ31),AND($E$31=$F$31,DY31=DZ31),AND($E$31&lt;$F$31,DY31&lt;DZ31)),3*$J$31,0)))</f>
        <v/>
      </c>
      <c r="EB31" s="5">
        <v>0</v>
      </c>
      <c r="EC31" s="6">
        <v>1</v>
      </c>
      <c r="ED31" s="7" t="str">
        <f>IF(OR($E$31="",$F$31="",EB31="",EC31=""),"",IF(AND(EB31=$E$31,EC31=$F$31),5*$J$31,IF(OR(AND($E$31&gt;$F$31,EB31&gt;EC31),AND($E$31=$F$31,EB31=EC31),AND($E$31&lt;$F$31,EB31&lt;EC31)),3*$J$31,0)))</f>
        <v/>
      </c>
      <c r="EE31" s="5">
        <v>0</v>
      </c>
      <c r="EF31" s="6">
        <v>0</v>
      </c>
      <c r="EG31" s="7" t="str">
        <f>IF(OR($E$31="",$F$31="",EE31="",EF31=""),"",IF(AND(EE31=$E$31,EF31=$F$31),5*$J$31,IF(OR(AND($E$31&gt;$F$31,EE31&gt;EF31),AND($E$31=$F$31,EE31=EF31),AND($E$31&lt;$F$31,EE31&lt;EF31)),3*$J$31,0)))</f>
        <v/>
      </c>
      <c r="EH31" s="5">
        <v>0</v>
      </c>
      <c r="EI31" s="6">
        <v>0</v>
      </c>
      <c r="EJ31" s="7" t="str">
        <f>IF(OR($E$31="",$F$31="",EH31="",EI31=""),"",IF(AND(EH31=$E$31,EI31=$F$31),5*$J$31,IF(OR(AND($E$31&gt;$F$31,EH31&gt;EI31),AND($E$31=$F$31,EH31=EI31),AND($E$31&lt;$F$31,EH31&lt;EI31)),3*$J$31,0)))</f>
        <v/>
      </c>
      <c r="EK31" s="5">
        <v>2</v>
      </c>
      <c r="EL31" s="6">
        <v>2</v>
      </c>
      <c r="EM31" s="7" t="str">
        <f>IF(OR($E$31="",$F$31="",EK31="",EL31=""),"",IF(AND(EK31=$E$31,EL31=$F$31),5*$J$31,IF(OR(AND($E$31&gt;$F$31,EK31&gt;EL31),AND($E$31=$F$31,EK31=EL31),AND($E$31&lt;$F$31,EK31&lt;EL31)),3*$J$31,0)))</f>
        <v/>
      </c>
      <c r="EN31" s="5">
        <v>2</v>
      </c>
      <c r="EO31" s="6">
        <v>2</v>
      </c>
      <c r="EP31" s="7" t="str">
        <f>IF(OR($E$31="",$F$31="",EN31="",EO31=""),"",IF(AND(EN31=$E$31,EO31=$F$31),5*$J$31,IF(OR(AND($E$31&gt;$F$31,EN31&gt;EO31),AND($E$31=$F$31,EN31=EO31),AND($E$31&lt;$F$31,EN31&lt;EO31)),3*$J$31,0)))</f>
        <v/>
      </c>
      <c r="EQ31" s="5">
        <v>1</v>
      </c>
      <c r="ER31" s="6">
        <v>1</v>
      </c>
      <c r="ES31" s="7" t="str">
        <f>IF(OR($E$31="",$F$31="",EQ31="",ER31=""),"",IF(AND(EQ31=$E$31,ER31=$F$31),5*$J$31,IF(OR(AND($E$31&gt;$F$31,EQ31&gt;ER31),AND($E$31=$F$31,EQ31=ER31),AND($E$31&lt;$F$31,EQ31&lt;ER31)),3*$J$31,0)))</f>
        <v/>
      </c>
      <c r="ET31" s="5">
        <v>1</v>
      </c>
      <c r="EU31" s="6">
        <v>2</v>
      </c>
      <c r="EV31" s="7" t="str">
        <f>IF(OR($E$31="",$F$31="",ET31="",EU31=""),"",IF(AND(ET31=$E$31,EU31=$F$31),5*$J$31,IF(OR(AND($E$31&gt;$F$31,ET31&gt;EU31),AND($E$31=$F$31,ET31=EU31),AND($E$31&lt;$F$31,ET31&lt;EU31)),3*$J$31,0)))</f>
        <v/>
      </c>
      <c r="EW31" s="5">
        <v>1</v>
      </c>
      <c r="EX31" s="6">
        <v>1</v>
      </c>
      <c r="EY31" s="7" t="str">
        <f>IF(OR($E$31="",$F$31="",EW31="",EX31=""),"",IF(AND(EW31=$E$31,EX31=$F$31),5*$J$31,IF(OR(AND($E$31&gt;$F$31,EW31&gt;EX31),AND($E$31=$F$31,EW31=EX31),AND($E$31&lt;$F$31,EW31&lt;EX31)),3*$J$31,0)))</f>
        <v/>
      </c>
      <c r="EZ31" s="5">
        <v>2</v>
      </c>
      <c r="FA31" s="6">
        <v>0</v>
      </c>
      <c r="FB31" s="7" t="str">
        <f>IF(OR($E$31="",$F$31="",EZ31="",FA31=""),"",IF(AND(EZ31=$E$31,FA31=$F$31),5*$J$31,IF(OR(AND($E$31&gt;$F$31,EZ31&gt;FA31),AND($E$31=$F$31,EZ31=FA31),AND($E$31&lt;$F$31,EZ31&lt;FA31)),3*$J$31,0)))</f>
        <v/>
      </c>
      <c r="FC31" s="5">
        <v>0</v>
      </c>
      <c r="FD31" s="6">
        <v>2</v>
      </c>
      <c r="FE31" s="7" t="str">
        <f>IF(OR($E$31="",$F$31="",FC31="",FD31=""),"",IF(AND(FC31=$E$31,FD31=$F$31),5*$J$31,IF(OR(AND($E$31&gt;$F$31,FC31&gt;FD31),AND($E$31=$F$31,FC31=FD31),AND($E$31&lt;$F$31,FC31&lt;FD31)),3*$J$31,0)))</f>
        <v/>
      </c>
      <c r="FF31" s="5">
        <v>0</v>
      </c>
      <c r="FG31" s="6">
        <v>2</v>
      </c>
      <c r="FH31" s="7" t="str">
        <f>IF(OR($E$31="",$F$31="",FF31="",FG31=""),"",IF(AND(FF31=$E$31,FG31=$F$31),5*$J$31,IF(OR(AND($E$31&gt;$F$31,FF31&gt;FG31),AND($E$31=$F$31,FF31=FG31),AND($E$31&lt;$F$31,FF31&lt;FG31)),3*$J$31,0)))</f>
        <v/>
      </c>
      <c r="FI31" s="5">
        <v>1</v>
      </c>
      <c r="FJ31" s="6">
        <v>2</v>
      </c>
      <c r="FK31" s="7" t="str">
        <f>IF(OR($E$31="",$F$31="",FI31="",FJ31=""),"",IF(AND(FI31=$E$31,FJ31=$F$31),5*$J$31,IF(OR(AND($E$31&gt;$F$31,FI31&gt;FJ31),AND($E$31=$F$31,FI31=FJ31),AND($E$31&lt;$F$31,FI31&lt;FJ31)),3*$J$31,0)))</f>
        <v/>
      </c>
      <c r="FL31" s="5">
        <v>0</v>
      </c>
      <c r="FM31" s="6">
        <v>2</v>
      </c>
      <c r="FN31" s="7" t="str">
        <f>IF(OR($E$31="",$F$31="",FL31="",FM31=""),"",IF(AND(FL31=$E$31,FM31=$F$31),5*$J$31,IF(OR(AND($E$31&gt;$F$31,FL31&gt;FM31),AND($E$31=$F$31,FL31=FM31),AND($E$31&lt;$F$31,FL31&lt;FM31)),3*$J$31,0)))</f>
        <v/>
      </c>
      <c r="FO31" s="5">
        <v>1</v>
      </c>
      <c r="FP31" s="6">
        <v>1</v>
      </c>
      <c r="FQ31" s="7" t="str">
        <f>IF(OR($E$31="",$F$31="",FO31="",FP31=""),"",IF(AND(FO31=$E$31,FP31=$F$31),5*$J$31,IF(OR(AND($E$31&gt;$F$31,FO31&gt;FP31),AND($E$31=$F$31,FO31=FP31),AND($E$31&lt;$F$31,FO31&lt;FP31)),3*$J$31,0)))</f>
        <v/>
      </c>
      <c r="FR31" s="5">
        <v>1</v>
      </c>
      <c r="FS31" s="6">
        <v>1</v>
      </c>
      <c r="FT31" s="7" t="str">
        <f>IF(OR($E$31="",$F$31="",FR31="",FS31=""),"",IF(AND(FR31=$E$31,FS31=$F$31),5*$J$31,IF(OR(AND($E$31&gt;$F$31,FR31&gt;FS31),AND($E$31=$F$31,FR31=FS31),AND($E$31&lt;$F$31,FR31&lt;FS31)),3*$J$31,0)))</f>
        <v/>
      </c>
      <c r="FU31" s="5">
        <v>2</v>
      </c>
      <c r="FV31" s="6">
        <v>3</v>
      </c>
      <c r="FW31" s="7" t="str">
        <f>IF(OR($E$31="",$F$31="",FU31="",FV31=""),"",IF(AND(FU31=$E$31,FV31=$F$31),5*$J$31,IF(OR(AND($E$31&gt;$F$31,FU31&gt;FV31),AND($E$31=$F$31,FU31=FV31),AND($E$31&lt;$F$31,FU31&lt;FV31)),3*$J$31,0)))</f>
        <v/>
      </c>
      <c r="FX31" s="5">
        <v>1</v>
      </c>
      <c r="FY31" s="6">
        <v>2</v>
      </c>
      <c r="FZ31" s="7" t="str">
        <f>IF(OR($E$31="",$F$31="",FX31="",FY31=""),"",IF(AND(FX31=$E$31,FY31=$F$31),5*$J$31,IF(OR(AND($E$31&gt;$F$31,FX31&gt;FY31),AND($E$31=$F$31,FX31=FY31),AND($E$31&lt;$F$31,FX31&lt;FY31)),3*$J$31,0)))</f>
        <v/>
      </c>
      <c r="GA31" s="5">
        <v>3</v>
      </c>
      <c r="GB31" s="6">
        <v>2</v>
      </c>
      <c r="GC31" s="7" t="str">
        <f>IF(OR($E$31="",$F$31="",GA31="",GB31=""),"",IF(AND(GA31=$E$31,GB31=$F$31),5*$J$31,IF(OR(AND($E$31&gt;$F$31,GA31&gt;GB31),AND($E$31=$F$31,GA31=GB31),AND($E$31&lt;$F$31,GA31&lt;GB31)),3*$J$31,0)))</f>
        <v/>
      </c>
      <c r="GD31" s="5">
        <v>0</v>
      </c>
      <c r="GE31" s="6">
        <v>1</v>
      </c>
      <c r="GF31" s="7" t="str">
        <f>IF(OR($E$31="",$F$31="",GD31="",GE31=""),"",IF(AND(GD31=$E$31,GE31=$F$31),5*$J$31,IF(OR(AND($E$31&gt;$F$31,GD31&gt;GE31),AND($E$31=$F$31,GD31=GE31),AND($E$31&lt;$F$31,GD31&lt;GE31)),3*$J$31,0)))</f>
        <v/>
      </c>
      <c r="GG31" s="5">
        <v>0</v>
      </c>
      <c r="GH31" s="6">
        <v>2</v>
      </c>
      <c r="GI31" s="7" t="str">
        <f>IF(OR($E$31="",$F$31="",GG31="",GH31=""),"",IF(AND(GG31=$E$31,GH31=$F$31),5*$J$31,IF(OR(AND($E$31&gt;$F$31,GG31&gt;GH31),AND($E$31=$F$31,GG31=GH31),AND($E$31&lt;$F$31,GG31&lt;GH31)),3*$J$31,0)))</f>
        <v/>
      </c>
      <c r="GJ31" s="5">
        <v>1</v>
      </c>
      <c r="GK31" s="6">
        <v>1</v>
      </c>
      <c r="GL31" s="7" t="str">
        <f>IF(OR($E$31="",$F$31="",GJ31="",GK31=""),"",IF(AND(GJ31=$E$31,GK31=$F$31),5*$J$31,IF(OR(AND($E$31&gt;$F$31,GJ31&gt;GK31),AND($E$31=$F$31,GJ31=GK31),AND($E$31&lt;$F$31,GJ31&lt;GK31)),3*$J$31,0)))</f>
        <v/>
      </c>
      <c r="GM31" s="5">
        <v>1</v>
      </c>
      <c r="GN31" s="6">
        <v>1</v>
      </c>
      <c r="GO31" s="7" t="str">
        <f>IF(OR($E$31="",$F$31="",GM31="",GN31=""),"",IF(AND(GM31=$E$31,GN31=$F$31),5*$J$31,IF(OR(AND($E$31&gt;$F$31,GM31&gt;GN31),AND($E$31=$F$31,GM31=GN31),AND($E$31&lt;$F$31,GM31&lt;GN31)),3*$J$31,0)))</f>
        <v/>
      </c>
      <c r="GP31" s="5">
        <v>1</v>
      </c>
      <c r="GQ31" s="6">
        <v>1</v>
      </c>
      <c r="GR31" s="7" t="str">
        <f>IF(OR($E$31="",$F$31="",GP31="",GQ31=""),"",IF(AND(GP31=$E$31,GQ31=$F$31),5*$J$31,IF(OR(AND($E$31&gt;$F$31,GP31&gt;GQ31),AND($E$31=$F$31,GP31=GQ31),AND($E$31&lt;$F$31,GP31&lt;GQ31)),3*$J$31,0)))</f>
        <v/>
      </c>
      <c r="GS31" s="5">
        <v>1</v>
      </c>
      <c r="GT31" s="6">
        <v>1</v>
      </c>
      <c r="GU31" s="7" t="str">
        <f>IF(OR($E$31="",$F$31="",GS31="",GT31=""),"",IF(AND(GS31=$E$31,GT31=$F$31),5*$J$31,IF(OR(AND($E$31&gt;$F$31,GS31&gt;GT31),AND($E$31=$F$31,GS31=GT31),AND($E$31&lt;$F$31,GS31&lt;GT31)),3*$J$31,0)))</f>
        <v/>
      </c>
      <c r="GV31" s="168"/>
    </row>
    <row r="32" spans="1:204">
      <c r="A32" s="236">
        <v>29</v>
      </c>
      <c r="B32" s="44">
        <v>27</v>
      </c>
      <c r="C32" s="152" t="s">
        <v>279</v>
      </c>
      <c r="D32" s="152" t="s">
        <v>2</v>
      </c>
      <c r="E32" s="221" t="str">
        <f>IF(Poules!I25&lt;&gt;"",Poules!I25,"")</f>
        <v/>
      </c>
      <c r="F32" s="221" t="str">
        <f>IF(Poules!J25&lt;&gt;"",Poules!J25,"")</f>
        <v/>
      </c>
      <c r="G32" s="22">
        <v>1.1000000000000001</v>
      </c>
      <c r="H32" s="210">
        <v>6.5</v>
      </c>
      <c r="I32" s="211">
        <v>15.2</v>
      </c>
      <c r="J32" s="174" t="str">
        <f t="shared" si="2"/>
        <v/>
      </c>
      <c r="K32" s="250">
        <f>IF($K$4&lt;&gt;0,HLOOKUP($K$4,$O$4:GU32,A32,FALSE),"")</f>
        <v>3</v>
      </c>
      <c r="L32" s="251">
        <f>IF($K$4&lt;&gt;0,HLOOKUP(CONCATENATE($K$4,"1"),$O$4:GU32,A32,FALSE),"")</f>
        <v>0</v>
      </c>
      <c r="M32" s="252" t="str">
        <f>IF($K$4&lt;&gt;0,HLOOKUP(CONCATENATE($K$4,"2"),$O$4:GU32,A32,FALSE),"")</f>
        <v/>
      </c>
      <c r="N32" s="253"/>
      <c r="O32" s="3">
        <v>4</v>
      </c>
      <c r="P32" s="4">
        <v>0</v>
      </c>
      <c r="Q32" s="130" t="str">
        <f>IF(OR($E$32="",$F$32="",O32="",P32=""),"",IF(AND(O32=$E$32,P32=$F$32),5*$J$32,IF(OR(AND($E$32&gt;$F$32,O32&gt;P32),AND($E$32=$F$32,O32=P32),AND($E$32&lt;$F$32,O32&lt;P32)),3*$J$32,0)))</f>
        <v/>
      </c>
      <c r="R32" s="3">
        <v>4</v>
      </c>
      <c r="S32" s="4">
        <v>0</v>
      </c>
      <c r="T32" s="130" t="str">
        <f>IF(OR($E$32="",$F$32="",R32="",S32=""),"",IF(AND(R32=$E$32,S32=$F$32),5*$J$32,IF(OR(AND($E$32&gt;$F$32,R32&gt;S32),AND($E$32=$F$32,R32=S32),AND($E$32&lt;$F$32,R32&lt;S32)),3*$J$32,0)))</f>
        <v/>
      </c>
      <c r="U32" s="3">
        <v>3</v>
      </c>
      <c r="V32" s="4">
        <v>0</v>
      </c>
      <c r="W32" s="130" t="str">
        <f>IF(OR($E$32="",$F$32="",U32="",V32=""),"",IF(AND(U32=$E$32,V32=$F$32),5*$J$32,IF(OR(AND($E$32&gt;$F$32,U32&gt;V32),AND($E$32=$F$32,U32=V32),AND($E$32&lt;$F$32,U32&lt;V32)),3*$J$32,0)))</f>
        <v/>
      </c>
      <c r="X32" s="3">
        <v>3</v>
      </c>
      <c r="Y32" s="4">
        <v>0</v>
      </c>
      <c r="Z32" s="130" t="str">
        <f>IF(OR($E$32="",$F$32="",X32="",Y32=""),"",IF(AND(X32=$E$32,Y32=$F$32),5*$J$32,IF(OR(AND($E$32&gt;$F$32,X32&gt;Y32),AND($E$32=$F$32,X32=Y32),AND($E$32&lt;$F$32,X32&lt;Y32)),3*$J$32,0)))</f>
        <v/>
      </c>
      <c r="AA32" s="3">
        <v>5</v>
      </c>
      <c r="AB32" s="4">
        <v>0</v>
      </c>
      <c r="AC32" s="130" t="str">
        <f>IF(OR($E$32="",$F$32="",AA32="",AB32=""),"",IF(AND(AA32=$E$32,AB32=$F$32),5*$J$32,IF(OR(AND($E$32&gt;$F$32,AA32&gt;AB32),AND($E$32=$F$32,AA32=AB32),AND($E$32&lt;$F$32,AA32&lt;AB32)),3*$J$32,0)))</f>
        <v/>
      </c>
      <c r="AD32" s="3">
        <v>4</v>
      </c>
      <c r="AE32" s="4">
        <v>0</v>
      </c>
      <c r="AF32" s="130" t="str">
        <f>IF(OR($E$32="",$F$32="",AD32="",AE32=""),"",IF(AND(AD32=$E$32,AE32=$F$32),5*$J$32,IF(OR(AND($E$32&gt;$F$32,AD32&gt;AE32),AND($E$32=$F$32,AD32=AE32),AND($E$32&lt;$F$32,AD32&lt;AE32)),3*$J$32,0)))</f>
        <v/>
      </c>
      <c r="AG32" s="3">
        <v>2</v>
      </c>
      <c r="AH32" s="4">
        <v>0</v>
      </c>
      <c r="AI32" s="130" t="str">
        <f>IF(OR($E$32="",$F$32="",AG32="",AH32=""),"",IF(AND(AG32=$E$32,AH32=$F$32),5*$J$32,IF(OR(AND($E$32&gt;$F$32,AG32&gt;AH32),AND($E$32=$F$32,AG32=AH32),AND($E$32&lt;$F$32,AG32&lt;AH32)),3*$J$32,0)))</f>
        <v/>
      </c>
      <c r="AJ32" s="3">
        <v>5</v>
      </c>
      <c r="AK32" s="4">
        <v>0</v>
      </c>
      <c r="AL32" s="130" t="str">
        <f>IF(OR($E$32="",$F$32="",AJ32="",AK32=""),"",IF(AND(AJ32=$E$32,AK32=$F$32),5*$J$32,IF(OR(AND($E$32&gt;$F$32,AJ32&gt;AK32),AND($E$32=$F$32,AJ32=AK32),AND($E$32&lt;$F$32,AJ32&lt;AK32)),3*$J$32,0)))</f>
        <v/>
      </c>
      <c r="AM32" s="3">
        <v>3</v>
      </c>
      <c r="AN32" s="4">
        <v>0</v>
      </c>
      <c r="AO32" s="130" t="str">
        <f>IF(OR($E$32="",$F$32="",AM32="",AN32=""),"",IF(AND(AM32=$E$32,AN32=$F$32),5*$J$32,IF(OR(AND($E$32&gt;$F$32,AM32&gt;AN32),AND($E$32=$F$32,AM32=AN32),AND($E$32&lt;$F$32,AM32&lt;AN32)),3*$J$32,0)))</f>
        <v/>
      </c>
      <c r="AP32" s="3">
        <v>4</v>
      </c>
      <c r="AQ32" s="4">
        <v>1</v>
      </c>
      <c r="AR32" s="130" t="str">
        <f>IF(OR($E$32="",$F$32="",AP32="",AQ32=""),"",IF(AND(AP32=$E$32,AQ32=$F$32),5*$J$32,IF(OR(AND($E$32&gt;$F$32,AP32&gt;AQ32),AND($E$32=$F$32,AP32=AQ32),AND($E$32&lt;$F$32,AP32&lt;AQ32)),3*$J$32,0)))</f>
        <v/>
      </c>
      <c r="AS32" s="3">
        <v>3</v>
      </c>
      <c r="AT32" s="4">
        <v>0</v>
      </c>
      <c r="AU32" s="130" t="str">
        <f>IF(OR($E$32="",$F$32="",AS32="",AT32=""),"",IF(AND(AS32=$E$32,AT32=$F$32),5*$J$32,IF(OR(AND($E$32&gt;$F$32,AS32&gt;AT32),AND($E$32=$F$32,AS32=AT32),AND($E$32&lt;$F$32,AS32&lt;AT32)),3*$J$32,0)))</f>
        <v/>
      </c>
      <c r="AV32" s="3">
        <v>4</v>
      </c>
      <c r="AW32" s="4">
        <v>0</v>
      </c>
      <c r="AX32" s="130" t="str">
        <f>IF(OR($E$32="",$F$32="",AV32="",AW32=""),"",IF(AND(AV32=$E$32,AW32=$F$32),5*$J$32,IF(OR(AND($E$32&gt;$F$32,AV32&gt;AW32),AND($E$32=$F$32,AV32=AW32),AND($E$32&lt;$F$32,AV32&lt;AW32)),3*$J$32,0)))</f>
        <v/>
      </c>
      <c r="AY32" s="3">
        <v>3</v>
      </c>
      <c r="AZ32" s="4">
        <v>0</v>
      </c>
      <c r="BA32" s="130" t="str">
        <f>IF(OR($E$32="",$F$32="",AY32="",AZ32=""),"",IF(AND(AY32=$E$32,AZ32=$F$32),5*$J$32,IF(OR(AND($E$32&gt;$F$32,AY32&gt;AZ32),AND($E$32=$F$32,AY32=AZ32),AND($E$32&lt;$F$32,AY32&lt;AZ32)),3*$J$32,0)))</f>
        <v/>
      </c>
      <c r="BB32" s="3">
        <v>3</v>
      </c>
      <c r="BC32" s="4">
        <v>0</v>
      </c>
      <c r="BD32" s="130" t="str">
        <f>IF(OR($E$32="",$F$32="",BB32="",BC32=""),"",IF(AND(BB32=$E$32,BC32=$F$32),5*$J$32,IF(OR(AND($E$32&gt;$F$32,BB32&gt;BC32),AND($E$32=$F$32,BB32=BC32),AND($E$32&lt;$F$32,BB32&lt;BC32)),3*$J$32,0)))</f>
        <v/>
      </c>
      <c r="BE32" s="3">
        <v>2</v>
      </c>
      <c r="BF32" s="4">
        <v>0</v>
      </c>
      <c r="BG32" s="130" t="str">
        <f>IF(OR($E$32="",$F$32="",BE32="",BF32=""),"",IF(AND(BE32=$E$32,BF32=$F$32),5*$J$32,IF(OR(AND($E$32&gt;$F$32,BE32&gt;BF32),AND($E$32=$F$32,BE32=BF32),AND($E$32&lt;$F$32,BE32&lt;BF32)),3*$J$32,0)))</f>
        <v/>
      </c>
      <c r="BH32" s="3">
        <v>3</v>
      </c>
      <c r="BI32" s="4">
        <v>0</v>
      </c>
      <c r="BJ32" s="130" t="str">
        <f>IF(OR($E$32="",$F$32="",BH32="",BI32=""),"",IF(AND(BH32=$E$32,BI32=$F$32),5*$J$32,IF(OR(AND($E$32&gt;$F$32,BH32&gt;BI32),AND($E$32=$F$32,BH32=BI32),AND($E$32&lt;$F$32,BH32&lt;BI32)),3*$J$32,0)))</f>
        <v/>
      </c>
      <c r="BK32" s="3">
        <v>5</v>
      </c>
      <c r="BL32" s="4">
        <v>0</v>
      </c>
      <c r="BM32" s="130" t="str">
        <f>IF(OR($E$32="",$F$32="",BK32="",BL32=""),"",IF(AND(BK32=$E$32,BL32=$F$32),5*$J$32,IF(OR(AND($E$32&gt;$F$32,BK32&gt;BL32),AND($E$32=$F$32,BK32=BL32),AND($E$32&lt;$F$32,BK32&lt;BL32)),3*$J$32,0)))</f>
        <v/>
      </c>
      <c r="BN32" s="3">
        <v>4</v>
      </c>
      <c r="BO32" s="4">
        <v>0</v>
      </c>
      <c r="BP32" s="130" t="str">
        <f>IF(OR($E$32="",$F$32="",BN32="",BO32=""),"",IF(AND(BN32=$E$32,BO32=$F$32),5*$J$32,IF(OR(AND($E$32&gt;$F$32,BN32&gt;BO32),AND($E$32=$F$32,BN32=BO32),AND($E$32&lt;$F$32,BN32&lt;BO32)),3*$J$32,0)))</f>
        <v/>
      </c>
      <c r="BQ32" s="3">
        <v>2</v>
      </c>
      <c r="BR32" s="4">
        <v>0</v>
      </c>
      <c r="BS32" s="130" t="str">
        <f>IF(OR($E$32="",$F$32="",BQ32="",BR32=""),"",IF(AND(BQ32=$E$32,BR32=$F$32),5*$J$32,IF(OR(AND($E$32&gt;$F$32,BQ32&gt;BR32),AND($E$32=$F$32,BQ32=BR32),AND($E$32&lt;$F$32,BQ32&lt;BR32)),3*$J$32,0)))</f>
        <v/>
      </c>
      <c r="BT32" s="3">
        <v>4</v>
      </c>
      <c r="BU32" s="4">
        <v>1</v>
      </c>
      <c r="BV32" s="130" t="str">
        <f>IF(OR($E$32="",$F$32="",BT32="",BU32=""),"",IF(AND(BT32=$E$32,BU32=$F$32),5*$J$32,IF(OR(AND($E$32&gt;$F$32,BT32&gt;BU32),AND($E$32=$F$32,BT32=BU32),AND($E$32&lt;$F$32,BT32&lt;BU32)),3*$J$32,0)))</f>
        <v/>
      </c>
      <c r="BW32" s="3">
        <v>3</v>
      </c>
      <c r="BX32" s="4">
        <v>0</v>
      </c>
      <c r="BY32" s="130" t="str">
        <f>IF(OR($E$32="",$F$32="",BW32="",BX32=""),"",IF(AND(BW32=$E$32,BX32=$F$32),5*$J$32,IF(OR(AND($E$32&gt;$F$32,BW32&gt;BX32),AND($E$32=$F$32,BW32=BX32),AND($E$32&lt;$F$32,BW32&lt;BX32)),3*$J$32,0)))</f>
        <v/>
      </c>
      <c r="BZ32" s="3">
        <v>2</v>
      </c>
      <c r="CA32" s="4">
        <v>0</v>
      </c>
      <c r="CB32" s="130" t="str">
        <f>IF(OR($E$32="",$F$32="",BZ32="",CA32=""),"",IF(AND(BZ32=$E$32,CA32=$F$32),5*$J$32,IF(OR(AND($E$32&gt;$F$32,BZ32&gt;CA32),AND($E$32=$F$32,BZ32=CA32),AND($E$32&lt;$F$32,BZ32&lt;CA32)),3*$J$32,0)))</f>
        <v/>
      </c>
      <c r="CC32" s="3">
        <v>1</v>
      </c>
      <c r="CD32" s="4">
        <v>0</v>
      </c>
      <c r="CE32" s="130" t="str">
        <f>IF(OR($E$32="",$F$32="",CC32="",CD32=""),"",IF(AND(CC32=$E$32,CD32=$F$32),5*$J$32,IF(OR(AND($E$32&gt;$F$32,CC32&gt;CD32),AND($E$32=$F$32,CC32=CD32),AND($E$32&lt;$F$32,CC32&lt;CD32)),3*$J$32,0)))</f>
        <v/>
      </c>
      <c r="CF32" s="3">
        <v>2</v>
      </c>
      <c r="CG32" s="4">
        <v>0</v>
      </c>
      <c r="CH32" s="130" t="str">
        <f>IF(OR($E$32="",$F$32="",CF32="",CG32=""),"",IF(AND(CF32=$E$32,CG32=$F$32),5*$J$32,IF(OR(AND($E$32&gt;$F$32,CF32&gt;CG32),AND($E$32=$F$32,CF32=CG32),AND($E$32&lt;$F$32,CF32&lt;CG32)),3*$J$32,0)))</f>
        <v/>
      </c>
      <c r="CI32" s="3">
        <v>3</v>
      </c>
      <c r="CJ32" s="4">
        <v>1</v>
      </c>
      <c r="CK32" s="130" t="str">
        <f>IF(OR($E$32="",$F$32="",CI32="",CJ32=""),"",IF(AND(CI32=$E$32,CJ32=$F$32),5*$J$32,IF(OR(AND($E$32&gt;$F$32,CI32&gt;CJ32),AND($E$32=$F$32,CI32=CJ32),AND($E$32&lt;$F$32,CI32&lt;CJ32)),3*$J$32,0)))</f>
        <v/>
      </c>
      <c r="CL32" s="3">
        <v>6</v>
      </c>
      <c r="CM32" s="4">
        <v>0</v>
      </c>
      <c r="CN32" s="130" t="str">
        <f>IF(OR($E$32="",$F$32="",CL32="",CM32=""),"",IF(AND(CL32=$E$32,CM32=$F$32),5*$J$32,IF(OR(AND($E$32&gt;$F$32,CL32&gt;CM32),AND($E$32=$F$32,CL32=CM32),AND($E$32&lt;$F$32,CL32&lt;CM32)),3*$J$32,0)))</f>
        <v/>
      </c>
      <c r="CO32" s="3">
        <v>2</v>
      </c>
      <c r="CP32" s="4">
        <v>0</v>
      </c>
      <c r="CQ32" s="130" t="str">
        <f>IF(OR($E$32="",$F$32="",CO32="",CP32=""),"",IF(AND(CO32=$E$32,CP32=$F$32),5*$J$32,IF(OR(AND($E$32&gt;$F$32,CO32&gt;CP32),AND($E$32=$F$32,CO32=CP32),AND($E$32&lt;$F$32,CO32&lt;CP32)),3*$J$32,0)))</f>
        <v/>
      </c>
      <c r="CR32" s="3">
        <v>3</v>
      </c>
      <c r="CS32" s="4">
        <v>0</v>
      </c>
      <c r="CT32" s="130" t="str">
        <f>IF(OR($E$32="",$F$32="",CR32="",CS32=""),"",IF(AND(CR32=$E$32,CS32=$F$32),5*$J$32,IF(OR(AND($E$32&gt;$F$32,CR32&gt;CS32),AND($E$32=$F$32,CR32=CS32),AND($E$32&lt;$F$32,CR32&lt;CS32)),3*$J$32,0)))</f>
        <v/>
      </c>
      <c r="CU32" s="3">
        <v>5</v>
      </c>
      <c r="CV32" s="4">
        <v>0</v>
      </c>
      <c r="CW32" s="130" t="str">
        <f>IF(OR($E$32="",$F$32="",CU32="",CV32=""),"",IF(AND(CU32=$E$32,CV32=$F$32),5*$J$32,IF(OR(AND($E$32&gt;$F$32,CU32&gt;CV32),AND($E$32=$F$32,CU32=CV32),AND($E$32&lt;$F$32,CU32&lt;CV32)),3*$J$32,0)))</f>
        <v/>
      </c>
      <c r="CX32" s="3">
        <v>2</v>
      </c>
      <c r="CY32" s="4">
        <v>0</v>
      </c>
      <c r="CZ32" s="130" t="str">
        <f>IF(OR($E$32="",$F$32="",CX32="",CY32=""),"",IF(AND(CX32=$E$32,CY32=$F$32),5*$J$32,IF(OR(AND($E$32&gt;$F$32,CX32&gt;CY32),AND($E$32=$F$32,CX32=CY32),AND($E$32&lt;$F$32,CX32&lt;CY32)),3*$J$32,0)))</f>
        <v/>
      </c>
      <c r="DA32" s="3">
        <v>3</v>
      </c>
      <c r="DB32" s="4">
        <v>0</v>
      </c>
      <c r="DC32" s="130" t="str">
        <f>IF(OR($E$32="",$F$32="",DA32="",DB32=""),"",IF(AND(DA32=$E$32,DB32=$F$32),5*$J$32,IF(OR(AND($E$32&gt;$F$32,DA32&gt;DB32),AND($E$32=$F$32,DA32=DB32),AND($E$32&lt;$F$32,DA32&lt;DB32)),3*$J$32,0)))</f>
        <v/>
      </c>
      <c r="DD32" s="3">
        <v>4</v>
      </c>
      <c r="DE32" s="4">
        <v>1</v>
      </c>
      <c r="DF32" s="130" t="str">
        <f>IF(OR($E$32="",$F$32="",DD32="",DE32=""),"",IF(AND(DD32=$E$32,DE32=$F$32),5*$J$32,IF(OR(AND($E$32&gt;$F$32,DD32&gt;DE32),AND($E$32=$F$32,DD32=DE32),AND($E$32&lt;$F$32,DD32&lt;DE32)),3*$J$32,0)))</f>
        <v/>
      </c>
      <c r="DG32" s="3">
        <v>4</v>
      </c>
      <c r="DH32" s="4">
        <v>0</v>
      </c>
      <c r="DI32" s="130" t="str">
        <f>IF(OR($E$32="",$F$32="",DG32="",DH32=""),"",IF(AND(DG32=$E$32,DH32=$F$32),5*$J$32,IF(OR(AND($E$32&gt;$F$32,DG32&gt;DH32),AND($E$32=$F$32,DG32=DH32),AND($E$32&lt;$F$32,DG32&lt;DH32)),3*$J$32,0)))</f>
        <v/>
      </c>
      <c r="DJ32" s="3">
        <v>4</v>
      </c>
      <c r="DK32" s="4">
        <v>0</v>
      </c>
      <c r="DL32" s="130" t="str">
        <f>IF(OR($E$32="",$F$32="",DJ32="",DK32=""),"",IF(AND(DJ32=$E$32,DK32=$F$32),5*$J$32,IF(OR(AND($E$32&gt;$F$32,DJ32&gt;DK32),AND($E$32=$F$32,DJ32=DK32),AND($E$32&lt;$F$32,DJ32&lt;DK32)),3*$J$32,0)))</f>
        <v/>
      </c>
      <c r="DM32" s="3">
        <v>4</v>
      </c>
      <c r="DN32" s="4">
        <v>0</v>
      </c>
      <c r="DO32" s="130" t="str">
        <f>IF(OR($E$32="",$F$32="",DM32="",DN32=""),"",IF(AND(DM32=$E$32,DN32=$F$32),5*$J$32,IF(OR(AND($E$32&gt;$F$32,DM32&gt;DN32),AND($E$32=$F$32,DM32=DN32),AND($E$32&lt;$F$32,DM32&lt;DN32)),3*$J$32,0)))</f>
        <v/>
      </c>
      <c r="DP32" s="3">
        <v>3</v>
      </c>
      <c r="DQ32" s="4">
        <v>0</v>
      </c>
      <c r="DR32" s="130" t="str">
        <f>IF(OR($E$32="",$F$32="",DP32="",DQ32=""),"",IF(AND(DP32=$E$32,DQ32=$F$32),5*$J$32,IF(OR(AND($E$32&gt;$F$32,DP32&gt;DQ32),AND($E$32=$F$32,DP32=DQ32),AND($E$32&lt;$F$32,DP32&lt;DQ32)),3*$J$32,0)))</f>
        <v/>
      </c>
      <c r="DS32" s="3">
        <v>2</v>
      </c>
      <c r="DT32" s="4">
        <v>0</v>
      </c>
      <c r="DU32" s="130" t="str">
        <f>IF(OR($E$32="",$F$32="",DS32="",DT32=""),"",IF(AND(DS32=$E$32,DT32=$F$32),5*$J$32,IF(OR(AND($E$32&gt;$F$32,DS32&gt;DT32),AND($E$32=$F$32,DS32=DT32),AND($E$32&lt;$F$32,DS32&lt;DT32)),3*$J$32,0)))</f>
        <v/>
      </c>
      <c r="DV32" s="3">
        <v>3</v>
      </c>
      <c r="DW32" s="4">
        <v>0</v>
      </c>
      <c r="DX32" s="130" t="str">
        <f>IF(OR($E$32="",$F$32="",DV32="",DW32=""),"",IF(AND(DV32=$E$32,DW32=$F$32),5*$J$32,IF(OR(AND($E$32&gt;$F$32,DV32&gt;DW32),AND($E$32=$F$32,DV32=DW32),AND($E$32&lt;$F$32,DV32&lt;DW32)),3*$J$32,0)))</f>
        <v/>
      </c>
      <c r="DY32" s="3">
        <v>3</v>
      </c>
      <c r="DZ32" s="4">
        <v>0</v>
      </c>
      <c r="EA32" s="130" t="str">
        <f>IF(OR($E$32="",$F$32="",DY32="",DZ32=""),"",IF(AND(DY32=$E$32,DZ32=$F$32),5*$J$32,IF(OR(AND($E$32&gt;$F$32,DY32&gt;DZ32),AND($E$32=$F$32,DY32=DZ32),AND($E$32&lt;$F$32,DY32&lt;DZ32)),3*$J$32,0)))</f>
        <v/>
      </c>
      <c r="EB32" s="3">
        <v>4</v>
      </c>
      <c r="EC32" s="4">
        <v>0</v>
      </c>
      <c r="ED32" s="130" t="str">
        <f>IF(OR($E$32="",$F$32="",EB32="",EC32=""),"",IF(AND(EB32=$E$32,EC32=$F$32),5*$J$32,IF(OR(AND($E$32&gt;$F$32,EB32&gt;EC32),AND($E$32=$F$32,EB32=EC32),AND($E$32&lt;$F$32,EB32&lt;EC32)),3*$J$32,0)))</f>
        <v/>
      </c>
      <c r="EE32" s="3">
        <v>2</v>
      </c>
      <c r="EF32" s="4">
        <v>0</v>
      </c>
      <c r="EG32" s="130" t="str">
        <f>IF(OR($E$32="",$F$32="",EE32="",EF32=""),"",IF(AND(EE32=$E$32,EF32=$F$32),5*$J$32,IF(OR(AND($E$32&gt;$F$32,EE32&gt;EF32),AND($E$32=$F$32,EE32=EF32),AND($E$32&lt;$F$32,EE32&lt;EF32)),3*$J$32,0)))</f>
        <v/>
      </c>
      <c r="EH32" s="3">
        <v>2</v>
      </c>
      <c r="EI32" s="4">
        <v>0</v>
      </c>
      <c r="EJ32" s="130" t="str">
        <f>IF(OR($E$32="",$F$32="",EH32="",EI32=""),"",IF(AND(EH32=$E$32,EI32=$F$32),5*$J$32,IF(OR(AND($E$32&gt;$F$32,EH32&gt;EI32),AND($E$32=$F$32,EH32=EI32),AND($E$32&lt;$F$32,EH32&lt;EI32)),3*$J$32,0)))</f>
        <v/>
      </c>
      <c r="EK32" s="3">
        <v>2</v>
      </c>
      <c r="EL32" s="4">
        <v>0</v>
      </c>
      <c r="EM32" s="130" t="str">
        <f>IF(OR($E$32="",$F$32="",EK32="",EL32=""),"",IF(AND(EK32=$E$32,EL32=$F$32),5*$J$32,IF(OR(AND($E$32&gt;$F$32,EK32&gt;EL32),AND($E$32=$F$32,EK32=EL32),AND($E$32&lt;$F$32,EK32&lt;EL32)),3*$J$32,0)))</f>
        <v/>
      </c>
      <c r="EN32" s="3">
        <v>4</v>
      </c>
      <c r="EO32" s="4">
        <v>0</v>
      </c>
      <c r="EP32" s="130" t="str">
        <f>IF(OR($E$32="",$F$32="",EN32="",EO32=""),"",IF(AND(EN32=$E$32,EO32=$F$32),5*$J$32,IF(OR(AND($E$32&gt;$F$32,EN32&gt;EO32),AND($E$32=$F$32,EN32=EO32),AND($E$32&lt;$F$32,EN32&lt;EO32)),3*$J$32,0)))</f>
        <v/>
      </c>
      <c r="EQ32" s="3">
        <v>4</v>
      </c>
      <c r="ER32" s="4">
        <v>0</v>
      </c>
      <c r="ES32" s="130" t="str">
        <f>IF(OR($E$32="",$F$32="",EQ32="",ER32=""),"",IF(AND(EQ32=$E$32,ER32=$F$32),5*$J$32,IF(OR(AND($E$32&gt;$F$32,EQ32&gt;ER32),AND($E$32=$F$32,EQ32=ER32),AND($E$32&lt;$F$32,EQ32&lt;ER32)),3*$J$32,0)))</f>
        <v/>
      </c>
      <c r="ET32" s="3">
        <v>4</v>
      </c>
      <c r="EU32" s="4">
        <v>0</v>
      </c>
      <c r="EV32" s="130" t="str">
        <f>IF(OR($E$32="",$F$32="",ET32="",EU32=""),"",IF(AND(ET32=$E$32,EU32=$F$32),5*$J$32,IF(OR(AND($E$32&gt;$F$32,ET32&gt;EU32),AND($E$32=$F$32,ET32=EU32),AND($E$32&lt;$F$32,ET32&lt;EU32)),3*$J$32,0)))</f>
        <v/>
      </c>
      <c r="EW32" s="3">
        <v>4</v>
      </c>
      <c r="EX32" s="4">
        <v>0</v>
      </c>
      <c r="EY32" s="130" t="str">
        <f>IF(OR($E$32="",$F$32="",EW32="",EX32=""),"",IF(AND(EW32=$E$32,EX32=$F$32),5*$J$32,IF(OR(AND($E$32&gt;$F$32,EW32&gt;EX32),AND($E$32=$F$32,EW32=EX32),AND($E$32&lt;$F$32,EW32&lt;EX32)),3*$J$32,0)))</f>
        <v/>
      </c>
      <c r="EZ32" s="3">
        <v>3</v>
      </c>
      <c r="FA32" s="4">
        <v>0</v>
      </c>
      <c r="FB32" s="130" t="str">
        <f>IF(OR($E$32="",$F$32="",EZ32="",FA32=""),"",IF(AND(EZ32=$E$32,FA32=$F$32),5*$J$32,IF(OR(AND($E$32&gt;$F$32,EZ32&gt;FA32),AND($E$32=$F$32,EZ32=FA32),AND($E$32&lt;$F$32,EZ32&lt;FA32)),3*$J$32,0)))</f>
        <v/>
      </c>
      <c r="FC32" s="3">
        <v>4</v>
      </c>
      <c r="FD32" s="4">
        <v>0</v>
      </c>
      <c r="FE32" s="130" t="str">
        <f>IF(OR($E$32="",$F$32="",FC32="",FD32=""),"",IF(AND(FC32=$E$32,FD32=$F$32),5*$J$32,IF(OR(AND($E$32&gt;$F$32,FC32&gt;FD32),AND($E$32=$F$32,FC32=FD32),AND($E$32&lt;$F$32,FC32&lt;FD32)),3*$J$32,0)))</f>
        <v/>
      </c>
      <c r="FF32" s="3">
        <v>5</v>
      </c>
      <c r="FG32" s="4">
        <v>0</v>
      </c>
      <c r="FH32" s="130" t="str">
        <f>IF(OR($E$32="",$F$32="",FF32="",FG32=""),"",IF(AND(FF32=$E$32,FG32=$F$32),5*$J$32,IF(OR(AND($E$32&gt;$F$32,FF32&gt;FG32),AND($E$32=$F$32,FF32=FG32),AND($E$32&lt;$F$32,FF32&lt;FG32)),3*$J$32,0)))</f>
        <v/>
      </c>
      <c r="FI32" s="3">
        <v>3</v>
      </c>
      <c r="FJ32" s="4">
        <v>0</v>
      </c>
      <c r="FK32" s="130" t="str">
        <f>IF(OR($E$32="",$F$32="",FI32="",FJ32=""),"",IF(AND(FI32=$E$32,FJ32=$F$32),5*$J$32,IF(OR(AND($E$32&gt;$F$32,FI32&gt;FJ32),AND($E$32=$F$32,FI32=FJ32),AND($E$32&lt;$F$32,FI32&lt;FJ32)),3*$J$32,0)))</f>
        <v/>
      </c>
      <c r="FL32" s="3">
        <v>4</v>
      </c>
      <c r="FM32" s="4">
        <v>0</v>
      </c>
      <c r="FN32" s="130" t="str">
        <f>IF(OR($E$32="",$F$32="",FL32="",FM32=""),"",IF(AND(FL32=$E$32,FM32=$F$32),5*$J$32,IF(OR(AND($E$32&gt;$F$32,FL32&gt;FM32),AND($E$32=$F$32,FL32=FM32),AND($E$32&lt;$F$32,FL32&lt;FM32)),3*$J$32,0)))</f>
        <v/>
      </c>
      <c r="FO32" s="3">
        <v>4</v>
      </c>
      <c r="FP32" s="4">
        <v>0</v>
      </c>
      <c r="FQ32" s="130" t="str">
        <f>IF(OR($E$32="",$F$32="",FO32="",FP32=""),"",IF(AND(FO32=$E$32,FP32=$F$32),5*$J$32,IF(OR(AND($E$32&gt;$F$32,FO32&gt;FP32),AND($E$32=$F$32,FO32=FP32),AND($E$32&lt;$F$32,FO32&lt;FP32)),3*$J$32,0)))</f>
        <v/>
      </c>
      <c r="FR32" s="3">
        <v>3</v>
      </c>
      <c r="FS32" s="4">
        <v>0</v>
      </c>
      <c r="FT32" s="130" t="str">
        <f>IF(OR($E$32="",$F$32="",FR32="",FS32=""),"",IF(AND(FR32=$E$32,FS32=$F$32),5*$J$32,IF(OR(AND($E$32&gt;$F$32,FR32&gt;FS32),AND($E$32=$F$32,FR32=FS32),AND($E$32&lt;$F$32,FR32&lt;FS32)),3*$J$32,0)))</f>
        <v/>
      </c>
      <c r="FU32" s="3">
        <v>4</v>
      </c>
      <c r="FV32" s="4">
        <v>0</v>
      </c>
      <c r="FW32" s="130" t="str">
        <f>IF(OR($E$32="",$F$32="",FU32="",FV32=""),"",IF(AND(FU32=$E$32,FV32=$F$32),5*$J$32,IF(OR(AND($E$32&gt;$F$32,FU32&gt;FV32),AND($E$32=$F$32,FU32=FV32),AND($E$32&lt;$F$32,FU32&lt;FV32)),3*$J$32,0)))</f>
        <v/>
      </c>
      <c r="FX32" s="3">
        <v>3</v>
      </c>
      <c r="FY32" s="4">
        <v>0</v>
      </c>
      <c r="FZ32" s="130" t="str">
        <f>IF(OR($E$32="",$F$32="",FX32="",FY32=""),"",IF(AND(FX32=$E$32,FY32=$F$32),5*$J$32,IF(OR(AND($E$32&gt;$F$32,FX32&gt;FY32),AND($E$32=$F$32,FX32=FY32),AND($E$32&lt;$F$32,FX32&lt;FY32)),3*$J$32,0)))</f>
        <v/>
      </c>
      <c r="GA32" s="3">
        <v>4</v>
      </c>
      <c r="GB32" s="4">
        <v>0</v>
      </c>
      <c r="GC32" s="130" t="str">
        <f>IF(OR($E$32="",$F$32="",GA32="",GB32=""),"",IF(AND(GA32=$E$32,GB32=$F$32),5*$J$32,IF(OR(AND($E$32&gt;$F$32,GA32&gt;GB32),AND($E$32=$F$32,GA32=GB32),AND($E$32&lt;$F$32,GA32&lt;GB32)),3*$J$32,0)))</f>
        <v/>
      </c>
      <c r="GD32" s="3">
        <v>3</v>
      </c>
      <c r="GE32" s="4">
        <v>0</v>
      </c>
      <c r="GF32" s="130" t="str">
        <f>IF(OR($E$32="",$F$32="",GD32="",GE32=""),"",IF(AND(GD32=$E$32,GE32=$F$32),5*$J$32,IF(OR(AND($E$32&gt;$F$32,GD32&gt;GE32),AND($E$32=$F$32,GD32=GE32),AND($E$32&lt;$F$32,GD32&lt;GE32)),3*$J$32,0)))</f>
        <v/>
      </c>
      <c r="GG32" s="3">
        <v>3</v>
      </c>
      <c r="GH32" s="4">
        <v>0</v>
      </c>
      <c r="GI32" s="130" t="str">
        <f>IF(OR($E$32="",$F$32="",GG32="",GH32=""),"",IF(AND(GG32=$E$32,GH32=$F$32),5*$J$32,IF(OR(AND($E$32&gt;$F$32,GG32&gt;GH32),AND($E$32=$F$32,GG32=GH32),AND($E$32&lt;$F$32,GG32&lt;GH32)),3*$J$32,0)))</f>
        <v/>
      </c>
      <c r="GJ32" s="3">
        <v>1</v>
      </c>
      <c r="GK32" s="4">
        <v>0</v>
      </c>
      <c r="GL32" s="130" t="str">
        <f>IF(OR($E$32="",$F$32="",GJ32="",GK32=""),"",IF(AND(GJ32=$E$32,GK32=$F$32),5*$J$32,IF(OR(AND($E$32&gt;$F$32,GJ32&gt;GK32),AND($E$32=$F$32,GJ32=GK32),AND($E$32&lt;$F$32,GJ32&lt;GK32)),3*$J$32,0)))</f>
        <v/>
      </c>
      <c r="GM32" s="3">
        <v>4</v>
      </c>
      <c r="GN32" s="4">
        <v>0</v>
      </c>
      <c r="GO32" s="130" t="str">
        <f>IF(OR($E$32="",$F$32="",GM32="",GN32=""),"",IF(AND(GM32=$E$32,GN32=$F$32),5*$J$32,IF(OR(AND($E$32&gt;$F$32,GM32&gt;GN32),AND($E$32=$F$32,GM32=GN32),AND($E$32&lt;$F$32,GM32&lt;GN32)),3*$J$32,0)))</f>
        <v/>
      </c>
      <c r="GP32" s="3">
        <v>3</v>
      </c>
      <c r="GQ32" s="4">
        <v>0</v>
      </c>
      <c r="GR32" s="130" t="str">
        <f>IF(OR($E$32="",$F$32="",GP32="",GQ32=""),"",IF(AND(GP32=$E$32,GQ32=$F$32),5*$J$32,IF(OR(AND($E$32&gt;$F$32,GP32&gt;GQ32),AND($E$32=$F$32,GP32=GQ32),AND($E$32&lt;$F$32,GP32&lt;GQ32)),3*$J$32,0)))</f>
        <v/>
      </c>
      <c r="GS32" s="3">
        <v>3</v>
      </c>
      <c r="GT32" s="4">
        <v>0</v>
      </c>
      <c r="GU32" s="130" t="str">
        <f>IF(OR($E$32="",$F$32="",GS32="",GT32=""),"",IF(AND(GS32=$E$32,GT32=$F$32),5*$J$32,IF(OR(AND($E$32&gt;$F$32,GS32&gt;GT32),AND($E$32=$F$32,GS32=GT32),AND($E$32&lt;$F$32,GS32&lt;GT32)),3*$J$32,0)))</f>
        <v/>
      </c>
      <c r="GV32" s="168"/>
    </row>
    <row r="33" spans="1:204">
      <c r="A33" s="236">
        <v>30</v>
      </c>
      <c r="B33" s="43">
        <v>28</v>
      </c>
      <c r="C33" s="151" t="s">
        <v>20</v>
      </c>
      <c r="D33" s="151" t="s">
        <v>278</v>
      </c>
      <c r="E33" s="221" t="str">
        <f>IF(Poules!I26&lt;&gt;"",Poules!I26,"")</f>
        <v/>
      </c>
      <c r="F33" s="221" t="str">
        <f>IF(Poules!J26&lt;&gt;"",Poules!J26,"")</f>
        <v/>
      </c>
      <c r="G33" s="22">
        <v>1.3</v>
      </c>
      <c r="H33" s="210">
        <v>4.5999999999999996</v>
      </c>
      <c r="I33" s="211">
        <v>8</v>
      </c>
      <c r="J33" s="174" t="str">
        <f t="shared" si="2"/>
        <v/>
      </c>
      <c r="K33" s="250">
        <f>IF($K$4&lt;&gt;0,HLOOKUP($K$4,$O$4:GU33,A33,FALSE),"")</f>
        <v>1</v>
      </c>
      <c r="L33" s="251">
        <f>IF($K$4&lt;&gt;0,HLOOKUP(CONCATENATE($K$4,"1"),$O$4:GU33,A33,FALSE),"")</f>
        <v>0</v>
      </c>
      <c r="M33" s="252" t="str">
        <f>IF($K$4&lt;&gt;0,HLOOKUP(CONCATENATE($K$4,"2"),$O$4:GU33,A33,FALSE),"")</f>
        <v/>
      </c>
      <c r="N33" s="253"/>
      <c r="O33" s="5">
        <v>2</v>
      </c>
      <c r="P33" s="6">
        <v>0</v>
      </c>
      <c r="Q33" s="7" t="str">
        <f>IF(OR($E$33="",$F$33="",O33="",P33=""),"",IF(AND(O33=$E$33,P33=$F$33),5*$J$33,IF(OR(AND($E$33&gt;$F$33,O33&gt;P33),AND($E$33=$F$33,O33=P33),AND($E$33&lt;$F$33,O33&lt;P33)),3*$J$33,0)))</f>
        <v/>
      </c>
      <c r="R33" s="5">
        <v>2</v>
      </c>
      <c r="S33" s="6">
        <v>1</v>
      </c>
      <c r="T33" s="7" t="str">
        <f>IF(OR($E$33="",$F$33="",R33="",S33=""),"",IF(AND(R33=$E$33,S33=$F$33),5*$J$33,IF(OR(AND($E$33&gt;$F$33,R33&gt;S33),AND($E$33=$F$33,R33=S33),AND($E$33&lt;$F$33,R33&lt;S33)),3*$J$33,0)))</f>
        <v/>
      </c>
      <c r="U33" s="5">
        <v>2</v>
      </c>
      <c r="V33" s="6">
        <v>1</v>
      </c>
      <c r="W33" s="7" t="str">
        <f>IF(OR($E$33="",$F$33="",U33="",V33=""),"",IF(AND(U33=$E$33,V33=$F$33),5*$J$33,IF(OR(AND($E$33&gt;$F$33,U33&gt;V33),AND($E$33=$F$33,U33=V33),AND($E$33&lt;$F$33,U33&lt;V33)),3*$J$33,0)))</f>
        <v/>
      </c>
      <c r="X33" s="5">
        <v>1</v>
      </c>
      <c r="Y33" s="6">
        <v>0</v>
      </c>
      <c r="Z33" s="7" t="str">
        <f>IF(OR($E$33="",$F$33="",X33="",Y33=""),"",IF(AND(X33=$E$33,Y33=$F$33),5*$J$33,IF(OR(AND($E$33&gt;$F$33,X33&gt;Y33),AND($E$33=$F$33,X33=Y33),AND($E$33&lt;$F$33,X33&lt;Y33)),3*$J$33,0)))</f>
        <v/>
      </c>
      <c r="AA33" s="5">
        <v>3</v>
      </c>
      <c r="AB33" s="6">
        <v>0</v>
      </c>
      <c r="AC33" s="7" t="str">
        <f>IF(OR($E$33="",$F$33="",AA33="",AB33=""),"",IF(AND(AA33=$E$33,AB33=$F$33),5*$J$33,IF(OR(AND($E$33&gt;$F$33,AA33&gt;AB33),AND($E$33=$F$33,AA33=AB33),AND($E$33&lt;$F$33,AA33&lt;AB33)),3*$J$33,0)))</f>
        <v/>
      </c>
      <c r="AD33" s="5">
        <v>3</v>
      </c>
      <c r="AE33" s="6">
        <v>1</v>
      </c>
      <c r="AF33" s="7" t="str">
        <f>IF(OR($E$33="",$F$33="",AD33="",AE33=""),"",IF(AND(AD33=$E$33,AE33=$F$33),5*$J$33,IF(OR(AND($E$33&gt;$F$33,AD33&gt;AE33),AND($E$33=$F$33,AD33=AE33),AND($E$33&lt;$F$33,AD33&lt;AE33)),3*$J$33,0)))</f>
        <v/>
      </c>
      <c r="AG33" s="5">
        <v>2</v>
      </c>
      <c r="AH33" s="6">
        <v>1</v>
      </c>
      <c r="AI33" s="7" t="str">
        <f>IF(OR($E$33="",$F$33="",AG33="",AH33=""),"",IF(AND(AG33=$E$33,AH33=$F$33),5*$J$33,IF(OR(AND($E$33&gt;$F$33,AG33&gt;AH33),AND($E$33=$F$33,AG33=AH33),AND($E$33&lt;$F$33,AG33&lt;AH33)),3*$J$33,0)))</f>
        <v/>
      </c>
      <c r="AJ33" s="5">
        <v>3</v>
      </c>
      <c r="AK33" s="6">
        <v>1</v>
      </c>
      <c r="AL33" s="7" t="str">
        <f>IF(OR($E$33="",$F$33="",AJ33="",AK33=""),"",IF(AND(AJ33=$E$33,AK33=$F$33),5*$J$33,IF(OR(AND($E$33&gt;$F$33,AJ33&gt;AK33),AND($E$33=$F$33,AJ33=AK33),AND($E$33&lt;$F$33,AJ33&lt;AK33)),3*$J$33,0)))</f>
        <v/>
      </c>
      <c r="AM33" s="5">
        <v>2</v>
      </c>
      <c r="AN33" s="6">
        <v>0</v>
      </c>
      <c r="AO33" s="7" t="str">
        <f>IF(OR($E$33="",$F$33="",AM33="",AN33=""),"",IF(AND(AM33=$E$33,AN33=$F$33),5*$J$33,IF(OR(AND($E$33&gt;$F$33,AM33&gt;AN33),AND($E$33=$F$33,AM33=AN33),AND($E$33&lt;$F$33,AM33&lt;AN33)),3*$J$33,0)))</f>
        <v/>
      </c>
      <c r="AP33" s="5">
        <v>3</v>
      </c>
      <c r="AQ33" s="6">
        <v>0</v>
      </c>
      <c r="AR33" s="7" t="str">
        <f>IF(OR($E$33="",$F$33="",AP33="",AQ33=""),"",IF(AND(AP33=$E$33,AQ33=$F$33),5*$J$33,IF(OR(AND($E$33&gt;$F$33,AP33&gt;AQ33),AND($E$33=$F$33,AP33=AQ33),AND($E$33&lt;$F$33,AP33&lt;AQ33)),3*$J$33,0)))</f>
        <v/>
      </c>
      <c r="AS33" s="5">
        <v>1</v>
      </c>
      <c r="AT33" s="6">
        <v>0</v>
      </c>
      <c r="AU33" s="7" t="str">
        <f>IF(OR($E$33="",$F$33="",AS33="",AT33=""),"",IF(AND(AS33=$E$33,AT33=$F$33),5*$J$33,IF(OR(AND($E$33&gt;$F$33,AS33&gt;AT33),AND($E$33=$F$33,AS33=AT33),AND($E$33&lt;$F$33,AS33&lt;AT33)),3*$J$33,0)))</f>
        <v/>
      </c>
      <c r="AV33" s="5">
        <v>2</v>
      </c>
      <c r="AW33" s="6">
        <v>1</v>
      </c>
      <c r="AX33" s="7" t="str">
        <f>IF(OR($E$33="",$F$33="",AV33="",AW33=""),"",IF(AND(AV33=$E$33,AW33=$F$33),5*$J$33,IF(OR(AND($E$33&gt;$F$33,AV33&gt;AW33),AND($E$33=$F$33,AV33=AW33),AND($E$33&lt;$F$33,AV33&lt;AW33)),3*$J$33,0)))</f>
        <v/>
      </c>
      <c r="AY33" s="5">
        <v>1</v>
      </c>
      <c r="AZ33" s="6">
        <v>0</v>
      </c>
      <c r="BA33" s="7" t="str">
        <f>IF(OR($E$33="",$F$33="",AY33="",AZ33=""),"",IF(AND(AY33=$E$33,AZ33=$F$33),5*$J$33,IF(OR(AND($E$33&gt;$F$33,AY33&gt;AZ33),AND($E$33=$F$33,AY33=AZ33),AND($E$33&lt;$F$33,AY33&lt;AZ33)),3*$J$33,0)))</f>
        <v/>
      </c>
      <c r="BB33" s="5">
        <v>2</v>
      </c>
      <c r="BC33" s="6">
        <v>1</v>
      </c>
      <c r="BD33" s="7" t="str">
        <f>IF(OR($E$33="",$F$33="",BB33="",BC33=""),"",IF(AND(BB33=$E$33,BC33=$F$33),5*$J$33,IF(OR(AND($E$33&gt;$F$33,BB33&gt;BC33),AND($E$33=$F$33,BB33=BC33),AND($E$33&lt;$F$33,BB33&lt;BC33)),3*$J$33,0)))</f>
        <v/>
      </c>
      <c r="BE33" s="5">
        <v>3</v>
      </c>
      <c r="BF33" s="6">
        <v>0</v>
      </c>
      <c r="BG33" s="7" t="str">
        <f>IF(OR($E$33="",$F$33="",BE33="",BF33=""),"",IF(AND(BE33=$E$33,BF33=$F$33),5*$J$33,IF(OR(AND($E$33&gt;$F$33,BE33&gt;BF33),AND($E$33=$F$33,BE33=BF33),AND($E$33&lt;$F$33,BE33&lt;BF33)),3*$J$33,0)))</f>
        <v/>
      </c>
      <c r="BH33" s="5">
        <v>3</v>
      </c>
      <c r="BI33" s="6">
        <v>1</v>
      </c>
      <c r="BJ33" s="7" t="str">
        <f>IF(OR($E$33="",$F$33="",BH33="",BI33=""),"",IF(AND(BH33=$E$33,BI33=$F$33),5*$J$33,IF(OR(AND($E$33&gt;$F$33,BH33&gt;BI33),AND($E$33=$F$33,BH33=BI33),AND($E$33&lt;$F$33,BH33&lt;BI33)),3*$J$33,0)))</f>
        <v/>
      </c>
      <c r="BK33" s="5">
        <v>2</v>
      </c>
      <c r="BL33" s="6">
        <v>0</v>
      </c>
      <c r="BM33" s="7" t="str">
        <f>IF(OR($E$33="",$F$33="",BK33="",BL33=""),"",IF(AND(BK33=$E$33,BL33=$F$33),5*$J$33,IF(OR(AND($E$33&gt;$F$33,BK33&gt;BL33),AND($E$33=$F$33,BK33=BL33),AND($E$33&lt;$F$33,BK33&lt;BL33)),3*$J$33,0)))</f>
        <v/>
      </c>
      <c r="BN33" s="5">
        <v>3</v>
      </c>
      <c r="BO33" s="6">
        <v>1</v>
      </c>
      <c r="BP33" s="7" t="str">
        <f>IF(OR($E$33="",$F$33="",BN33="",BO33=""),"",IF(AND(BN33=$E$33,BO33=$F$33),5*$J$33,IF(OR(AND($E$33&gt;$F$33,BN33&gt;BO33),AND($E$33=$F$33,BN33=BO33),AND($E$33&lt;$F$33,BN33&lt;BO33)),3*$J$33,0)))</f>
        <v/>
      </c>
      <c r="BQ33" s="5">
        <v>2</v>
      </c>
      <c r="BR33" s="6">
        <v>0</v>
      </c>
      <c r="BS33" s="7" t="str">
        <f>IF(OR($E$33="",$F$33="",BQ33="",BR33=""),"",IF(AND(BQ33=$E$33,BR33=$F$33),5*$J$33,IF(OR(AND($E$33&gt;$F$33,BQ33&gt;BR33),AND($E$33=$F$33,BQ33=BR33),AND($E$33&lt;$F$33,BQ33&lt;BR33)),3*$J$33,0)))</f>
        <v/>
      </c>
      <c r="BT33" s="5">
        <v>2</v>
      </c>
      <c r="BU33" s="6">
        <v>0</v>
      </c>
      <c r="BV33" s="7" t="str">
        <f>IF(OR($E$33="",$F$33="",BT33="",BU33=""),"",IF(AND(BT33=$E$33,BU33=$F$33),5*$J$33,IF(OR(AND($E$33&gt;$F$33,BT33&gt;BU33),AND($E$33=$F$33,BT33=BU33),AND($E$33&lt;$F$33,BT33&lt;BU33)),3*$J$33,0)))</f>
        <v/>
      </c>
      <c r="BW33" s="5">
        <v>1</v>
      </c>
      <c r="BX33" s="6">
        <v>1</v>
      </c>
      <c r="BY33" s="7" t="str">
        <f>IF(OR($E$33="",$F$33="",BW33="",BX33=""),"",IF(AND(BW33=$E$33,BX33=$F$33),5*$J$33,IF(OR(AND($E$33&gt;$F$33,BW33&gt;BX33),AND($E$33=$F$33,BW33=BX33),AND($E$33&lt;$F$33,BW33&lt;BX33)),3*$J$33,0)))</f>
        <v/>
      </c>
      <c r="BZ33" s="5">
        <v>1</v>
      </c>
      <c r="CA33" s="6">
        <v>0</v>
      </c>
      <c r="CB33" s="7" t="str">
        <f>IF(OR($E$33="",$F$33="",BZ33="",CA33=""),"",IF(AND(BZ33=$E$33,CA33=$F$33),5*$J$33,IF(OR(AND($E$33&gt;$F$33,BZ33&gt;CA33),AND($E$33=$F$33,BZ33=CA33),AND($E$33&lt;$F$33,BZ33&lt;CA33)),3*$J$33,0)))</f>
        <v/>
      </c>
      <c r="CC33" s="5">
        <v>2</v>
      </c>
      <c r="CD33" s="6">
        <v>0</v>
      </c>
      <c r="CE33" s="7" t="str">
        <f>IF(OR($E$33="",$F$33="",CC33="",CD33=""),"",IF(AND(CC33=$E$33,CD33=$F$33),5*$J$33,IF(OR(AND($E$33&gt;$F$33,CC33&gt;CD33),AND($E$33=$F$33,CC33=CD33),AND($E$33&lt;$F$33,CC33&lt;CD33)),3*$J$33,0)))</f>
        <v/>
      </c>
      <c r="CF33" s="5">
        <v>2</v>
      </c>
      <c r="CG33" s="6">
        <v>0</v>
      </c>
      <c r="CH33" s="7" t="str">
        <f>IF(OR($E$33="",$F$33="",CF33="",CG33=""),"",IF(AND(CF33=$E$33,CG33=$F$33),5*$J$33,IF(OR(AND($E$33&gt;$F$33,CF33&gt;CG33),AND($E$33=$F$33,CF33=CG33),AND($E$33&lt;$F$33,CF33&lt;CG33)),3*$J$33,0)))</f>
        <v/>
      </c>
      <c r="CI33" s="5">
        <v>3</v>
      </c>
      <c r="CJ33" s="6">
        <v>1</v>
      </c>
      <c r="CK33" s="7" t="str">
        <f>IF(OR($E$33="",$F$33="",CI33="",CJ33=""),"",IF(AND(CI33=$E$33,CJ33=$F$33),5*$J$33,IF(OR(AND($E$33&gt;$F$33,CI33&gt;CJ33),AND($E$33=$F$33,CI33=CJ33),AND($E$33&lt;$F$33,CI33&lt;CJ33)),3*$J$33,0)))</f>
        <v/>
      </c>
      <c r="CL33" s="5">
        <v>2</v>
      </c>
      <c r="CM33" s="6">
        <v>0</v>
      </c>
      <c r="CN33" s="7" t="str">
        <f>IF(OR($E$33="",$F$33="",CL33="",CM33=""),"",IF(AND(CL33=$E$33,CM33=$F$33),5*$J$33,IF(OR(AND($E$33&gt;$F$33,CL33&gt;CM33),AND($E$33=$F$33,CL33=CM33),AND($E$33&lt;$F$33,CL33&lt;CM33)),3*$J$33,0)))</f>
        <v/>
      </c>
      <c r="CO33" s="5">
        <v>2</v>
      </c>
      <c r="CP33" s="6">
        <v>0</v>
      </c>
      <c r="CQ33" s="7" t="str">
        <f>IF(OR($E$33="",$F$33="",CO33="",CP33=""),"",IF(AND(CO33=$E$33,CP33=$F$33),5*$J$33,IF(OR(AND($E$33&gt;$F$33,CO33&gt;CP33),AND($E$33=$F$33,CO33=CP33),AND($E$33&lt;$F$33,CO33&lt;CP33)),3*$J$33,0)))</f>
        <v/>
      </c>
      <c r="CR33" s="5">
        <v>3</v>
      </c>
      <c r="CS33" s="6">
        <v>1</v>
      </c>
      <c r="CT33" s="7" t="str">
        <f>IF(OR($E$33="",$F$33="",CR33="",CS33=""),"",IF(AND(CR33=$E$33,CS33=$F$33),5*$J$33,IF(OR(AND($E$33&gt;$F$33,CR33&gt;CS33),AND($E$33=$F$33,CR33=CS33),AND($E$33&lt;$F$33,CR33&lt;CS33)),3*$J$33,0)))</f>
        <v/>
      </c>
      <c r="CU33" s="5">
        <v>3</v>
      </c>
      <c r="CV33" s="6">
        <v>0</v>
      </c>
      <c r="CW33" s="7" t="str">
        <f>IF(OR($E$33="",$F$33="",CU33="",CV33=""),"",IF(AND(CU33=$E$33,CV33=$F$33),5*$J$33,IF(OR(AND($E$33&gt;$F$33,CU33&gt;CV33),AND($E$33=$F$33,CU33=CV33),AND($E$33&lt;$F$33,CU33&lt;CV33)),3*$J$33,0)))</f>
        <v/>
      </c>
      <c r="CX33" s="5">
        <v>2</v>
      </c>
      <c r="CY33" s="6">
        <v>1</v>
      </c>
      <c r="CZ33" s="7" t="str">
        <f>IF(OR($E$33="",$F$33="",CX33="",CY33=""),"",IF(AND(CX33=$E$33,CY33=$F$33),5*$J$33,IF(OR(AND($E$33&gt;$F$33,CX33&gt;CY33),AND($E$33=$F$33,CX33=CY33),AND($E$33&lt;$F$33,CX33&lt;CY33)),3*$J$33,0)))</f>
        <v/>
      </c>
      <c r="DA33" s="5">
        <v>2</v>
      </c>
      <c r="DB33" s="6">
        <v>1</v>
      </c>
      <c r="DC33" s="7" t="str">
        <f>IF(OR($E$33="",$F$33="",DA33="",DB33=""),"",IF(AND(DA33=$E$33,DB33=$F$33),5*$J$33,IF(OR(AND($E$33&gt;$F$33,DA33&gt;DB33),AND($E$33=$F$33,DA33=DB33),AND($E$33&lt;$F$33,DA33&lt;DB33)),3*$J$33,0)))</f>
        <v/>
      </c>
      <c r="DD33" s="5">
        <v>2</v>
      </c>
      <c r="DE33" s="6">
        <v>0</v>
      </c>
      <c r="DF33" s="7" t="str">
        <f>IF(OR($E$33="",$F$33="",DD33="",DE33=""),"",IF(AND(DD33=$E$33,DE33=$F$33),5*$J$33,IF(OR(AND($E$33&gt;$F$33,DD33&gt;DE33),AND($E$33=$F$33,DD33=DE33),AND($E$33&lt;$F$33,DD33&lt;DE33)),3*$J$33,0)))</f>
        <v/>
      </c>
      <c r="DG33" s="5">
        <v>2</v>
      </c>
      <c r="DH33" s="6">
        <v>1</v>
      </c>
      <c r="DI33" s="7" t="str">
        <f>IF(OR($E$33="",$F$33="",DG33="",DH33=""),"",IF(AND(DG33=$E$33,DH33=$F$33),5*$J$33,IF(OR(AND($E$33&gt;$F$33,DG33&gt;DH33),AND($E$33=$F$33,DG33=DH33),AND($E$33&lt;$F$33,DG33&lt;DH33)),3*$J$33,0)))</f>
        <v/>
      </c>
      <c r="DJ33" s="5">
        <v>2</v>
      </c>
      <c r="DK33" s="6">
        <v>0</v>
      </c>
      <c r="DL33" s="7" t="str">
        <f>IF(OR($E$33="",$F$33="",DJ33="",DK33=""),"",IF(AND(DJ33=$E$33,DK33=$F$33),5*$J$33,IF(OR(AND($E$33&gt;$F$33,DJ33&gt;DK33),AND($E$33=$F$33,DJ33=DK33),AND($E$33&lt;$F$33,DJ33&lt;DK33)),3*$J$33,0)))</f>
        <v/>
      </c>
      <c r="DM33" s="5">
        <v>2</v>
      </c>
      <c r="DN33" s="6">
        <v>0</v>
      </c>
      <c r="DO33" s="7" t="str">
        <f>IF(OR($E$33="",$F$33="",DM33="",DN33=""),"",IF(AND(DM33=$E$33,DN33=$F$33),5*$J$33,IF(OR(AND($E$33&gt;$F$33,DM33&gt;DN33),AND($E$33=$F$33,DM33=DN33),AND($E$33&lt;$F$33,DM33&lt;DN33)),3*$J$33,0)))</f>
        <v/>
      </c>
      <c r="DP33" s="5">
        <v>1</v>
      </c>
      <c r="DQ33" s="6">
        <v>1</v>
      </c>
      <c r="DR33" s="7" t="str">
        <f>IF(OR($E$33="",$F$33="",DP33="",DQ33=""),"",IF(AND(DP33=$E$33,DQ33=$F$33),5*$J$33,IF(OR(AND($E$33&gt;$F$33,DP33&gt;DQ33),AND($E$33=$F$33,DP33=DQ33),AND($E$33&lt;$F$33,DP33&lt;DQ33)),3*$J$33,0)))</f>
        <v/>
      </c>
      <c r="DS33" s="5">
        <v>4</v>
      </c>
      <c r="DT33" s="6">
        <v>2</v>
      </c>
      <c r="DU33" s="7" t="str">
        <f>IF(OR($E$33="",$F$33="",DS33="",DT33=""),"",IF(AND(DS33=$E$33,DT33=$F$33),5*$J$33,IF(OR(AND($E$33&gt;$F$33,DS33&gt;DT33),AND($E$33=$F$33,DS33=DT33),AND($E$33&lt;$F$33,DS33&lt;DT33)),3*$J$33,0)))</f>
        <v/>
      </c>
      <c r="DV33" s="5">
        <v>3</v>
      </c>
      <c r="DW33" s="6">
        <v>1</v>
      </c>
      <c r="DX33" s="7" t="str">
        <f>IF(OR($E$33="",$F$33="",DV33="",DW33=""),"",IF(AND(DV33=$E$33,DW33=$F$33),5*$J$33,IF(OR(AND($E$33&gt;$F$33,DV33&gt;DW33),AND($E$33=$F$33,DV33=DW33),AND($E$33&lt;$F$33,DV33&lt;DW33)),3*$J$33,0)))</f>
        <v/>
      </c>
      <c r="DY33" s="5">
        <v>2</v>
      </c>
      <c r="DZ33" s="6">
        <v>0</v>
      </c>
      <c r="EA33" s="7" t="str">
        <f>IF(OR($E$33="",$F$33="",DY33="",DZ33=""),"",IF(AND(DY33=$E$33,DZ33=$F$33),5*$J$33,IF(OR(AND($E$33&gt;$F$33,DY33&gt;DZ33),AND($E$33=$F$33,DY33=DZ33),AND($E$33&lt;$F$33,DY33&lt;DZ33)),3*$J$33,0)))</f>
        <v/>
      </c>
      <c r="EB33" s="5">
        <v>2</v>
      </c>
      <c r="EC33" s="6">
        <v>0</v>
      </c>
      <c r="ED33" s="7" t="str">
        <f>IF(OR($E$33="",$F$33="",EB33="",EC33=""),"",IF(AND(EB33=$E$33,EC33=$F$33),5*$J$33,IF(OR(AND($E$33&gt;$F$33,EB33&gt;EC33),AND($E$33=$F$33,EB33=EC33),AND($E$33&lt;$F$33,EB33&lt;EC33)),3*$J$33,0)))</f>
        <v/>
      </c>
      <c r="EE33" s="5">
        <v>2</v>
      </c>
      <c r="EF33" s="6">
        <v>0</v>
      </c>
      <c r="EG33" s="7" t="str">
        <f>IF(OR($E$33="",$F$33="",EE33="",EF33=""),"",IF(AND(EE33=$E$33,EF33=$F$33),5*$J$33,IF(OR(AND($E$33&gt;$F$33,EE33&gt;EF33),AND($E$33=$F$33,EE33=EF33),AND($E$33&lt;$F$33,EE33&lt;EF33)),3*$J$33,0)))</f>
        <v/>
      </c>
      <c r="EH33" s="5">
        <v>2</v>
      </c>
      <c r="EI33" s="6">
        <v>1</v>
      </c>
      <c r="EJ33" s="7" t="str">
        <f>IF(OR($E$33="",$F$33="",EH33="",EI33=""),"",IF(AND(EH33=$E$33,EI33=$F$33),5*$J$33,IF(OR(AND($E$33&gt;$F$33,EH33&gt;EI33),AND($E$33=$F$33,EH33=EI33),AND($E$33&lt;$F$33,EH33&lt;EI33)),3*$J$33,0)))</f>
        <v/>
      </c>
      <c r="EK33" s="5">
        <v>2</v>
      </c>
      <c r="EL33" s="6">
        <v>0</v>
      </c>
      <c r="EM33" s="7" t="str">
        <f>IF(OR($E$33="",$F$33="",EK33="",EL33=""),"",IF(AND(EK33=$E$33,EL33=$F$33),5*$J$33,IF(OR(AND($E$33&gt;$F$33,EK33&gt;EL33),AND($E$33=$F$33,EK33=EL33),AND($E$33&lt;$F$33,EK33&lt;EL33)),3*$J$33,0)))</f>
        <v/>
      </c>
      <c r="EN33" s="5">
        <v>3</v>
      </c>
      <c r="EO33" s="6">
        <v>0</v>
      </c>
      <c r="EP33" s="7" t="str">
        <f>IF(OR($E$33="",$F$33="",EN33="",EO33=""),"",IF(AND(EN33=$E$33,EO33=$F$33),5*$J$33,IF(OR(AND($E$33&gt;$F$33,EN33&gt;EO33),AND($E$33=$F$33,EN33=EO33),AND($E$33&lt;$F$33,EN33&lt;EO33)),3*$J$33,0)))</f>
        <v/>
      </c>
      <c r="EQ33" s="5">
        <v>2</v>
      </c>
      <c r="ER33" s="6">
        <v>1</v>
      </c>
      <c r="ES33" s="7" t="str">
        <f>IF(OR($E$33="",$F$33="",EQ33="",ER33=""),"",IF(AND(EQ33=$E$33,ER33=$F$33),5*$J$33,IF(OR(AND($E$33&gt;$F$33,EQ33&gt;ER33),AND($E$33=$F$33,EQ33=ER33),AND($E$33&lt;$F$33,EQ33&lt;ER33)),3*$J$33,0)))</f>
        <v/>
      </c>
      <c r="ET33" s="5">
        <v>2</v>
      </c>
      <c r="EU33" s="6">
        <v>1</v>
      </c>
      <c r="EV33" s="7" t="str">
        <f>IF(OR($E$33="",$F$33="",ET33="",EU33=""),"",IF(AND(ET33=$E$33,EU33=$F$33),5*$J$33,IF(OR(AND($E$33&gt;$F$33,ET33&gt;EU33),AND($E$33=$F$33,ET33=EU33),AND($E$33&lt;$F$33,ET33&lt;EU33)),3*$J$33,0)))</f>
        <v/>
      </c>
      <c r="EW33" s="5">
        <v>2</v>
      </c>
      <c r="EX33" s="6">
        <v>0</v>
      </c>
      <c r="EY33" s="7" t="str">
        <f>IF(OR($E$33="",$F$33="",EW33="",EX33=""),"",IF(AND(EW33=$E$33,EX33=$F$33),5*$J$33,IF(OR(AND($E$33&gt;$F$33,EW33&gt;EX33),AND($E$33=$F$33,EW33=EX33),AND($E$33&lt;$F$33,EW33&lt;EX33)),3*$J$33,0)))</f>
        <v/>
      </c>
      <c r="EZ33" s="5">
        <v>2</v>
      </c>
      <c r="FA33" s="6">
        <v>1</v>
      </c>
      <c r="FB33" s="7" t="str">
        <f>IF(OR($E$33="",$F$33="",EZ33="",FA33=""),"",IF(AND(EZ33=$E$33,FA33=$F$33),5*$J$33,IF(OR(AND($E$33&gt;$F$33,EZ33&gt;FA33),AND($E$33=$F$33,EZ33=FA33),AND($E$33&lt;$F$33,EZ33&lt;FA33)),3*$J$33,0)))</f>
        <v/>
      </c>
      <c r="FC33" s="5">
        <v>4</v>
      </c>
      <c r="FD33" s="6">
        <v>0</v>
      </c>
      <c r="FE33" s="7" t="str">
        <f>IF(OR($E$33="",$F$33="",FC33="",FD33=""),"",IF(AND(FC33=$E$33,FD33=$F$33),5*$J$33,IF(OR(AND($E$33&gt;$F$33,FC33&gt;FD33),AND($E$33=$F$33,FC33=FD33),AND($E$33&lt;$F$33,FC33&lt;FD33)),3*$J$33,0)))</f>
        <v/>
      </c>
      <c r="FF33" s="5">
        <v>2</v>
      </c>
      <c r="FG33" s="6">
        <v>0</v>
      </c>
      <c r="FH33" s="7" t="str">
        <f>IF(OR($E$33="",$F$33="",FF33="",FG33=""),"",IF(AND(FF33=$E$33,FG33=$F$33),5*$J$33,IF(OR(AND($E$33&gt;$F$33,FF33&gt;FG33),AND($E$33=$F$33,FF33=FG33),AND($E$33&lt;$F$33,FF33&lt;FG33)),3*$J$33,0)))</f>
        <v/>
      </c>
      <c r="FI33" s="5">
        <v>3</v>
      </c>
      <c r="FJ33" s="6">
        <v>0</v>
      </c>
      <c r="FK33" s="7" t="str">
        <f>IF(OR($E$33="",$F$33="",FI33="",FJ33=""),"",IF(AND(FI33=$E$33,FJ33=$F$33),5*$J$33,IF(OR(AND($E$33&gt;$F$33,FI33&gt;FJ33),AND($E$33=$F$33,FI33=FJ33),AND($E$33&lt;$F$33,FI33&lt;FJ33)),3*$J$33,0)))</f>
        <v/>
      </c>
      <c r="FL33" s="5">
        <v>2</v>
      </c>
      <c r="FM33" s="6">
        <v>1</v>
      </c>
      <c r="FN33" s="7" t="str">
        <f>IF(OR($E$33="",$F$33="",FL33="",FM33=""),"",IF(AND(FL33=$E$33,FM33=$F$33),5*$J$33,IF(OR(AND($E$33&gt;$F$33,FL33&gt;FM33),AND($E$33=$F$33,FL33=FM33),AND($E$33&lt;$F$33,FL33&lt;FM33)),3*$J$33,0)))</f>
        <v/>
      </c>
      <c r="FO33" s="5">
        <v>2</v>
      </c>
      <c r="FP33" s="6">
        <v>0</v>
      </c>
      <c r="FQ33" s="7" t="str">
        <f>IF(OR($E$33="",$F$33="",FO33="",FP33=""),"",IF(AND(FO33=$E$33,FP33=$F$33),5*$J$33,IF(OR(AND($E$33&gt;$F$33,FO33&gt;FP33),AND($E$33=$F$33,FO33=FP33),AND($E$33&lt;$F$33,FO33&lt;FP33)),3*$J$33,0)))</f>
        <v/>
      </c>
      <c r="FR33" s="5">
        <v>3</v>
      </c>
      <c r="FS33" s="6">
        <v>0</v>
      </c>
      <c r="FT33" s="7" t="str">
        <f>IF(OR($E$33="",$F$33="",FR33="",FS33=""),"",IF(AND(FR33=$E$33,FS33=$F$33),5*$J$33,IF(OR(AND($E$33&gt;$F$33,FR33&gt;FS33),AND($E$33=$F$33,FR33=FS33),AND($E$33&lt;$F$33,FR33&lt;FS33)),3*$J$33,0)))</f>
        <v/>
      </c>
      <c r="FU33" s="5">
        <v>1</v>
      </c>
      <c r="FV33" s="6">
        <v>0</v>
      </c>
      <c r="FW33" s="7" t="str">
        <f>IF(OR($E$33="",$F$33="",FU33="",FV33=""),"",IF(AND(FU33=$E$33,FV33=$F$33),5*$J$33,IF(OR(AND($E$33&gt;$F$33,FU33&gt;FV33),AND($E$33=$F$33,FU33=FV33),AND($E$33&lt;$F$33,FU33&lt;FV33)),3*$J$33,0)))</f>
        <v/>
      </c>
      <c r="FX33" s="5">
        <v>2</v>
      </c>
      <c r="FY33" s="6">
        <v>0</v>
      </c>
      <c r="FZ33" s="7" t="str">
        <f>IF(OR($E$33="",$F$33="",FX33="",FY33=""),"",IF(AND(FX33=$E$33,FY33=$F$33),5*$J$33,IF(OR(AND($E$33&gt;$F$33,FX33&gt;FY33),AND($E$33=$F$33,FX33=FY33),AND($E$33&lt;$F$33,FX33&lt;FY33)),3*$J$33,0)))</f>
        <v/>
      </c>
      <c r="GA33" s="5">
        <v>2</v>
      </c>
      <c r="GB33" s="6">
        <v>1</v>
      </c>
      <c r="GC33" s="7" t="str">
        <f>IF(OR($E$33="",$F$33="",GA33="",GB33=""),"",IF(AND(GA33=$E$33,GB33=$F$33),5*$J$33,IF(OR(AND($E$33&gt;$F$33,GA33&gt;GB33),AND($E$33=$F$33,GA33=GB33),AND($E$33&lt;$F$33,GA33&lt;GB33)),3*$J$33,0)))</f>
        <v/>
      </c>
      <c r="GD33" s="5">
        <v>2</v>
      </c>
      <c r="GE33" s="6">
        <v>0</v>
      </c>
      <c r="GF33" s="7" t="str">
        <f>IF(OR($E$33="",$F$33="",GD33="",GE33=""),"",IF(AND(GD33=$E$33,GE33=$F$33),5*$J$33,IF(OR(AND($E$33&gt;$F$33,GD33&gt;GE33),AND($E$33=$F$33,GD33=GE33),AND($E$33&lt;$F$33,GD33&lt;GE33)),3*$J$33,0)))</f>
        <v/>
      </c>
      <c r="GG33" s="5">
        <v>3</v>
      </c>
      <c r="GH33" s="6">
        <v>0</v>
      </c>
      <c r="GI33" s="7" t="str">
        <f>IF(OR($E$33="",$F$33="",GG33="",GH33=""),"",IF(AND(GG33=$E$33,GH33=$F$33),5*$J$33,IF(OR(AND($E$33&gt;$F$33,GG33&gt;GH33),AND($E$33=$F$33,GG33=GH33),AND($E$33&lt;$F$33,GG33&lt;GH33)),3*$J$33,0)))</f>
        <v/>
      </c>
      <c r="GJ33" s="5">
        <v>2</v>
      </c>
      <c r="GK33" s="6">
        <v>0</v>
      </c>
      <c r="GL33" s="7" t="str">
        <f>IF(OR($E$33="",$F$33="",GJ33="",GK33=""),"",IF(AND(GJ33=$E$33,GK33=$F$33),5*$J$33,IF(OR(AND($E$33&gt;$F$33,GJ33&gt;GK33),AND($E$33=$F$33,GJ33=GK33),AND($E$33&lt;$F$33,GJ33&lt;GK33)),3*$J$33,0)))</f>
        <v/>
      </c>
      <c r="GM33" s="5">
        <v>2</v>
      </c>
      <c r="GN33" s="6">
        <v>0</v>
      </c>
      <c r="GO33" s="7" t="str">
        <f>IF(OR($E$33="",$F$33="",GM33="",GN33=""),"",IF(AND(GM33=$E$33,GN33=$F$33),5*$J$33,IF(OR(AND($E$33&gt;$F$33,GM33&gt;GN33),AND($E$33=$F$33,GM33=GN33),AND($E$33&lt;$F$33,GM33&lt;GN33)),3*$J$33,0)))</f>
        <v/>
      </c>
      <c r="GP33" s="5">
        <v>2</v>
      </c>
      <c r="GQ33" s="6">
        <v>1</v>
      </c>
      <c r="GR33" s="7" t="str">
        <f>IF(OR($E$33="",$F$33="",GP33="",GQ33=""),"",IF(AND(GP33=$E$33,GQ33=$F$33),5*$J$33,IF(OR(AND($E$33&gt;$F$33,GP33&gt;GQ33),AND($E$33=$F$33,GP33=GQ33),AND($E$33&lt;$F$33,GP33&lt;GQ33)),3*$J$33,0)))</f>
        <v/>
      </c>
      <c r="GS33" s="5">
        <v>3</v>
      </c>
      <c r="GT33" s="6">
        <v>0</v>
      </c>
      <c r="GU33" s="7" t="str">
        <f>IF(OR($E$33="",$F$33="",GS33="",GT33=""),"",IF(AND(GS33=$E$33,GT33=$F$33),5*$J$33,IF(OR(AND($E$33&gt;$F$33,GS33&gt;GT33),AND($E$33=$F$33,GS33=GT33),AND($E$33&lt;$F$33,GS33&lt;GT33)),3*$J$33,0)))</f>
        <v/>
      </c>
      <c r="GV33" s="168"/>
    </row>
    <row r="34" spans="1:204">
      <c r="A34" s="236">
        <v>31</v>
      </c>
      <c r="B34" s="44">
        <v>29</v>
      </c>
      <c r="C34" s="152" t="s">
        <v>282</v>
      </c>
      <c r="D34" s="152" t="s">
        <v>1</v>
      </c>
      <c r="E34" s="221" t="str">
        <f>IF(Poules!I36&lt;&gt;"",Poules!I36,"")</f>
        <v/>
      </c>
      <c r="F34" s="221" t="str">
        <f>IF(Poules!J36&lt;&gt;"",Poules!J36,"")</f>
        <v/>
      </c>
      <c r="G34" s="22">
        <v>2.8</v>
      </c>
      <c r="H34" s="210">
        <v>3.1</v>
      </c>
      <c r="I34" s="211">
        <v>2.4</v>
      </c>
      <c r="J34" s="174" t="str">
        <f>IF(OR(E34="",F34=""),"",IF(E34&gt;F34,G34,IF(E34=F34,H34,I34)))</f>
        <v/>
      </c>
      <c r="K34" s="250">
        <f>IF($K$4&lt;&gt;0,HLOOKUP($K$4,$O$4:GU34,A34,FALSE),"")</f>
        <v>2</v>
      </c>
      <c r="L34" s="251">
        <f>IF($K$4&lt;&gt;0,HLOOKUP(CONCATENATE($K$4,"1"),$O$4:GU34,A34,FALSE),"")</f>
        <v>1</v>
      </c>
      <c r="M34" s="252" t="str">
        <f>IF($K$4&lt;&gt;0,HLOOKUP(CONCATENATE($K$4,"2"),$O$4:GU34,A34,FALSE),"")</f>
        <v/>
      </c>
      <c r="N34" s="253"/>
      <c r="O34" s="3">
        <v>1</v>
      </c>
      <c r="P34" s="4">
        <v>0</v>
      </c>
      <c r="Q34" s="130" t="str">
        <f>IF(OR($E$34="",$F$34="",O34="",P34=""),"",IF(AND(O34=$E$34,P34=$F$34),5*$J$34,IF(OR(AND($E$34&gt;$F$34,O34&gt;P34),AND($E$34=$F$34,O34=P34),AND($E$34&lt;$F$34,O34&lt;P34)),3*$J$34,0)))</f>
        <v/>
      </c>
      <c r="R34" s="3">
        <v>1</v>
      </c>
      <c r="S34" s="4">
        <v>1</v>
      </c>
      <c r="T34" s="130" t="str">
        <f>IF(OR($E$34="",$F$34="",R34="",S34=""),"",IF(AND(R34=$E$34,S34=$F$34),5*$J$34,IF(OR(AND($E$34&gt;$F$34,R34&gt;S34),AND($E$34=$F$34,R34=S34),AND($E$34&lt;$F$34,R34&lt;S34)),3*$J$34,0)))</f>
        <v/>
      </c>
      <c r="U34" s="3">
        <v>1</v>
      </c>
      <c r="V34" s="4">
        <v>1</v>
      </c>
      <c r="W34" s="130" t="str">
        <f>IF(OR($E$34="",$F$34="",U34="",V34=""),"",IF(AND(U34=$E$34,V34=$F$34),5*$J$34,IF(OR(AND($E$34&gt;$F$34,U34&gt;V34),AND($E$34=$F$34,U34=V34),AND($E$34&lt;$F$34,U34&lt;V34)),3*$J$34,0)))</f>
        <v/>
      </c>
      <c r="X34" s="3">
        <v>1</v>
      </c>
      <c r="Y34" s="4">
        <v>2</v>
      </c>
      <c r="Z34" s="130" t="str">
        <f>IF(OR($E$34="",$F$34="",X34="",Y34=""),"",IF(AND(X34=$E$34,Y34=$F$34),5*$J$34,IF(OR(AND($E$34&gt;$F$34,X34&gt;Y34),AND($E$34=$F$34,X34=Y34),AND($E$34&lt;$F$34,X34&lt;Y34)),3*$J$34,0)))</f>
        <v/>
      </c>
      <c r="AA34" s="3">
        <v>1</v>
      </c>
      <c r="AB34" s="4">
        <v>1</v>
      </c>
      <c r="AC34" s="130" t="str">
        <f>IF(OR($E$34="",$F$34="",AA34="",AB34=""),"",IF(AND(AA34=$E$34,AB34=$F$34),5*$J$34,IF(OR(AND($E$34&gt;$F$34,AA34&gt;AB34),AND($E$34=$F$34,AA34=AB34),AND($E$34&lt;$F$34,AA34&lt;AB34)),3*$J$34,0)))</f>
        <v/>
      </c>
      <c r="AD34" s="3">
        <v>2</v>
      </c>
      <c r="AE34" s="4">
        <v>2</v>
      </c>
      <c r="AF34" s="130" t="str">
        <f>IF(OR($E$34="",$F$34="",AD34="",AE34=""),"",IF(AND(AD34=$E$34,AE34=$F$34),5*$J$34,IF(OR(AND($E$34&gt;$F$34,AD34&gt;AE34),AND($E$34=$F$34,AD34=AE34),AND($E$34&lt;$F$34,AD34&lt;AE34)),3*$J$34,0)))</f>
        <v/>
      </c>
      <c r="AG34" s="3">
        <v>2</v>
      </c>
      <c r="AH34" s="4">
        <v>1</v>
      </c>
      <c r="AI34" s="130" t="str">
        <f>IF(OR($E$34="",$F$34="",AG34="",AH34=""),"",IF(AND(AG34=$E$34,AH34=$F$34),5*$J$34,IF(OR(AND($E$34&gt;$F$34,AG34&gt;AH34),AND($E$34=$F$34,AG34=AH34),AND($E$34&lt;$F$34,AG34&lt;AH34)),3*$J$34,0)))</f>
        <v/>
      </c>
      <c r="AJ34" s="3">
        <v>1</v>
      </c>
      <c r="AK34" s="4">
        <v>2</v>
      </c>
      <c r="AL34" s="130" t="str">
        <f>IF(OR($E$34="",$F$34="",AJ34="",AK34=""),"",IF(AND(AJ34=$E$34,AK34=$F$34),5*$J$34,IF(OR(AND($E$34&gt;$F$34,AJ34&gt;AK34),AND($E$34=$F$34,AJ34=AK34),AND($E$34&lt;$F$34,AJ34&lt;AK34)),3*$J$34,0)))</f>
        <v/>
      </c>
      <c r="AM34" s="3">
        <v>1</v>
      </c>
      <c r="AN34" s="4">
        <v>1</v>
      </c>
      <c r="AO34" s="130" t="str">
        <f>IF(OR($E$34="",$F$34="",AM34="",AN34=""),"",IF(AND(AM34=$E$34,AN34=$F$34),5*$J$34,IF(OR(AND($E$34&gt;$F$34,AM34&gt;AN34),AND($E$34=$F$34,AM34=AN34),AND($E$34&lt;$F$34,AM34&lt;AN34)),3*$J$34,0)))</f>
        <v/>
      </c>
      <c r="AP34" s="3">
        <v>2</v>
      </c>
      <c r="AQ34" s="4">
        <v>2</v>
      </c>
      <c r="AR34" s="130" t="str">
        <f>IF(OR($E$34="",$F$34="",AP34="",AQ34=""),"",IF(AND(AP34=$E$34,AQ34=$F$34),5*$J$34,IF(OR(AND($E$34&gt;$F$34,AP34&gt;AQ34),AND($E$34=$F$34,AP34=AQ34),AND($E$34&lt;$F$34,AP34&lt;AQ34)),3*$J$34,0)))</f>
        <v/>
      </c>
      <c r="AS34" s="3">
        <v>2</v>
      </c>
      <c r="AT34" s="4">
        <v>1</v>
      </c>
      <c r="AU34" s="130" t="str">
        <f>IF(OR($E$34="",$F$34="",AS34="",AT34=""),"",IF(AND(AS34=$E$34,AT34=$F$34),5*$J$34,IF(OR(AND($E$34&gt;$F$34,AS34&gt;AT34),AND($E$34=$F$34,AS34=AT34),AND($E$34&lt;$F$34,AS34&lt;AT34)),3*$J$34,0)))</f>
        <v/>
      </c>
      <c r="AV34" s="3">
        <v>0</v>
      </c>
      <c r="AW34" s="4">
        <v>0</v>
      </c>
      <c r="AX34" s="130" t="str">
        <f>IF(OR($E$34="",$F$34="",AV34="",AW34=""),"",IF(AND(AV34=$E$34,AW34=$F$34),5*$J$34,IF(OR(AND($E$34&gt;$F$34,AV34&gt;AW34),AND($E$34=$F$34,AV34=AW34),AND($E$34&lt;$F$34,AV34&lt;AW34)),3*$J$34,0)))</f>
        <v/>
      </c>
      <c r="AY34" s="3">
        <v>1</v>
      </c>
      <c r="AZ34" s="4">
        <v>2</v>
      </c>
      <c r="BA34" s="130" t="str">
        <f>IF(OR($E$34="",$F$34="",AY34="",AZ34=""),"",IF(AND(AY34=$E$34,AZ34=$F$34),5*$J$34,IF(OR(AND($E$34&gt;$F$34,AY34&gt;AZ34),AND($E$34=$F$34,AY34=AZ34),AND($E$34&lt;$F$34,AY34&lt;AZ34)),3*$J$34,0)))</f>
        <v/>
      </c>
      <c r="BB34" s="3">
        <v>2</v>
      </c>
      <c r="BC34" s="4">
        <v>2</v>
      </c>
      <c r="BD34" s="130" t="str">
        <f>IF(OR($E$34="",$F$34="",BB34="",BC34=""),"",IF(AND(BB34=$E$34,BC34=$F$34),5*$J$34,IF(OR(AND($E$34&gt;$F$34,BB34&gt;BC34),AND($E$34=$F$34,BB34=BC34),AND($E$34&lt;$F$34,BB34&lt;BC34)),3*$J$34,0)))</f>
        <v/>
      </c>
      <c r="BE34" s="3">
        <v>1</v>
      </c>
      <c r="BF34" s="4">
        <v>3</v>
      </c>
      <c r="BG34" s="130" t="str">
        <f>IF(OR($E$34="",$F$34="",BE34="",BF34=""),"",IF(AND(BE34=$E$34,BF34=$F$34),5*$J$34,IF(OR(AND($E$34&gt;$F$34,BE34&gt;BF34),AND($E$34=$F$34,BE34=BF34),AND($E$34&lt;$F$34,BE34&lt;BF34)),3*$J$34,0)))</f>
        <v/>
      </c>
      <c r="BH34" s="3">
        <v>1</v>
      </c>
      <c r="BI34" s="4">
        <v>1</v>
      </c>
      <c r="BJ34" s="130" t="str">
        <f>IF(OR($E$34="",$F$34="",BH34="",BI34=""),"",IF(AND(BH34=$E$34,BI34=$F$34),5*$J$34,IF(OR(AND($E$34&gt;$F$34,BH34&gt;BI34),AND($E$34=$F$34,BH34=BI34),AND($E$34&lt;$F$34,BH34&lt;BI34)),3*$J$34,0)))</f>
        <v/>
      </c>
      <c r="BK34" s="3">
        <v>1</v>
      </c>
      <c r="BL34" s="4">
        <v>2</v>
      </c>
      <c r="BM34" s="130" t="str">
        <f>IF(OR($E$34="",$F$34="",BK34="",BL34=""),"",IF(AND(BK34=$E$34,BL34=$F$34),5*$J$34,IF(OR(AND($E$34&gt;$F$34,BK34&gt;BL34),AND($E$34=$F$34,BK34=BL34),AND($E$34&lt;$F$34,BK34&lt;BL34)),3*$J$34,0)))</f>
        <v/>
      </c>
      <c r="BN34" s="3">
        <v>1</v>
      </c>
      <c r="BO34" s="4">
        <v>1</v>
      </c>
      <c r="BP34" s="130" t="str">
        <f>IF(OR($E$34="",$F$34="",BN34="",BO34=""),"",IF(AND(BN34=$E$34,BO34=$F$34),5*$J$34,IF(OR(AND($E$34&gt;$F$34,BN34&gt;BO34),AND($E$34=$F$34,BN34=BO34),AND($E$34&lt;$F$34,BN34&lt;BO34)),3*$J$34,0)))</f>
        <v/>
      </c>
      <c r="BQ34" s="3">
        <v>1</v>
      </c>
      <c r="BR34" s="4">
        <v>0</v>
      </c>
      <c r="BS34" s="130" t="str">
        <f>IF(OR($E$34="",$F$34="",BQ34="",BR34=""),"",IF(AND(BQ34=$E$34,BR34=$F$34),5*$J$34,IF(OR(AND($E$34&gt;$F$34,BQ34&gt;BR34),AND($E$34=$F$34,BQ34=BR34),AND($E$34&lt;$F$34,BQ34&lt;BR34)),3*$J$34,0)))</f>
        <v/>
      </c>
      <c r="BT34" s="3">
        <v>2</v>
      </c>
      <c r="BU34" s="4">
        <v>2</v>
      </c>
      <c r="BV34" s="130" t="str">
        <f>IF(OR($E$34="",$F$34="",BT34="",BU34=""),"",IF(AND(BT34=$E$34,BU34=$F$34),5*$J$34,IF(OR(AND($E$34&gt;$F$34,BT34&gt;BU34),AND($E$34=$F$34,BT34=BU34),AND($E$34&lt;$F$34,BT34&lt;BU34)),3*$J$34,0)))</f>
        <v/>
      </c>
      <c r="BW34" s="3">
        <v>0</v>
      </c>
      <c r="BX34" s="4">
        <v>1</v>
      </c>
      <c r="BY34" s="130" t="str">
        <f>IF(OR($E$34="",$F$34="",BW34="",BX34=""),"",IF(AND(BW34=$E$34,BX34=$F$34),5*$J$34,IF(OR(AND($E$34&gt;$F$34,BW34&gt;BX34),AND($E$34=$F$34,BW34=BX34),AND($E$34&lt;$F$34,BW34&lt;BX34)),3*$J$34,0)))</f>
        <v/>
      </c>
      <c r="BZ34" s="3">
        <v>1</v>
      </c>
      <c r="CA34" s="4">
        <v>0</v>
      </c>
      <c r="CB34" s="130" t="str">
        <f>IF(OR($E$34="",$F$34="",BZ34="",CA34=""),"",IF(AND(BZ34=$E$34,CA34=$F$34),5*$J$34,IF(OR(AND($E$34&gt;$F$34,BZ34&gt;CA34),AND($E$34=$F$34,BZ34=CA34),AND($E$34&lt;$F$34,BZ34&lt;CA34)),3*$J$34,0)))</f>
        <v/>
      </c>
      <c r="CC34" s="3">
        <v>0</v>
      </c>
      <c r="CD34" s="4">
        <v>0</v>
      </c>
      <c r="CE34" s="130" t="str">
        <f>IF(OR($E$34="",$F$34="",CC34="",CD34=""),"",IF(AND(CC34=$E$34,CD34=$F$34),5*$J$34,IF(OR(AND($E$34&gt;$F$34,CC34&gt;CD34),AND($E$34=$F$34,CC34=CD34),AND($E$34&lt;$F$34,CC34&lt;CD34)),3*$J$34,0)))</f>
        <v/>
      </c>
      <c r="CF34" s="3">
        <v>1</v>
      </c>
      <c r="CG34" s="4">
        <v>1</v>
      </c>
      <c r="CH34" s="130" t="str">
        <f>IF(OR($E$34="",$F$34="",CF34="",CG34=""),"",IF(AND(CF34=$E$34,CG34=$F$34),5*$J$34,IF(OR(AND($E$34&gt;$F$34,CF34&gt;CG34),AND($E$34=$F$34,CF34=CG34),AND($E$34&lt;$F$34,CF34&lt;CG34)),3*$J$34,0)))</f>
        <v/>
      </c>
      <c r="CI34" s="3">
        <v>4</v>
      </c>
      <c r="CJ34" s="4">
        <v>1</v>
      </c>
      <c r="CK34" s="130" t="str">
        <f>IF(OR($E$34="",$F$34="",CI34="",CJ34=""),"",IF(AND(CI34=$E$34,CJ34=$F$34),5*$J$34,IF(OR(AND($E$34&gt;$F$34,CI34&gt;CJ34),AND($E$34=$F$34,CI34=CJ34),AND($E$34&lt;$F$34,CI34&lt;CJ34)),3*$J$34,0)))</f>
        <v/>
      </c>
      <c r="CL34" s="3">
        <v>1</v>
      </c>
      <c r="CM34" s="4">
        <v>1</v>
      </c>
      <c r="CN34" s="130" t="str">
        <f>IF(OR($E$34="",$F$34="",CL34="",CM34=""),"",IF(AND(CL34=$E$34,CM34=$F$34),5*$J$34,IF(OR(AND($E$34&gt;$F$34,CL34&gt;CM34),AND($E$34=$F$34,CL34=CM34),AND($E$34&lt;$F$34,CL34&lt;CM34)),3*$J$34,0)))</f>
        <v/>
      </c>
      <c r="CO34" s="3">
        <v>1</v>
      </c>
      <c r="CP34" s="4">
        <v>2</v>
      </c>
      <c r="CQ34" s="130" t="str">
        <f>IF(OR($E$34="",$F$34="",CO34="",CP34=""),"",IF(AND(CO34=$E$34,CP34=$F$34),5*$J$34,IF(OR(AND($E$34&gt;$F$34,CO34&gt;CP34),AND($E$34=$F$34,CO34=CP34),AND($E$34&lt;$F$34,CO34&lt;CP34)),3*$J$34,0)))</f>
        <v/>
      </c>
      <c r="CR34" s="3">
        <v>1</v>
      </c>
      <c r="CS34" s="4">
        <v>2</v>
      </c>
      <c r="CT34" s="130" t="str">
        <f>IF(OR($E$34="",$F$34="",CR34="",CS34=""),"",IF(AND(CR34=$E$34,CS34=$F$34),5*$J$34,IF(OR(AND($E$34&gt;$F$34,CR34&gt;CS34),AND($E$34=$F$34,CR34=CS34),AND($E$34&lt;$F$34,CR34&lt;CS34)),3*$J$34,0)))</f>
        <v/>
      </c>
      <c r="CU34" s="3">
        <v>2</v>
      </c>
      <c r="CV34" s="4">
        <v>2</v>
      </c>
      <c r="CW34" s="130" t="str">
        <f>IF(OR($E$34="",$F$34="",CU34="",CV34=""),"",IF(AND(CU34=$E$34,CV34=$F$34),5*$J$34,IF(OR(AND($E$34&gt;$F$34,CU34&gt;CV34),AND($E$34=$F$34,CU34=CV34),AND($E$34&lt;$F$34,CU34&lt;CV34)),3*$J$34,0)))</f>
        <v/>
      </c>
      <c r="CX34" s="3">
        <v>1</v>
      </c>
      <c r="CY34" s="4">
        <v>1</v>
      </c>
      <c r="CZ34" s="130" t="str">
        <f>IF(OR($E$34="",$F$34="",CX34="",CY34=""),"",IF(AND(CX34=$E$34,CY34=$F$34),5*$J$34,IF(OR(AND($E$34&gt;$F$34,CX34&gt;CY34),AND($E$34=$F$34,CX34=CY34),AND($E$34&lt;$F$34,CX34&lt;CY34)),3*$J$34,0)))</f>
        <v/>
      </c>
      <c r="DA34" s="3">
        <v>1</v>
      </c>
      <c r="DB34" s="4">
        <v>1</v>
      </c>
      <c r="DC34" s="130" t="str">
        <f>IF(OR($E$34="",$F$34="",DA34="",DB34=""),"",IF(AND(DA34=$E$34,DB34=$F$34),5*$J$34,IF(OR(AND($E$34&gt;$F$34,DA34&gt;DB34),AND($E$34=$F$34,DA34=DB34),AND($E$34&lt;$F$34,DA34&lt;DB34)),3*$J$34,0)))</f>
        <v/>
      </c>
      <c r="DD34" s="3">
        <v>1</v>
      </c>
      <c r="DE34" s="4">
        <v>1</v>
      </c>
      <c r="DF34" s="130" t="str">
        <f>IF(OR($E$34="",$F$34="",DD34="",DE34=""),"",IF(AND(DD34=$E$34,DE34=$F$34),5*$J$34,IF(OR(AND($E$34&gt;$F$34,DD34&gt;DE34),AND($E$34=$F$34,DD34=DE34),AND($E$34&lt;$F$34,DD34&lt;DE34)),3*$J$34,0)))</f>
        <v/>
      </c>
      <c r="DG34" s="3">
        <v>1</v>
      </c>
      <c r="DH34" s="4">
        <v>2</v>
      </c>
      <c r="DI34" s="130" t="str">
        <f>IF(OR($E$34="",$F$34="",DG34="",DH34=""),"",IF(AND(DG34=$E$34,DH34=$F$34),5*$J$34,IF(OR(AND($E$34&gt;$F$34,DG34&gt;DH34),AND($E$34=$F$34,DG34=DH34),AND($E$34&lt;$F$34,DG34&lt;DH34)),3*$J$34,0)))</f>
        <v/>
      </c>
      <c r="DJ34" s="3">
        <v>1</v>
      </c>
      <c r="DK34" s="4">
        <v>0</v>
      </c>
      <c r="DL34" s="130" t="str">
        <f>IF(OR($E$34="",$F$34="",DJ34="",DK34=""),"",IF(AND(DJ34=$E$34,DK34=$F$34),5*$J$34,IF(OR(AND($E$34&gt;$F$34,DJ34&gt;DK34),AND($E$34=$F$34,DJ34=DK34),AND($E$34&lt;$F$34,DJ34&lt;DK34)),3*$J$34,0)))</f>
        <v/>
      </c>
      <c r="DM34" s="3">
        <v>1</v>
      </c>
      <c r="DN34" s="4">
        <v>1</v>
      </c>
      <c r="DO34" s="130" t="str">
        <f>IF(OR($E$34="",$F$34="",DM34="",DN34=""),"",IF(AND(DM34=$E$34,DN34=$F$34),5*$J$34,IF(OR(AND($E$34&gt;$F$34,DM34&gt;DN34),AND($E$34=$F$34,DM34=DN34),AND($E$34&lt;$F$34,DM34&lt;DN34)),3*$J$34,0)))</f>
        <v/>
      </c>
      <c r="DP34" s="3">
        <v>2</v>
      </c>
      <c r="DQ34" s="4">
        <v>1</v>
      </c>
      <c r="DR34" s="130" t="str">
        <f>IF(OR($E$34="",$F$34="",DP34="",DQ34=""),"",IF(AND(DP34=$E$34,DQ34=$F$34),5*$J$34,IF(OR(AND($E$34&gt;$F$34,DP34&gt;DQ34),AND($E$34=$F$34,DP34=DQ34),AND($E$34&lt;$F$34,DP34&lt;DQ34)),3*$J$34,0)))</f>
        <v/>
      </c>
      <c r="DS34" s="3">
        <v>2</v>
      </c>
      <c r="DT34" s="4">
        <v>1</v>
      </c>
      <c r="DU34" s="130" t="str">
        <f>IF(OR($E$34="",$F$34="",DS34="",DT34=""),"",IF(AND(DS34=$E$34,DT34=$F$34),5*$J$34,IF(OR(AND($E$34&gt;$F$34,DS34&gt;DT34),AND($E$34=$F$34,DS34=DT34),AND($E$34&lt;$F$34,DS34&lt;DT34)),3*$J$34,0)))</f>
        <v/>
      </c>
      <c r="DV34" s="3">
        <v>2</v>
      </c>
      <c r="DW34" s="4">
        <v>2</v>
      </c>
      <c r="DX34" s="130" t="str">
        <f>IF(OR($E$34="",$F$34="",DV34="",DW34=""),"",IF(AND(DV34=$E$34,DW34=$F$34),5*$J$34,IF(OR(AND($E$34&gt;$F$34,DV34&gt;DW34),AND($E$34=$F$34,DV34=DW34),AND($E$34&lt;$F$34,DV34&lt;DW34)),3*$J$34,0)))</f>
        <v/>
      </c>
      <c r="DY34" s="3">
        <v>2</v>
      </c>
      <c r="DZ34" s="4">
        <v>2</v>
      </c>
      <c r="EA34" s="130" t="str">
        <f>IF(OR($E$34="",$F$34="",DY34="",DZ34=""),"",IF(AND(DY34=$E$34,DZ34=$F$34),5*$J$34,IF(OR(AND($E$34&gt;$F$34,DY34&gt;DZ34),AND($E$34=$F$34,DY34=DZ34),AND($E$34&lt;$F$34,DY34&lt;DZ34)),3*$J$34,0)))</f>
        <v/>
      </c>
      <c r="EB34" s="3">
        <v>1</v>
      </c>
      <c r="EC34" s="4">
        <v>2</v>
      </c>
      <c r="ED34" s="130" t="str">
        <f>IF(OR($E$34="",$F$34="",EB34="",EC34=""),"",IF(AND(EB34=$E$34,EC34=$F$34),5*$J$34,IF(OR(AND($E$34&gt;$F$34,EB34&gt;EC34),AND($E$34=$F$34,EB34=EC34),AND($E$34&lt;$F$34,EB34&lt;EC34)),3*$J$34,0)))</f>
        <v/>
      </c>
      <c r="EE34" s="3">
        <v>1</v>
      </c>
      <c r="EF34" s="4">
        <v>1</v>
      </c>
      <c r="EG34" s="130" t="str">
        <f>IF(OR($E$34="",$F$34="",EE34="",EF34=""),"",IF(AND(EE34=$E$34,EF34=$F$34),5*$J$34,IF(OR(AND($E$34&gt;$F$34,EE34&gt;EF34),AND($E$34=$F$34,EE34=EF34),AND($E$34&lt;$F$34,EE34&lt;EF34)),3*$J$34,0)))</f>
        <v/>
      </c>
      <c r="EH34" s="3">
        <v>0</v>
      </c>
      <c r="EI34" s="4">
        <v>1</v>
      </c>
      <c r="EJ34" s="130" t="str">
        <f>IF(OR($E$34="",$F$34="",EH34="",EI34=""),"",IF(AND(EH34=$E$34,EI34=$F$34),5*$J$34,IF(OR(AND($E$34&gt;$F$34,EH34&gt;EI34),AND($E$34=$F$34,EH34=EI34),AND($E$34&lt;$F$34,EH34&lt;EI34)),3*$J$34,0)))</f>
        <v/>
      </c>
      <c r="EK34" s="3">
        <v>1</v>
      </c>
      <c r="EL34" s="4">
        <v>2</v>
      </c>
      <c r="EM34" s="130" t="str">
        <f>IF(OR($E$34="",$F$34="",EK34="",EL34=""),"",IF(AND(EK34=$E$34,EL34=$F$34),5*$J$34,IF(OR(AND($E$34&gt;$F$34,EK34&gt;EL34),AND($E$34=$F$34,EK34=EL34),AND($E$34&lt;$F$34,EK34&lt;EL34)),3*$J$34,0)))</f>
        <v/>
      </c>
      <c r="EN34" s="3">
        <v>2</v>
      </c>
      <c r="EO34" s="4">
        <v>2</v>
      </c>
      <c r="EP34" s="130" t="str">
        <f>IF(OR($E$34="",$F$34="",EN34="",EO34=""),"",IF(AND(EN34=$E$34,EO34=$F$34),5*$J$34,IF(OR(AND($E$34&gt;$F$34,EN34&gt;EO34),AND($E$34=$F$34,EN34=EO34),AND($E$34&lt;$F$34,EN34&lt;EO34)),3*$J$34,0)))</f>
        <v/>
      </c>
      <c r="EQ34" s="3">
        <v>1</v>
      </c>
      <c r="ER34" s="4">
        <v>1</v>
      </c>
      <c r="ES34" s="130" t="str">
        <f>IF(OR($E$34="",$F$34="",EQ34="",ER34=""),"",IF(AND(EQ34=$E$34,ER34=$F$34),5*$J$34,IF(OR(AND($E$34&gt;$F$34,EQ34&gt;ER34),AND($E$34=$F$34,EQ34=ER34),AND($E$34&lt;$F$34,EQ34&lt;ER34)),3*$J$34,0)))</f>
        <v/>
      </c>
      <c r="ET34" s="3">
        <v>1</v>
      </c>
      <c r="EU34" s="4">
        <v>0</v>
      </c>
      <c r="EV34" s="130" t="str">
        <f>IF(OR($E$34="",$F$34="",ET34="",EU34=""),"",IF(AND(ET34=$E$34,EU34=$F$34),5*$J$34,IF(OR(AND($E$34&gt;$F$34,ET34&gt;EU34),AND($E$34=$F$34,ET34=EU34),AND($E$34&lt;$F$34,ET34&lt;EU34)),3*$J$34,0)))</f>
        <v/>
      </c>
      <c r="EW34" s="3">
        <v>2</v>
      </c>
      <c r="EX34" s="4">
        <v>2</v>
      </c>
      <c r="EY34" s="130" t="str">
        <f>IF(OR($E$34="",$F$34="",EW34="",EX34=""),"",IF(AND(EW34=$E$34,EX34=$F$34),5*$J$34,IF(OR(AND($E$34&gt;$F$34,EW34&gt;EX34),AND($E$34=$F$34,EW34=EX34),AND($E$34&lt;$F$34,EW34&lt;EX34)),3*$J$34,0)))</f>
        <v/>
      </c>
      <c r="EZ34" s="3">
        <v>2</v>
      </c>
      <c r="FA34" s="4">
        <v>1</v>
      </c>
      <c r="FB34" s="130" t="str">
        <f>IF(OR($E$34="",$F$34="",EZ34="",FA34=""),"",IF(AND(EZ34=$E$34,FA34=$F$34),5*$J$34,IF(OR(AND($E$34&gt;$F$34,EZ34&gt;FA34),AND($E$34=$F$34,EZ34=FA34),AND($E$34&lt;$F$34,EZ34&lt;FA34)),3*$J$34,0)))</f>
        <v/>
      </c>
      <c r="FC34" s="3">
        <v>2</v>
      </c>
      <c r="FD34" s="4">
        <v>1</v>
      </c>
      <c r="FE34" s="130" t="str">
        <f>IF(OR($E$34="",$F$34="",FC34="",FD34=""),"",IF(AND(FC34=$E$34,FD34=$F$34),5*$J$34,IF(OR(AND($E$34&gt;$F$34,FC34&gt;FD34),AND($E$34=$F$34,FC34=FD34),AND($E$34&lt;$F$34,FC34&lt;FD34)),3*$J$34,0)))</f>
        <v/>
      </c>
      <c r="FF34" s="3">
        <v>0</v>
      </c>
      <c r="FG34" s="4">
        <v>1</v>
      </c>
      <c r="FH34" s="130" t="str">
        <f>IF(OR($E$34="",$F$34="",FF34="",FG34=""),"",IF(AND(FF34=$E$34,FG34=$F$34),5*$J$34,IF(OR(AND($E$34&gt;$F$34,FF34&gt;FG34),AND($E$34=$F$34,FF34=FG34),AND($E$34&lt;$F$34,FF34&lt;FG34)),3*$J$34,0)))</f>
        <v/>
      </c>
      <c r="FI34" s="3">
        <v>1</v>
      </c>
      <c r="FJ34" s="4">
        <v>2</v>
      </c>
      <c r="FK34" s="130" t="str">
        <f>IF(OR($E$34="",$F$34="",FI34="",FJ34=""),"",IF(AND(FI34=$E$34,FJ34=$F$34),5*$J$34,IF(OR(AND($E$34&gt;$F$34,FI34&gt;FJ34),AND($E$34=$F$34,FI34=FJ34),AND($E$34&lt;$F$34,FI34&lt;FJ34)),3*$J$34,0)))</f>
        <v/>
      </c>
      <c r="FL34" s="3">
        <v>1</v>
      </c>
      <c r="FM34" s="4">
        <v>0</v>
      </c>
      <c r="FN34" s="130" t="str">
        <f>IF(OR($E$34="",$F$34="",FL34="",FM34=""),"",IF(AND(FL34=$E$34,FM34=$F$34),5*$J$34,IF(OR(AND($E$34&gt;$F$34,FL34&gt;FM34),AND($E$34=$F$34,FL34=FM34),AND($E$34&lt;$F$34,FL34&lt;FM34)),3*$J$34,0)))</f>
        <v/>
      </c>
      <c r="FO34" s="3">
        <v>0</v>
      </c>
      <c r="FP34" s="4">
        <v>0</v>
      </c>
      <c r="FQ34" s="130" t="str">
        <f>IF(OR($E$34="",$F$34="",FO34="",FP34=""),"",IF(AND(FO34=$E$34,FP34=$F$34),5*$J$34,IF(OR(AND($E$34&gt;$F$34,FO34&gt;FP34),AND($E$34=$F$34,FO34=FP34),AND($E$34&lt;$F$34,FO34&lt;FP34)),3*$J$34,0)))</f>
        <v/>
      </c>
      <c r="FR34" s="3">
        <v>1</v>
      </c>
      <c r="FS34" s="4">
        <v>1</v>
      </c>
      <c r="FT34" s="130" t="str">
        <f>IF(OR($E$34="",$F$34="",FR34="",FS34=""),"",IF(AND(FR34=$E$34,FS34=$F$34),5*$J$34,IF(OR(AND($E$34&gt;$F$34,FR34&gt;FS34),AND($E$34=$F$34,FR34=FS34),AND($E$34&lt;$F$34,FR34&lt;FS34)),3*$J$34,0)))</f>
        <v/>
      </c>
      <c r="FU34" s="3">
        <v>1</v>
      </c>
      <c r="FV34" s="4">
        <v>2</v>
      </c>
      <c r="FW34" s="130" t="str">
        <f>IF(OR($E$34="",$F$34="",FU34="",FV34=""),"",IF(AND(FU34=$E$34,FV34=$F$34),5*$J$34,IF(OR(AND($E$34&gt;$F$34,FU34&gt;FV34),AND($E$34=$F$34,FU34=FV34),AND($E$34&lt;$F$34,FU34&lt;FV34)),3*$J$34,0)))</f>
        <v/>
      </c>
      <c r="FX34" s="3">
        <v>1</v>
      </c>
      <c r="FY34" s="4">
        <v>1</v>
      </c>
      <c r="FZ34" s="130" t="str">
        <f>IF(OR($E$34="",$F$34="",FX34="",FY34=""),"",IF(AND(FX34=$E$34,FY34=$F$34),5*$J$34,IF(OR(AND($E$34&gt;$F$34,FX34&gt;FY34),AND($E$34=$F$34,FX34=FY34),AND($E$34&lt;$F$34,FX34&lt;FY34)),3*$J$34,0)))</f>
        <v/>
      </c>
      <c r="GA34" s="3">
        <v>1</v>
      </c>
      <c r="GB34" s="4">
        <v>0</v>
      </c>
      <c r="GC34" s="130" t="str">
        <f>IF(OR($E$34="",$F$34="",GA34="",GB34=""),"",IF(AND(GA34=$E$34,GB34=$F$34),5*$J$34,IF(OR(AND($E$34&gt;$F$34,GA34&gt;GB34),AND($E$34=$F$34,GA34=GB34),AND($E$34&lt;$F$34,GA34&lt;GB34)),3*$J$34,0)))</f>
        <v/>
      </c>
      <c r="GD34" s="3">
        <v>1</v>
      </c>
      <c r="GE34" s="4">
        <v>0</v>
      </c>
      <c r="GF34" s="130" t="str">
        <f>IF(OR($E$34="",$F$34="",GD34="",GE34=""),"",IF(AND(GD34=$E$34,GE34=$F$34),5*$J$34,IF(OR(AND($E$34&gt;$F$34,GD34&gt;GE34),AND($E$34=$F$34,GD34=GE34),AND($E$34&lt;$F$34,GD34&lt;GE34)),3*$J$34,0)))</f>
        <v/>
      </c>
      <c r="GG34" s="3">
        <v>1</v>
      </c>
      <c r="GH34" s="4">
        <v>2</v>
      </c>
      <c r="GI34" s="130" t="str">
        <f>IF(OR($E$34="",$F$34="",GG34="",GH34=""),"",IF(AND(GG34=$E$34,GH34=$F$34),5*$J$34,IF(OR(AND($E$34&gt;$F$34,GG34&gt;GH34),AND($E$34=$F$34,GG34=GH34),AND($E$34&lt;$F$34,GG34&lt;GH34)),3*$J$34,0)))</f>
        <v/>
      </c>
      <c r="GJ34" s="3">
        <v>1</v>
      </c>
      <c r="GK34" s="4">
        <v>1</v>
      </c>
      <c r="GL34" s="130" t="str">
        <f>IF(OR($E$34="",$F$34="",GJ34="",GK34=""),"",IF(AND(GJ34=$E$34,GK34=$F$34),5*$J$34,IF(OR(AND($E$34&gt;$F$34,GJ34&gt;GK34),AND($E$34=$F$34,GJ34=GK34),AND($E$34&lt;$F$34,GJ34&lt;GK34)),3*$J$34,0)))</f>
        <v/>
      </c>
      <c r="GM34" s="3">
        <v>1</v>
      </c>
      <c r="GN34" s="4">
        <v>1</v>
      </c>
      <c r="GO34" s="130" t="str">
        <f>IF(OR($E$34="",$F$34="",GM34="",GN34=""),"",IF(AND(GM34=$E$34,GN34=$F$34),5*$J$34,IF(OR(AND($E$34&gt;$F$34,GM34&gt;GN34),AND($E$34=$F$34,GM34=GN34),AND($E$34&lt;$F$34,GM34&lt;GN34)),3*$J$34,0)))</f>
        <v/>
      </c>
      <c r="GP34" s="3">
        <v>1</v>
      </c>
      <c r="GQ34" s="4">
        <v>2</v>
      </c>
      <c r="GR34" s="130" t="str">
        <f>IF(OR($E$34="",$F$34="",GP34="",GQ34=""),"",IF(AND(GP34=$E$34,GQ34=$F$34),5*$J$34,IF(OR(AND($E$34&gt;$F$34,GP34&gt;GQ34),AND($E$34=$F$34,GP34=GQ34),AND($E$34&lt;$F$34,GP34&lt;GQ34)),3*$J$34,0)))</f>
        <v/>
      </c>
      <c r="GS34" s="3">
        <v>2</v>
      </c>
      <c r="GT34" s="4">
        <v>0</v>
      </c>
      <c r="GU34" s="130" t="str">
        <f>IF(OR($E$34="",$F$34="",GS34="",GT34=""),"",IF(AND(GS34=$E$34,GT34=$F$34),5*$J$34,IF(OR(AND($E$34&gt;$F$34,GS34&gt;GT34),AND($E$34=$F$34,GS34=GT34),AND($E$34&lt;$F$34,GS34&lt;GT34)),3*$J$34,0)))</f>
        <v/>
      </c>
      <c r="GV34" s="168"/>
    </row>
    <row r="35" spans="1:204">
      <c r="A35" s="236">
        <v>32</v>
      </c>
      <c r="B35" s="43">
        <v>30</v>
      </c>
      <c r="C35" s="151" t="s">
        <v>280</v>
      </c>
      <c r="D35" s="151" t="s">
        <v>281</v>
      </c>
      <c r="E35" s="221" t="str">
        <f>IF(Poules!I37&lt;&gt;"",Poules!I37,"")</f>
        <v/>
      </c>
      <c r="F35" s="221" t="str">
        <f>IF(Poules!J37&lt;&gt;"",Poules!J37,"")</f>
        <v/>
      </c>
      <c r="G35" s="22">
        <v>2.1</v>
      </c>
      <c r="H35" s="210">
        <v>3.1</v>
      </c>
      <c r="I35" s="211">
        <v>3.4</v>
      </c>
      <c r="J35" s="174" t="str">
        <f t="shared" si="2"/>
        <v/>
      </c>
      <c r="K35" s="250">
        <f>IF($K$4&lt;&gt;0,HLOOKUP($K$4,$O$4:GU35,A35,FALSE),"")</f>
        <v>1</v>
      </c>
      <c r="L35" s="251">
        <f>IF($K$4&lt;&gt;0,HLOOKUP(CONCATENATE($K$4,"1"),$O$4:GU35,A35,FALSE),"")</f>
        <v>1</v>
      </c>
      <c r="M35" s="252" t="str">
        <f>IF($K$4&lt;&gt;0,HLOOKUP(CONCATENATE($K$4,"2"),$O$4:GU35,A35,FALSE),"")</f>
        <v/>
      </c>
      <c r="N35" s="253"/>
      <c r="O35" s="5">
        <v>2</v>
      </c>
      <c r="P35" s="6">
        <v>1</v>
      </c>
      <c r="Q35" s="7" t="str">
        <f>IF(OR($E$35="",$F$35="",O35="",P35=""),"",IF(AND(O35=$E$35,P35=$F$35),5*$J$35,IF(OR(AND($E$35&gt;$F$35,O35&gt;P35),AND($E$35=$F$35,O35=P35),AND($E$35&lt;$F$35,O35&lt;P35)),3*$J$35,0)))</f>
        <v/>
      </c>
      <c r="R35" s="5">
        <v>2</v>
      </c>
      <c r="S35" s="6">
        <v>1</v>
      </c>
      <c r="T35" s="7" t="str">
        <f>IF(OR($E$35="",$F$35="",R35="",S35=""),"",IF(AND(R35=$E$35,S35=$F$35),5*$J$35,IF(OR(AND($E$35&gt;$F$35,R35&gt;S35),AND($E$35=$F$35,R35=S35),AND($E$35&lt;$F$35,R35&lt;S35)),3*$J$35,0)))</f>
        <v/>
      </c>
      <c r="U35" s="5">
        <v>1</v>
      </c>
      <c r="V35" s="6">
        <v>1</v>
      </c>
      <c r="W35" s="7" t="str">
        <f>IF(OR($E$35="",$F$35="",U35="",V35=""),"",IF(AND(U35=$E$35,V35=$F$35),5*$J$35,IF(OR(AND($E$35&gt;$F$35,U35&gt;V35),AND($E$35=$F$35,U35=V35),AND($E$35&lt;$F$35,U35&lt;V35)),3*$J$35,0)))</f>
        <v/>
      </c>
      <c r="X35" s="5">
        <v>2</v>
      </c>
      <c r="Y35" s="6">
        <v>0</v>
      </c>
      <c r="Z35" s="7" t="str">
        <f>IF(OR($E$35="",$F$35="",X35="",Y35=""),"",IF(AND(X35=$E$35,Y35=$F$35),5*$J$35,IF(OR(AND($E$35&gt;$F$35,X35&gt;Y35),AND($E$35=$F$35,X35=Y35),AND($E$35&lt;$F$35,X35&lt;Y35)),3*$J$35,0)))</f>
        <v/>
      </c>
      <c r="AA35" s="5">
        <v>1</v>
      </c>
      <c r="AB35" s="6">
        <v>0</v>
      </c>
      <c r="AC35" s="7" t="str">
        <f>IF(OR($E$35="",$F$35="",AA35="",AB35=""),"",IF(AND(AA35=$E$35,AB35=$F$35),5*$J$35,IF(OR(AND($E$35&gt;$F$35,AA35&gt;AB35),AND($E$35=$F$35,AA35=AB35),AND($E$35&lt;$F$35,AA35&lt;AB35)),3*$J$35,0)))</f>
        <v/>
      </c>
      <c r="AD35" s="5">
        <v>2</v>
      </c>
      <c r="AE35" s="6">
        <v>2</v>
      </c>
      <c r="AF35" s="7" t="str">
        <f>IF(OR($E$35="",$F$35="",AD35="",AE35=""),"",IF(AND(AD35=$E$35,AE35=$F$35),5*$J$35,IF(OR(AND($E$35&gt;$F$35,AD35&gt;AE35),AND($E$35=$F$35,AD35=AE35),AND($E$35&lt;$F$35,AD35&lt;AE35)),3*$J$35,0)))</f>
        <v/>
      </c>
      <c r="AG35" s="5">
        <v>0</v>
      </c>
      <c r="AH35" s="6">
        <v>0</v>
      </c>
      <c r="AI35" s="7" t="str">
        <f>IF(OR($E$35="",$F$35="",AG35="",AH35=""),"",IF(AND(AG35=$E$35,AH35=$F$35),5*$J$35,IF(OR(AND($E$35&gt;$F$35,AG35&gt;AH35),AND($E$35=$F$35,AG35=AH35),AND($E$35&lt;$F$35,AG35&lt;AH35)),3*$J$35,0)))</f>
        <v/>
      </c>
      <c r="AJ35" s="5">
        <v>1</v>
      </c>
      <c r="AK35" s="6">
        <v>0</v>
      </c>
      <c r="AL35" s="7" t="str">
        <f>IF(OR($E$35="",$F$35="",AJ35="",AK35=""),"",IF(AND(AJ35=$E$35,AK35=$F$35),5*$J$35,IF(OR(AND($E$35&gt;$F$35,AJ35&gt;AK35),AND($E$35=$F$35,AJ35=AK35),AND($E$35&lt;$F$35,AJ35&lt;AK35)),3*$J$35,0)))</f>
        <v/>
      </c>
      <c r="AM35" s="5">
        <v>1</v>
      </c>
      <c r="AN35" s="6">
        <v>1</v>
      </c>
      <c r="AO35" s="7" t="str">
        <f>IF(OR($E$35="",$F$35="",AM35="",AN35=""),"",IF(AND(AM35=$E$35,AN35=$F$35),5*$J$35,IF(OR(AND($E$35&gt;$F$35,AM35&gt;AN35),AND($E$35=$F$35,AM35=AN35),AND($E$35&lt;$F$35,AM35&lt;AN35)),3*$J$35,0)))</f>
        <v/>
      </c>
      <c r="AP35" s="5">
        <v>1</v>
      </c>
      <c r="AQ35" s="6">
        <v>0</v>
      </c>
      <c r="AR35" s="7" t="str">
        <f>IF(OR($E$35="",$F$35="",AP35="",AQ35=""),"",IF(AND(AP35=$E$35,AQ35=$F$35),5*$J$35,IF(OR(AND($E$35&gt;$F$35,AP35&gt;AQ35),AND($E$35=$F$35,AP35=AQ35),AND($E$35&lt;$F$35,AP35&lt;AQ35)),3*$J$35,0)))</f>
        <v/>
      </c>
      <c r="AS35" s="5">
        <v>1</v>
      </c>
      <c r="AT35" s="6">
        <v>1</v>
      </c>
      <c r="AU35" s="7" t="str">
        <f>IF(OR($E$35="",$F$35="",AS35="",AT35=""),"",IF(AND(AS35=$E$35,AT35=$F$35),5*$J$35,IF(OR(AND($E$35&gt;$F$35,AS35&gt;AT35),AND($E$35=$F$35,AS35=AT35),AND($E$35&lt;$F$35,AS35&lt;AT35)),3*$J$35,0)))</f>
        <v/>
      </c>
      <c r="AV35" s="5">
        <v>1</v>
      </c>
      <c r="AW35" s="6">
        <v>1</v>
      </c>
      <c r="AX35" s="7" t="str">
        <f>IF(OR($E$35="",$F$35="",AV35="",AW35=""),"",IF(AND(AV35=$E$35,AW35=$F$35),5*$J$35,IF(OR(AND($E$35&gt;$F$35,AV35&gt;AW35),AND($E$35=$F$35,AV35=AW35),AND($E$35&lt;$F$35,AV35&lt;AW35)),3*$J$35,0)))</f>
        <v/>
      </c>
      <c r="AY35" s="5">
        <v>1</v>
      </c>
      <c r="AZ35" s="6">
        <v>0</v>
      </c>
      <c r="BA35" s="7" t="str">
        <f>IF(OR($E$35="",$F$35="",AY35="",AZ35=""),"",IF(AND(AY35=$E$35,AZ35=$F$35),5*$J$35,IF(OR(AND($E$35&gt;$F$35,AY35&gt;AZ35),AND($E$35=$F$35,AY35=AZ35),AND($E$35&lt;$F$35,AY35&lt;AZ35)),3*$J$35,0)))</f>
        <v/>
      </c>
      <c r="BB35" s="5">
        <v>1</v>
      </c>
      <c r="BC35" s="6">
        <v>1</v>
      </c>
      <c r="BD35" s="7" t="str">
        <f>IF(OR($E$35="",$F$35="",BB35="",BC35=""),"",IF(AND(BB35=$E$35,BC35=$F$35),5*$J$35,IF(OR(AND($E$35&gt;$F$35,BB35&gt;BC35),AND($E$35=$F$35,BB35=BC35),AND($E$35&lt;$F$35,BB35&lt;BC35)),3*$J$35,0)))</f>
        <v/>
      </c>
      <c r="BE35" s="5">
        <v>2</v>
      </c>
      <c r="BF35" s="6">
        <v>0</v>
      </c>
      <c r="BG35" s="7" t="str">
        <f>IF(OR($E$35="",$F$35="",BE35="",BF35=""),"",IF(AND(BE35=$E$35,BF35=$F$35),5*$J$35,IF(OR(AND($E$35&gt;$F$35,BE35&gt;BF35),AND($E$35=$F$35,BE35=BF35),AND($E$35&lt;$F$35,BE35&lt;BF35)),3*$J$35,0)))</f>
        <v/>
      </c>
      <c r="BH35" s="5">
        <v>2</v>
      </c>
      <c r="BI35" s="6">
        <v>2</v>
      </c>
      <c r="BJ35" s="7" t="str">
        <f>IF(OR($E$35="",$F$35="",BH35="",BI35=""),"",IF(AND(BH35=$E$35,BI35=$F$35),5*$J$35,IF(OR(AND($E$35&gt;$F$35,BH35&gt;BI35),AND($E$35=$F$35,BH35=BI35),AND($E$35&lt;$F$35,BH35&lt;BI35)),3*$J$35,0)))</f>
        <v/>
      </c>
      <c r="BK35" s="5">
        <v>1</v>
      </c>
      <c r="BL35" s="6">
        <v>1</v>
      </c>
      <c r="BM35" s="7" t="str">
        <f>IF(OR($E$35="",$F$35="",BK35="",BL35=""),"",IF(AND(BK35=$E$35,BL35=$F$35),5*$J$35,IF(OR(AND($E$35&gt;$F$35,BK35&gt;BL35),AND($E$35=$F$35,BK35=BL35),AND($E$35&lt;$F$35,BK35&lt;BL35)),3*$J$35,0)))</f>
        <v/>
      </c>
      <c r="BN35" s="5">
        <v>1</v>
      </c>
      <c r="BO35" s="6">
        <v>1</v>
      </c>
      <c r="BP35" s="7" t="str">
        <f>IF(OR($E$35="",$F$35="",BN35="",BO35=""),"",IF(AND(BN35=$E$35,BO35=$F$35),5*$J$35,IF(OR(AND($E$35&gt;$F$35,BN35&gt;BO35),AND($E$35=$F$35,BN35=BO35),AND($E$35&lt;$F$35,BN35&lt;BO35)),3*$J$35,0)))</f>
        <v/>
      </c>
      <c r="BQ35" s="5">
        <v>1</v>
      </c>
      <c r="BR35" s="6">
        <v>1</v>
      </c>
      <c r="BS35" s="7" t="str">
        <f>IF(OR($E$35="",$F$35="",BQ35="",BR35=""),"",IF(AND(BQ35=$E$35,BR35=$F$35),5*$J$35,IF(OR(AND($E$35&gt;$F$35,BQ35&gt;BR35),AND($E$35=$F$35,BQ35=BR35),AND($E$35&lt;$F$35,BQ35&lt;BR35)),3*$J$35,0)))</f>
        <v/>
      </c>
      <c r="BT35" s="5">
        <v>1</v>
      </c>
      <c r="BU35" s="6">
        <v>1</v>
      </c>
      <c r="BV35" s="7" t="str">
        <f>IF(OR($E$35="",$F$35="",BT35="",BU35=""),"",IF(AND(BT35=$E$35,BU35=$F$35),5*$J$35,IF(OR(AND($E$35&gt;$F$35,BT35&gt;BU35),AND($E$35=$F$35,BT35=BU35),AND($E$35&lt;$F$35,BT35&lt;BU35)),3*$J$35,0)))</f>
        <v/>
      </c>
      <c r="BW35" s="5">
        <v>2</v>
      </c>
      <c r="BX35" s="6">
        <v>1</v>
      </c>
      <c r="BY35" s="7" t="str">
        <f>IF(OR($E$35="",$F$35="",BW35="",BX35=""),"",IF(AND(BW35=$E$35,BX35=$F$35),5*$J$35,IF(OR(AND($E$35&gt;$F$35,BW35&gt;BX35),AND($E$35=$F$35,BW35=BX35),AND($E$35&lt;$F$35,BW35&lt;BX35)),3*$J$35,0)))</f>
        <v/>
      </c>
      <c r="BZ35" s="5">
        <v>1</v>
      </c>
      <c r="CA35" s="6">
        <v>0</v>
      </c>
      <c r="CB35" s="7" t="str">
        <f>IF(OR($E$35="",$F$35="",BZ35="",CA35=""),"",IF(AND(BZ35=$E$35,CA35=$F$35),5*$J$35,IF(OR(AND($E$35&gt;$F$35,BZ35&gt;CA35),AND($E$35=$F$35,BZ35=CA35),AND($E$35&lt;$F$35,BZ35&lt;CA35)),3*$J$35,0)))</f>
        <v/>
      </c>
      <c r="CC35" s="5">
        <v>0</v>
      </c>
      <c r="CD35" s="6">
        <v>0</v>
      </c>
      <c r="CE35" s="7" t="str">
        <f>IF(OR($E$35="",$F$35="",CC35="",CD35=""),"",IF(AND(CC35=$E$35,CD35=$F$35),5*$J$35,IF(OR(AND($E$35&gt;$F$35,CC35&gt;CD35),AND($E$35=$F$35,CC35=CD35),AND($E$35&lt;$F$35,CC35&lt;CD35)),3*$J$35,0)))</f>
        <v/>
      </c>
      <c r="CF35" s="5">
        <v>2</v>
      </c>
      <c r="CG35" s="6">
        <v>1</v>
      </c>
      <c r="CH35" s="7" t="str">
        <f>IF(OR($E$35="",$F$35="",CF35="",CG35=""),"",IF(AND(CF35=$E$35,CG35=$F$35),5*$J$35,IF(OR(AND($E$35&gt;$F$35,CF35&gt;CG35),AND($E$35=$F$35,CF35=CG35),AND($E$35&lt;$F$35,CF35&lt;CG35)),3*$J$35,0)))</f>
        <v/>
      </c>
      <c r="CI35" s="5">
        <v>2</v>
      </c>
      <c r="CJ35" s="6">
        <v>1</v>
      </c>
      <c r="CK35" s="7" t="str">
        <f>IF(OR($E$35="",$F$35="",CI35="",CJ35=""),"",IF(AND(CI35=$E$35,CJ35=$F$35),5*$J$35,IF(OR(AND($E$35&gt;$F$35,CI35&gt;CJ35),AND($E$35=$F$35,CI35=CJ35),AND($E$35&lt;$F$35,CI35&lt;CJ35)),3*$J$35,0)))</f>
        <v/>
      </c>
      <c r="CL35" s="5">
        <v>1</v>
      </c>
      <c r="CM35" s="6">
        <v>1</v>
      </c>
      <c r="CN35" s="7" t="str">
        <f>IF(OR($E$35="",$F$35="",CL35="",CM35=""),"",IF(AND(CL35=$E$35,CM35=$F$35),5*$J$35,IF(OR(AND($E$35&gt;$F$35,CL35&gt;CM35),AND($E$35=$F$35,CL35=CM35),AND($E$35&lt;$F$35,CL35&lt;CM35)),3*$J$35,0)))</f>
        <v/>
      </c>
      <c r="CO35" s="5">
        <v>0</v>
      </c>
      <c r="CP35" s="6">
        <v>1</v>
      </c>
      <c r="CQ35" s="7" t="str">
        <f>IF(OR($E$35="",$F$35="",CO35="",CP35=""),"",IF(AND(CO35=$E$35,CP35=$F$35),5*$J$35,IF(OR(AND($E$35&gt;$F$35,CO35&gt;CP35),AND($E$35=$F$35,CO35=CP35),AND($E$35&lt;$F$35,CO35&lt;CP35)),3*$J$35,0)))</f>
        <v/>
      </c>
      <c r="CR35" s="5">
        <v>2</v>
      </c>
      <c r="CS35" s="6">
        <v>1</v>
      </c>
      <c r="CT35" s="7" t="str">
        <f>IF(OR($E$35="",$F$35="",CR35="",CS35=""),"",IF(AND(CR35=$E$35,CS35=$F$35),5*$J$35,IF(OR(AND($E$35&gt;$F$35,CR35&gt;CS35),AND($E$35=$F$35,CR35=CS35),AND($E$35&lt;$F$35,CR35&lt;CS35)),3*$J$35,0)))</f>
        <v/>
      </c>
      <c r="CU35" s="5">
        <v>1</v>
      </c>
      <c r="CV35" s="6">
        <v>0</v>
      </c>
      <c r="CW35" s="7" t="str">
        <f>IF(OR($E$35="",$F$35="",CU35="",CV35=""),"",IF(AND(CU35=$E$35,CV35=$F$35),5*$J$35,IF(OR(AND($E$35&gt;$F$35,CU35&gt;CV35),AND($E$35=$F$35,CU35=CV35),AND($E$35&lt;$F$35,CU35&lt;CV35)),3*$J$35,0)))</f>
        <v/>
      </c>
      <c r="CX35" s="5">
        <v>1</v>
      </c>
      <c r="CY35" s="6">
        <v>0</v>
      </c>
      <c r="CZ35" s="7" t="str">
        <f>IF(OR($E$35="",$F$35="",CX35="",CY35=""),"",IF(AND(CX35=$E$35,CY35=$F$35),5*$J$35,IF(OR(AND($E$35&gt;$F$35,CX35&gt;CY35),AND($E$35=$F$35,CX35=CY35),AND($E$35&lt;$F$35,CX35&lt;CY35)),3*$J$35,0)))</f>
        <v/>
      </c>
      <c r="DA35" s="5">
        <v>1</v>
      </c>
      <c r="DB35" s="6">
        <v>1</v>
      </c>
      <c r="DC35" s="7" t="str">
        <f>IF(OR($E$35="",$F$35="",DA35="",DB35=""),"",IF(AND(DA35=$E$35,DB35=$F$35),5*$J$35,IF(OR(AND($E$35&gt;$F$35,DA35&gt;DB35),AND($E$35=$F$35,DA35=DB35),AND($E$35&lt;$F$35,DA35&lt;DB35)),3*$J$35,0)))</f>
        <v/>
      </c>
      <c r="DD35" s="5">
        <v>0</v>
      </c>
      <c r="DE35" s="6">
        <v>0</v>
      </c>
      <c r="DF35" s="7" t="str">
        <f>IF(OR($E$35="",$F$35="",DD35="",DE35=""),"",IF(AND(DD35=$E$35,DE35=$F$35),5*$J$35,IF(OR(AND($E$35&gt;$F$35,DD35&gt;DE35),AND($E$35=$F$35,DD35=DE35),AND($E$35&lt;$F$35,DD35&lt;DE35)),3*$J$35,0)))</f>
        <v/>
      </c>
      <c r="DG35" s="5">
        <v>1</v>
      </c>
      <c r="DH35" s="6">
        <v>1</v>
      </c>
      <c r="DI35" s="7" t="str">
        <f>IF(OR($E$35="",$F$35="",DG35="",DH35=""),"",IF(AND(DG35=$E$35,DH35=$F$35),5*$J$35,IF(OR(AND($E$35&gt;$F$35,DG35&gt;DH35),AND($E$35=$F$35,DG35=DH35),AND($E$35&lt;$F$35,DG35&lt;DH35)),3*$J$35,0)))</f>
        <v/>
      </c>
      <c r="DJ35" s="5">
        <v>0</v>
      </c>
      <c r="DK35" s="6">
        <v>0</v>
      </c>
      <c r="DL35" s="7" t="str">
        <f>IF(OR($E$35="",$F$35="",DJ35="",DK35=""),"",IF(AND(DJ35=$E$35,DK35=$F$35),5*$J$35,IF(OR(AND($E$35&gt;$F$35,DJ35&gt;DK35),AND($E$35=$F$35,DJ35=DK35),AND($E$35&lt;$F$35,DJ35&lt;DK35)),3*$J$35,0)))</f>
        <v/>
      </c>
      <c r="DM35" s="5">
        <v>0</v>
      </c>
      <c r="DN35" s="6">
        <v>1</v>
      </c>
      <c r="DO35" s="7" t="str">
        <f>IF(OR($E$35="",$F$35="",DM35="",DN35=""),"",IF(AND(DM35=$E$35,DN35=$F$35),5*$J$35,IF(OR(AND($E$35&gt;$F$35,DM35&gt;DN35),AND($E$35=$F$35,DM35=DN35),AND($E$35&lt;$F$35,DM35&lt;DN35)),3*$J$35,0)))</f>
        <v/>
      </c>
      <c r="DP35" s="5">
        <v>1</v>
      </c>
      <c r="DQ35" s="6">
        <v>1</v>
      </c>
      <c r="DR35" s="7" t="str">
        <f>IF(OR($E$35="",$F$35="",DP35="",DQ35=""),"",IF(AND(DP35=$E$35,DQ35=$F$35),5*$J$35,IF(OR(AND($E$35&gt;$F$35,DP35&gt;DQ35),AND($E$35=$F$35,DP35=DQ35),AND($E$35&lt;$F$35,DP35&lt;DQ35)),3*$J$35,0)))</f>
        <v/>
      </c>
      <c r="DS35" s="5">
        <v>2</v>
      </c>
      <c r="DT35" s="6">
        <v>2</v>
      </c>
      <c r="DU35" s="7" t="str">
        <f>IF(OR($E$35="",$F$35="",DS35="",DT35=""),"",IF(AND(DS35=$E$35,DT35=$F$35),5*$J$35,IF(OR(AND($E$35&gt;$F$35,DS35&gt;DT35),AND($E$35=$F$35,DS35=DT35),AND($E$35&lt;$F$35,DS35&lt;DT35)),3*$J$35,0)))</f>
        <v/>
      </c>
      <c r="DV35" s="5">
        <v>1</v>
      </c>
      <c r="DW35" s="6">
        <v>1</v>
      </c>
      <c r="DX35" s="7" t="str">
        <f>IF(OR($E$35="",$F$35="",DV35="",DW35=""),"",IF(AND(DV35=$E$35,DW35=$F$35),5*$J$35,IF(OR(AND($E$35&gt;$F$35,DV35&gt;DW35),AND($E$35=$F$35,DV35=DW35),AND($E$35&lt;$F$35,DV35&lt;DW35)),3*$J$35,0)))</f>
        <v/>
      </c>
      <c r="DY35" s="5">
        <v>1</v>
      </c>
      <c r="DZ35" s="6">
        <v>1</v>
      </c>
      <c r="EA35" s="7" t="str">
        <f>IF(OR($E$35="",$F$35="",DY35="",DZ35=""),"",IF(AND(DY35=$E$35,DZ35=$F$35),5*$J$35,IF(OR(AND($E$35&gt;$F$35,DY35&gt;DZ35),AND($E$35=$F$35,DY35=DZ35),AND($E$35&lt;$F$35,DY35&lt;DZ35)),3*$J$35,0)))</f>
        <v/>
      </c>
      <c r="EB35" s="5">
        <v>1</v>
      </c>
      <c r="EC35" s="6">
        <v>1</v>
      </c>
      <c r="ED35" s="7" t="str">
        <f>IF(OR($E$35="",$F$35="",EB35="",EC35=""),"",IF(AND(EB35=$E$35,EC35=$F$35),5*$J$35,IF(OR(AND($E$35&gt;$F$35,EB35&gt;EC35),AND($E$35=$F$35,EB35=EC35),AND($E$35&lt;$F$35,EB35&lt;EC35)),3*$J$35,0)))</f>
        <v/>
      </c>
      <c r="EE35" s="5">
        <v>2</v>
      </c>
      <c r="EF35" s="6">
        <v>0</v>
      </c>
      <c r="EG35" s="7" t="str">
        <f>IF(OR($E$35="",$F$35="",EE35="",EF35=""),"",IF(AND(EE35=$E$35,EF35=$F$35),5*$J$35,IF(OR(AND($E$35&gt;$F$35,EE35&gt;EF35),AND($E$35=$F$35,EE35=EF35),AND($E$35&lt;$F$35,EE35&lt;EF35)),3*$J$35,0)))</f>
        <v/>
      </c>
      <c r="EH35" s="5">
        <v>1</v>
      </c>
      <c r="EI35" s="6">
        <v>1</v>
      </c>
      <c r="EJ35" s="7" t="str">
        <f>IF(OR($E$35="",$F$35="",EH35="",EI35=""),"",IF(AND(EH35=$E$35,EI35=$F$35),5*$J$35,IF(OR(AND($E$35&gt;$F$35,EH35&gt;EI35),AND($E$35=$F$35,EH35=EI35),AND($E$35&lt;$F$35,EH35&lt;EI35)),3*$J$35,0)))</f>
        <v/>
      </c>
      <c r="EK35" s="5">
        <v>2</v>
      </c>
      <c r="EL35" s="6">
        <v>1</v>
      </c>
      <c r="EM35" s="7" t="str">
        <f>IF(OR($E$35="",$F$35="",EK35="",EL35=""),"",IF(AND(EK35=$E$35,EL35=$F$35),5*$J$35,IF(OR(AND($E$35&gt;$F$35,EK35&gt;EL35),AND($E$35=$F$35,EK35=EL35),AND($E$35&lt;$F$35,EK35&lt;EL35)),3*$J$35,0)))</f>
        <v/>
      </c>
      <c r="EN35" s="5">
        <v>1</v>
      </c>
      <c r="EO35" s="6">
        <v>0</v>
      </c>
      <c r="EP35" s="7" t="str">
        <f>IF(OR($E$35="",$F$35="",EN35="",EO35=""),"",IF(AND(EN35=$E$35,EO35=$F$35),5*$J$35,IF(OR(AND($E$35&gt;$F$35,EN35&gt;EO35),AND($E$35=$F$35,EN35=EO35),AND($E$35&lt;$F$35,EN35&lt;EO35)),3*$J$35,0)))</f>
        <v/>
      </c>
      <c r="EQ35" s="5">
        <v>2</v>
      </c>
      <c r="ER35" s="6">
        <v>1</v>
      </c>
      <c r="ES35" s="7" t="str">
        <f>IF(OR($E$35="",$F$35="",EQ35="",ER35=""),"",IF(AND(EQ35=$E$35,ER35=$F$35),5*$J$35,IF(OR(AND($E$35&gt;$F$35,EQ35&gt;ER35),AND($E$35=$F$35,EQ35=ER35),AND($E$35&lt;$F$35,EQ35&lt;ER35)),3*$J$35,0)))</f>
        <v/>
      </c>
      <c r="ET35" s="5">
        <v>2</v>
      </c>
      <c r="EU35" s="6">
        <v>1</v>
      </c>
      <c r="EV35" s="7" t="str">
        <f>IF(OR($E$35="",$F$35="",ET35="",EU35=""),"",IF(AND(ET35=$E$35,EU35=$F$35),5*$J$35,IF(OR(AND($E$35&gt;$F$35,ET35&gt;EU35),AND($E$35=$F$35,ET35=EU35),AND($E$35&lt;$F$35,ET35&lt;EU35)),3*$J$35,0)))</f>
        <v/>
      </c>
      <c r="EW35" s="5">
        <v>2</v>
      </c>
      <c r="EX35" s="6">
        <v>0</v>
      </c>
      <c r="EY35" s="7" t="str">
        <f>IF(OR($E$35="",$F$35="",EW35="",EX35=""),"",IF(AND(EW35=$E$35,EX35=$F$35),5*$J$35,IF(OR(AND($E$35&gt;$F$35,EW35&gt;EX35),AND($E$35=$F$35,EW35=EX35),AND($E$35&lt;$F$35,EW35&lt;EX35)),3*$J$35,0)))</f>
        <v/>
      </c>
      <c r="EZ35" s="5">
        <v>2</v>
      </c>
      <c r="FA35" s="6">
        <v>1</v>
      </c>
      <c r="FB35" s="7" t="str">
        <f>IF(OR($E$35="",$F$35="",EZ35="",FA35=""),"",IF(AND(EZ35=$E$35,FA35=$F$35),5*$J$35,IF(OR(AND($E$35&gt;$F$35,EZ35&gt;FA35),AND($E$35=$F$35,EZ35=FA35),AND($E$35&lt;$F$35,EZ35&lt;FA35)),3*$J$35,0)))</f>
        <v/>
      </c>
      <c r="FC35" s="5">
        <v>1</v>
      </c>
      <c r="FD35" s="6">
        <v>1</v>
      </c>
      <c r="FE35" s="7" t="str">
        <f>IF(OR($E$35="",$F$35="",FC35="",FD35=""),"",IF(AND(FC35=$E$35,FD35=$F$35),5*$J$35,IF(OR(AND($E$35&gt;$F$35,FC35&gt;FD35),AND($E$35=$F$35,FC35=FD35),AND($E$35&lt;$F$35,FC35&lt;FD35)),3*$J$35,0)))</f>
        <v/>
      </c>
      <c r="FF35" s="5">
        <v>0</v>
      </c>
      <c r="FG35" s="6">
        <v>1</v>
      </c>
      <c r="FH35" s="7" t="str">
        <f>IF(OR($E$35="",$F$35="",FF35="",FG35=""),"",IF(AND(FF35=$E$35,FG35=$F$35),5*$J$35,IF(OR(AND($E$35&gt;$F$35,FF35&gt;FG35),AND($E$35=$F$35,FF35=FG35),AND($E$35&lt;$F$35,FF35&lt;FG35)),3*$J$35,0)))</f>
        <v/>
      </c>
      <c r="FI35" s="5">
        <v>1</v>
      </c>
      <c r="FJ35" s="6">
        <v>2</v>
      </c>
      <c r="FK35" s="7" t="str">
        <f>IF(OR($E$35="",$F$35="",FI35="",FJ35=""),"",IF(AND(FI35=$E$35,FJ35=$F$35),5*$J$35,IF(OR(AND($E$35&gt;$F$35,FI35&gt;FJ35),AND($E$35=$F$35,FI35=FJ35),AND($E$35&lt;$F$35,FI35&lt;FJ35)),3*$J$35,0)))</f>
        <v/>
      </c>
      <c r="FL35" s="5">
        <v>2</v>
      </c>
      <c r="FM35" s="6">
        <v>2</v>
      </c>
      <c r="FN35" s="7" t="str">
        <f>IF(OR($E$35="",$F$35="",FL35="",FM35=""),"",IF(AND(FL35=$E$35,FM35=$F$35),5*$J$35,IF(OR(AND($E$35&gt;$F$35,FL35&gt;FM35),AND($E$35=$F$35,FL35=FM35),AND($E$35&lt;$F$35,FL35&lt;FM35)),3*$J$35,0)))</f>
        <v/>
      </c>
      <c r="FO35" s="5">
        <v>1</v>
      </c>
      <c r="FP35" s="6">
        <v>1</v>
      </c>
      <c r="FQ35" s="7" t="str">
        <f>IF(OR($E$35="",$F$35="",FO35="",FP35=""),"",IF(AND(FO35=$E$35,FP35=$F$35),5*$J$35,IF(OR(AND($E$35&gt;$F$35,FO35&gt;FP35),AND($E$35=$F$35,FO35=FP35),AND($E$35&lt;$F$35,FO35&lt;FP35)),3*$J$35,0)))</f>
        <v/>
      </c>
      <c r="FR35" s="5">
        <v>2</v>
      </c>
      <c r="FS35" s="6">
        <v>0</v>
      </c>
      <c r="FT35" s="7" t="str">
        <f>IF(OR($E$35="",$F$35="",FR35="",FS35=""),"",IF(AND(FR35=$E$35,FS35=$F$35),5*$J$35,IF(OR(AND($E$35&gt;$F$35,FR35&gt;FS35),AND($E$35=$F$35,FR35=FS35),AND($E$35&lt;$F$35,FR35&lt;FS35)),3*$J$35,0)))</f>
        <v/>
      </c>
      <c r="FU35" s="5">
        <v>2</v>
      </c>
      <c r="FV35" s="6">
        <v>1</v>
      </c>
      <c r="FW35" s="7" t="str">
        <f>IF(OR($E$35="",$F$35="",FU35="",FV35=""),"",IF(AND(FU35=$E$35,FV35=$F$35),5*$J$35,IF(OR(AND($E$35&gt;$F$35,FU35&gt;FV35),AND($E$35=$F$35,FU35=FV35),AND($E$35&lt;$F$35,FU35&lt;FV35)),3*$J$35,0)))</f>
        <v/>
      </c>
      <c r="FX35" s="5">
        <v>1</v>
      </c>
      <c r="FY35" s="6">
        <v>1</v>
      </c>
      <c r="FZ35" s="7" t="str">
        <f>IF(OR($E$35="",$F$35="",FX35="",FY35=""),"",IF(AND(FX35=$E$35,FY35=$F$35),5*$J$35,IF(OR(AND($E$35&gt;$F$35,FX35&gt;FY35),AND($E$35=$F$35,FX35=FY35),AND($E$35&lt;$F$35,FX35&lt;FY35)),3*$J$35,0)))</f>
        <v/>
      </c>
      <c r="GA35" s="5">
        <v>2</v>
      </c>
      <c r="GB35" s="6">
        <v>1</v>
      </c>
      <c r="GC35" s="7" t="str">
        <f>IF(OR($E$35="",$F$35="",GA35="",GB35=""),"",IF(AND(GA35=$E$35,GB35=$F$35),5*$J$35,IF(OR(AND($E$35&gt;$F$35,GA35&gt;GB35),AND($E$35=$F$35,GA35=GB35),AND($E$35&lt;$F$35,GA35&lt;GB35)),3*$J$35,0)))</f>
        <v/>
      </c>
      <c r="GD35" s="5">
        <v>1</v>
      </c>
      <c r="GE35" s="6">
        <v>1</v>
      </c>
      <c r="GF35" s="7" t="str">
        <f>IF(OR($E$35="",$F$35="",GD35="",GE35=""),"",IF(AND(GD35=$E$35,GE35=$F$35),5*$J$35,IF(OR(AND($E$35&gt;$F$35,GD35&gt;GE35),AND($E$35=$F$35,GD35=GE35),AND($E$35&lt;$F$35,GD35&lt;GE35)),3*$J$35,0)))</f>
        <v/>
      </c>
      <c r="GG35" s="5">
        <v>2</v>
      </c>
      <c r="GH35" s="6">
        <v>1</v>
      </c>
      <c r="GI35" s="7" t="str">
        <f>IF(OR($E$35="",$F$35="",GG35="",GH35=""),"",IF(AND(GG35=$E$35,GH35=$F$35),5*$J$35,IF(OR(AND($E$35&gt;$F$35,GG35&gt;GH35),AND($E$35=$F$35,GG35=GH35),AND($E$35&lt;$F$35,GG35&lt;GH35)),3*$J$35,0)))</f>
        <v/>
      </c>
      <c r="GJ35" s="5">
        <v>2</v>
      </c>
      <c r="GK35" s="6">
        <v>1</v>
      </c>
      <c r="GL35" s="7" t="str">
        <f>IF(OR($E$35="",$F$35="",GJ35="",GK35=""),"",IF(AND(GJ35=$E$35,GK35=$F$35),5*$J$35,IF(OR(AND($E$35&gt;$F$35,GJ35&gt;GK35),AND($E$35=$F$35,GJ35=GK35),AND($E$35&lt;$F$35,GJ35&lt;GK35)),3*$J$35,0)))</f>
        <v/>
      </c>
      <c r="GM35" s="5">
        <v>2</v>
      </c>
      <c r="GN35" s="6">
        <v>2</v>
      </c>
      <c r="GO35" s="7" t="str">
        <f>IF(OR($E$35="",$F$35="",GM35="",GN35=""),"",IF(AND(GM35=$E$35,GN35=$F$35),5*$J$35,IF(OR(AND($E$35&gt;$F$35,GM35&gt;GN35),AND($E$35=$F$35,GM35=GN35),AND($E$35&lt;$F$35,GM35&lt;GN35)),3*$J$35,0)))</f>
        <v/>
      </c>
      <c r="GP35" s="5">
        <v>1</v>
      </c>
      <c r="GQ35" s="6">
        <v>1</v>
      </c>
      <c r="GR35" s="7" t="str">
        <f>IF(OR($E$35="",$F$35="",GP35="",GQ35=""),"",IF(AND(GP35=$E$35,GQ35=$F$35),5*$J$35,IF(OR(AND($E$35&gt;$F$35,GP35&gt;GQ35),AND($E$35=$F$35,GP35=GQ35),AND($E$35&lt;$F$35,GP35&lt;GQ35)),3*$J$35,0)))</f>
        <v/>
      </c>
      <c r="GS35" s="5">
        <v>1</v>
      </c>
      <c r="GT35" s="6">
        <v>1</v>
      </c>
      <c r="GU35" s="7" t="str">
        <f>IF(OR($E$35="",$F$35="",GS35="",GT35=""),"",IF(AND(GS35=$E$35,GT35=$F$35),5*$J$35,IF(OR(AND($E$35&gt;$F$35,GS35&gt;GT35),AND($E$35=$F$35,GS35=GT35),AND($E$35&lt;$F$35,GS35&lt;GT35)),3*$J$35,0)))</f>
        <v/>
      </c>
      <c r="GV35" s="168"/>
    </row>
    <row r="36" spans="1:204">
      <c r="A36" s="236">
        <v>33</v>
      </c>
      <c r="B36" s="44">
        <v>31</v>
      </c>
      <c r="C36" s="152" t="s">
        <v>21</v>
      </c>
      <c r="D36" s="152" t="s">
        <v>5</v>
      </c>
      <c r="E36" s="221" t="str">
        <f>IF(Poules!I47&lt;&gt;"",Poules!I47,"")</f>
        <v/>
      </c>
      <c r="F36" s="221" t="str">
        <f>IF(Poules!J47&lt;&gt;"",Poules!J47,"")</f>
        <v/>
      </c>
      <c r="G36" s="22">
        <v>1.8</v>
      </c>
      <c r="H36" s="210">
        <v>3.2</v>
      </c>
      <c r="I36" s="211">
        <v>4</v>
      </c>
      <c r="J36" s="174" t="str">
        <f t="shared" si="2"/>
        <v/>
      </c>
      <c r="K36" s="250">
        <f>IF($K$4&lt;&gt;0,HLOOKUP($K$4,$O$4:GU36,A36,FALSE),"")</f>
        <v>1</v>
      </c>
      <c r="L36" s="251">
        <f>IF($K$4&lt;&gt;0,HLOOKUP(CONCATENATE($K$4,"1"),$O$4:GU36,A36,FALSE),"")</f>
        <v>1</v>
      </c>
      <c r="M36" s="252" t="str">
        <f>IF($K$4&lt;&gt;0,HLOOKUP(CONCATENATE($K$4,"2"),$O$4:GU36,A36,FALSE),"")</f>
        <v/>
      </c>
      <c r="N36" s="253"/>
      <c r="O36" s="3">
        <v>0</v>
      </c>
      <c r="P36" s="4">
        <v>1</v>
      </c>
      <c r="Q36" s="130" t="str">
        <f>IF(OR($E$36="",$F$36="",O36="",P36=""),"",IF(AND(O36=$E$36,P36=$F$36),5*$J$36,IF(OR(AND($E$36&gt;$F$36,O36&gt;P36),AND($E$36=$F$36,O36=P36),AND($E$36&lt;$F$36,O36&lt;P36)),3*$J$36,0)))</f>
        <v/>
      </c>
      <c r="R36" s="3">
        <v>1</v>
      </c>
      <c r="S36" s="4">
        <v>2</v>
      </c>
      <c r="T36" s="130" t="str">
        <f>IF(OR($E$36="",$F$36="",R36="",S36=""),"",IF(AND(R36=$E$36,S36=$F$36),5*$J$36,IF(OR(AND($E$36&gt;$F$36,R36&gt;S36),AND($E$36=$F$36,R36=S36),AND($E$36&lt;$F$36,R36&lt;S36)),3*$J$36,0)))</f>
        <v/>
      </c>
      <c r="U36" s="3">
        <v>2</v>
      </c>
      <c r="V36" s="4">
        <v>2</v>
      </c>
      <c r="W36" s="130" t="str">
        <f>IF(OR($E$36="",$F$36="",U36="",V36=""),"",IF(AND(U36=$E$36,V36=$F$36),5*$J$36,IF(OR(AND($E$36&gt;$F$36,U36&gt;V36),AND($E$36=$F$36,U36=V36),AND($E$36&lt;$F$36,U36&lt;V36)),3*$J$36,0)))</f>
        <v/>
      </c>
      <c r="X36" s="3">
        <v>1</v>
      </c>
      <c r="Y36" s="4">
        <v>2</v>
      </c>
      <c r="Z36" s="130" t="str">
        <f>IF(OR($E$36="",$F$36="",X36="",Y36=""),"",IF(AND(X36=$E$36,Y36=$F$36),5*$J$36,IF(OR(AND($E$36&gt;$F$36,X36&gt;Y36),AND($E$36=$F$36,X36=Y36),AND($E$36&lt;$F$36,X36&lt;Y36)),3*$J$36,0)))</f>
        <v/>
      </c>
      <c r="AA36" s="3">
        <v>0</v>
      </c>
      <c r="AB36" s="4">
        <v>0</v>
      </c>
      <c r="AC36" s="130" t="str">
        <f>IF(OR($E$36="",$F$36="",AA36="",AB36=""),"",IF(AND(AA36=$E$36,AB36=$F$36),5*$J$36,IF(OR(AND($E$36&gt;$F$36,AA36&gt;AB36),AND($E$36=$F$36,AA36=AB36),AND($E$36&lt;$F$36,AA36&lt;AB36)),3*$J$36,0)))</f>
        <v/>
      </c>
      <c r="AD36" s="3">
        <v>1</v>
      </c>
      <c r="AE36" s="4">
        <v>1</v>
      </c>
      <c r="AF36" s="130" t="str">
        <f>IF(OR($E$36="",$F$36="",AD36="",AE36=""),"",IF(AND(AD36=$E$36,AE36=$F$36),5*$J$36,IF(OR(AND($E$36&gt;$F$36,AD36&gt;AE36),AND($E$36=$F$36,AD36=AE36),AND($E$36&lt;$F$36,AD36&lt;AE36)),3*$J$36,0)))</f>
        <v/>
      </c>
      <c r="AG36" s="3">
        <v>0</v>
      </c>
      <c r="AH36" s="4">
        <v>1</v>
      </c>
      <c r="AI36" s="130" t="str">
        <f>IF(OR($E$36="",$F$36="",AG36="",AH36=""),"",IF(AND(AG36=$E$36,AH36=$F$36),5*$J$36,IF(OR(AND($E$36&gt;$F$36,AG36&gt;AH36),AND($E$36=$F$36,AG36=AH36),AND($E$36&lt;$F$36,AG36&lt;AH36)),3*$J$36,0)))</f>
        <v/>
      </c>
      <c r="AJ36" s="3">
        <v>0</v>
      </c>
      <c r="AK36" s="4">
        <v>2</v>
      </c>
      <c r="AL36" s="130" t="str">
        <f>IF(OR($E$36="",$F$36="",AJ36="",AK36=""),"",IF(AND(AJ36=$E$36,AK36=$F$36),5*$J$36,IF(OR(AND($E$36&gt;$F$36,AJ36&gt;AK36),AND($E$36=$F$36,AJ36=AK36),AND($E$36&lt;$F$36,AJ36&lt;AK36)),3*$J$36,0)))</f>
        <v/>
      </c>
      <c r="AM36" s="3">
        <v>2</v>
      </c>
      <c r="AN36" s="4">
        <v>2</v>
      </c>
      <c r="AO36" s="130" t="str">
        <f>IF(OR($E$36="",$F$36="",AM36="",AN36=""),"",IF(AND(AM36=$E$36,AN36=$F$36),5*$J$36,IF(OR(AND($E$36&gt;$F$36,AM36&gt;AN36),AND($E$36=$F$36,AM36=AN36),AND($E$36&lt;$F$36,AM36&lt;AN36)),3*$J$36,0)))</f>
        <v/>
      </c>
      <c r="AP36" s="3">
        <v>1</v>
      </c>
      <c r="AQ36" s="4">
        <v>0</v>
      </c>
      <c r="AR36" s="130" t="str">
        <f>IF(OR($E$36="",$F$36="",AP36="",AQ36=""),"",IF(AND(AP36=$E$36,AQ36=$F$36),5*$J$36,IF(OR(AND($E$36&gt;$F$36,AP36&gt;AQ36),AND($E$36=$F$36,AP36=AQ36),AND($E$36&lt;$F$36,AP36&lt;AQ36)),3*$J$36,0)))</f>
        <v/>
      </c>
      <c r="AS36" s="3">
        <v>1</v>
      </c>
      <c r="AT36" s="4">
        <v>1</v>
      </c>
      <c r="AU36" s="130" t="str">
        <f>IF(OR($E$36="",$F$36="",AS36="",AT36=""),"",IF(AND(AS36=$E$36,AT36=$F$36),5*$J$36,IF(OR(AND($E$36&gt;$F$36,AS36&gt;AT36),AND($E$36=$F$36,AS36=AT36),AND($E$36&lt;$F$36,AS36&lt;AT36)),3*$J$36,0)))</f>
        <v/>
      </c>
      <c r="AV36" s="3">
        <v>2</v>
      </c>
      <c r="AW36" s="4">
        <v>2</v>
      </c>
      <c r="AX36" s="130" t="str">
        <f>IF(OR($E$36="",$F$36="",AV36="",AW36=""),"",IF(AND(AV36=$E$36,AW36=$F$36),5*$J$36,IF(OR(AND($E$36&gt;$F$36,AV36&gt;AW36),AND($E$36=$F$36,AV36=AW36),AND($E$36&lt;$F$36,AV36&lt;AW36)),3*$J$36,0)))</f>
        <v/>
      </c>
      <c r="AY36" s="3">
        <v>1</v>
      </c>
      <c r="AZ36" s="4">
        <v>2</v>
      </c>
      <c r="BA36" s="130" t="str">
        <f>IF(OR($E$36="",$F$36="",AY36="",AZ36=""),"",IF(AND(AY36=$E$36,AZ36=$F$36),5*$J$36,IF(OR(AND($E$36&gt;$F$36,AY36&gt;AZ36),AND($E$36=$F$36,AY36=AZ36),AND($E$36&lt;$F$36,AY36&lt;AZ36)),3*$J$36,0)))</f>
        <v/>
      </c>
      <c r="BB36" s="3">
        <v>1</v>
      </c>
      <c r="BC36" s="4">
        <v>1</v>
      </c>
      <c r="BD36" s="130" t="str">
        <f>IF(OR($E$36="",$F$36="",BB36="",BC36=""),"",IF(AND(BB36=$E$36,BC36=$F$36),5*$J$36,IF(OR(AND($E$36&gt;$F$36,BB36&gt;BC36),AND($E$36=$F$36,BB36=BC36),AND($E$36&lt;$F$36,BB36&lt;BC36)),3*$J$36,0)))</f>
        <v/>
      </c>
      <c r="BE36" s="3">
        <v>1</v>
      </c>
      <c r="BF36" s="4">
        <v>1</v>
      </c>
      <c r="BG36" s="130" t="str">
        <f>IF(OR($E$36="",$F$36="",BE36="",BF36=""),"",IF(AND(BE36=$E$36,BF36=$F$36),5*$J$36,IF(OR(AND($E$36&gt;$F$36,BE36&gt;BF36),AND($E$36=$F$36,BE36=BF36),AND($E$36&lt;$F$36,BE36&lt;BF36)),3*$J$36,0)))</f>
        <v/>
      </c>
      <c r="BH36" s="3">
        <v>1</v>
      </c>
      <c r="BI36" s="4">
        <v>1</v>
      </c>
      <c r="BJ36" s="130" t="str">
        <f>IF(OR($E$36="",$F$36="",BH36="",BI36=""),"",IF(AND(BH36=$E$36,BI36=$F$36),5*$J$36,IF(OR(AND($E$36&gt;$F$36,BH36&gt;BI36),AND($E$36=$F$36,BH36=BI36),AND($E$36&lt;$F$36,BH36&lt;BI36)),3*$J$36,0)))</f>
        <v/>
      </c>
      <c r="BK36" s="3">
        <v>1</v>
      </c>
      <c r="BL36" s="4">
        <v>0</v>
      </c>
      <c r="BM36" s="130" t="str">
        <f>IF(OR($E$36="",$F$36="",BK36="",BL36=""),"",IF(AND(BK36=$E$36,BL36=$F$36),5*$J$36,IF(OR(AND($E$36&gt;$F$36,BK36&gt;BL36),AND($E$36=$F$36,BK36=BL36),AND($E$36&lt;$F$36,BK36&lt;BL36)),3*$J$36,0)))</f>
        <v/>
      </c>
      <c r="BN36" s="3">
        <v>2</v>
      </c>
      <c r="BO36" s="4">
        <v>1</v>
      </c>
      <c r="BP36" s="130" t="str">
        <f>IF(OR($E$36="",$F$36="",BN36="",BO36=""),"",IF(AND(BN36=$E$36,BO36=$F$36),5*$J$36,IF(OR(AND($E$36&gt;$F$36,BN36&gt;BO36),AND($E$36=$F$36,BN36=BO36),AND($E$36&lt;$F$36,BN36&lt;BO36)),3*$J$36,0)))</f>
        <v/>
      </c>
      <c r="BQ36" s="3">
        <v>1</v>
      </c>
      <c r="BR36" s="4">
        <v>2</v>
      </c>
      <c r="BS36" s="130" t="str">
        <f>IF(OR($E$36="",$F$36="",BQ36="",BR36=""),"",IF(AND(BQ36=$E$36,BR36=$F$36),5*$J$36,IF(OR(AND($E$36&gt;$F$36,BQ36&gt;BR36),AND($E$36=$F$36,BQ36=BR36),AND($E$36&lt;$F$36,BQ36&lt;BR36)),3*$J$36,0)))</f>
        <v/>
      </c>
      <c r="BT36" s="3">
        <v>2</v>
      </c>
      <c r="BU36" s="4">
        <v>0</v>
      </c>
      <c r="BV36" s="130" t="str">
        <f>IF(OR($E$36="",$F$36="",BT36="",BU36=""),"",IF(AND(BT36=$E$36,BU36=$F$36),5*$J$36,IF(OR(AND($E$36&gt;$F$36,BT36&gt;BU36),AND($E$36=$F$36,BT36=BU36),AND($E$36&lt;$F$36,BT36&lt;BU36)),3*$J$36,0)))</f>
        <v/>
      </c>
      <c r="BW36" s="3">
        <v>2</v>
      </c>
      <c r="BX36" s="4">
        <v>1</v>
      </c>
      <c r="BY36" s="130" t="str">
        <f>IF(OR($E$36="",$F$36="",BW36="",BX36=""),"",IF(AND(BW36=$E$36,BX36=$F$36),5*$J$36,IF(OR(AND($E$36&gt;$F$36,BW36&gt;BX36),AND($E$36=$F$36,BW36=BX36),AND($E$36&lt;$F$36,BW36&lt;BX36)),3*$J$36,0)))</f>
        <v/>
      </c>
      <c r="BZ36" s="3">
        <v>0</v>
      </c>
      <c r="CA36" s="4">
        <v>2</v>
      </c>
      <c r="CB36" s="130" t="str">
        <f>IF(OR($E$36="",$F$36="",BZ36="",CA36=""),"",IF(AND(BZ36=$E$36,CA36=$F$36),5*$J$36,IF(OR(AND($E$36&gt;$F$36,BZ36&gt;CA36),AND($E$36=$F$36,BZ36=CA36),AND($E$36&lt;$F$36,BZ36&lt;CA36)),3*$J$36,0)))</f>
        <v/>
      </c>
      <c r="CC36" s="3">
        <v>0</v>
      </c>
      <c r="CD36" s="4">
        <v>0</v>
      </c>
      <c r="CE36" s="130" t="str">
        <f>IF(OR($E$36="",$F$36="",CC36="",CD36=""),"",IF(AND(CC36=$E$36,CD36=$F$36),5*$J$36,IF(OR(AND($E$36&gt;$F$36,CC36&gt;CD36),AND($E$36=$F$36,CC36=CD36),AND($E$36&lt;$F$36,CC36&lt;CD36)),3*$J$36,0)))</f>
        <v/>
      </c>
      <c r="CF36" s="3">
        <v>1</v>
      </c>
      <c r="CG36" s="4">
        <v>1</v>
      </c>
      <c r="CH36" s="130" t="str">
        <f>IF(OR($E$36="",$F$36="",CF36="",CG36=""),"",IF(AND(CF36=$E$36,CG36=$F$36),5*$J$36,IF(OR(AND($E$36&gt;$F$36,CF36&gt;CG36),AND($E$36=$F$36,CF36=CG36),AND($E$36&lt;$F$36,CF36&lt;CG36)),3*$J$36,0)))</f>
        <v/>
      </c>
      <c r="CI36" s="3">
        <v>2</v>
      </c>
      <c r="CJ36" s="4">
        <v>2</v>
      </c>
      <c r="CK36" s="130" t="str">
        <f>IF(OR($E$36="",$F$36="",CI36="",CJ36=""),"",IF(AND(CI36=$E$36,CJ36=$F$36),5*$J$36,IF(OR(AND($E$36&gt;$F$36,CI36&gt;CJ36),AND($E$36=$F$36,CI36=CJ36),AND($E$36&lt;$F$36,CI36&lt;CJ36)),3*$J$36,0)))</f>
        <v/>
      </c>
      <c r="CL36" s="3">
        <v>1</v>
      </c>
      <c r="CM36" s="4">
        <v>0</v>
      </c>
      <c r="CN36" s="130" t="str">
        <f>IF(OR($E$36="",$F$36="",CL36="",CM36=""),"",IF(AND(CL36=$E$36,CM36=$F$36),5*$J$36,IF(OR(AND($E$36&gt;$F$36,CL36&gt;CM36),AND($E$36=$F$36,CL36=CM36),AND($E$36&lt;$F$36,CL36&lt;CM36)),3*$J$36,0)))</f>
        <v/>
      </c>
      <c r="CO36" s="3">
        <v>1</v>
      </c>
      <c r="CP36" s="4">
        <v>0</v>
      </c>
      <c r="CQ36" s="130" t="str">
        <f>IF(OR($E$36="",$F$36="",CO36="",CP36=""),"",IF(AND(CO36=$E$36,CP36=$F$36),5*$J$36,IF(OR(AND($E$36&gt;$F$36,CO36&gt;CP36),AND($E$36=$F$36,CO36=CP36),AND($E$36&lt;$F$36,CO36&lt;CP36)),3*$J$36,0)))</f>
        <v/>
      </c>
      <c r="CR36" s="3">
        <v>1</v>
      </c>
      <c r="CS36" s="4">
        <v>2</v>
      </c>
      <c r="CT36" s="130" t="str">
        <f>IF(OR($E$36="",$F$36="",CR36="",CS36=""),"",IF(AND(CR36=$E$36,CS36=$F$36),5*$J$36,IF(OR(AND($E$36&gt;$F$36,CR36&gt;CS36),AND($E$36=$F$36,CR36=CS36),AND($E$36&lt;$F$36,CR36&lt;CS36)),3*$J$36,0)))</f>
        <v/>
      </c>
      <c r="CU36" s="3">
        <v>3</v>
      </c>
      <c r="CV36" s="4">
        <v>1</v>
      </c>
      <c r="CW36" s="130" t="str">
        <f>IF(OR($E$36="",$F$36="",CU36="",CV36=""),"",IF(AND(CU36=$E$36,CV36=$F$36),5*$J$36,IF(OR(AND($E$36&gt;$F$36,CU36&gt;CV36),AND($E$36=$F$36,CU36=CV36),AND($E$36&lt;$F$36,CU36&lt;CV36)),3*$J$36,0)))</f>
        <v/>
      </c>
      <c r="CX36" s="3">
        <v>1</v>
      </c>
      <c r="CY36" s="4">
        <v>0</v>
      </c>
      <c r="CZ36" s="130" t="str">
        <f>IF(OR($E$36="",$F$36="",CX36="",CY36=""),"",IF(AND(CX36=$E$36,CY36=$F$36),5*$J$36,IF(OR(AND($E$36&gt;$F$36,CX36&gt;CY36),AND($E$36=$F$36,CX36=CY36),AND($E$36&lt;$F$36,CX36&lt;CY36)),3*$J$36,0)))</f>
        <v/>
      </c>
      <c r="DA36" s="3">
        <v>0</v>
      </c>
      <c r="DB36" s="4">
        <v>1</v>
      </c>
      <c r="DC36" s="130" t="str">
        <f>IF(OR($E$36="",$F$36="",DA36="",DB36=""),"",IF(AND(DA36=$E$36,DB36=$F$36),5*$J$36,IF(OR(AND($E$36&gt;$F$36,DA36&gt;DB36),AND($E$36=$F$36,DA36=DB36),AND($E$36&lt;$F$36,DA36&lt;DB36)),3*$J$36,0)))</f>
        <v/>
      </c>
      <c r="DD36" s="3">
        <v>2</v>
      </c>
      <c r="DE36" s="4">
        <v>1</v>
      </c>
      <c r="DF36" s="130" t="str">
        <f>IF(OR($E$36="",$F$36="",DD36="",DE36=""),"",IF(AND(DD36=$E$36,DE36=$F$36),5*$J$36,IF(OR(AND($E$36&gt;$F$36,DD36&gt;DE36),AND($E$36=$F$36,DD36=DE36),AND($E$36&lt;$F$36,DD36&lt;DE36)),3*$J$36,0)))</f>
        <v/>
      </c>
      <c r="DG36" s="3">
        <v>1</v>
      </c>
      <c r="DH36" s="4">
        <v>0</v>
      </c>
      <c r="DI36" s="130" t="str">
        <f>IF(OR($E$36="",$F$36="",DG36="",DH36=""),"",IF(AND(DG36=$E$36,DH36=$F$36),5*$J$36,IF(OR(AND($E$36&gt;$F$36,DG36&gt;DH36),AND($E$36=$F$36,DG36=DH36),AND($E$36&lt;$F$36,DG36&lt;DH36)),3*$J$36,0)))</f>
        <v/>
      </c>
      <c r="DJ36" s="3">
        <v>1</v>
      </c>
      <c r="DK36" s="4">
        <v>0</v>
      </c>
      <c r="DL36" s="130" t="str">
        <f>IF(OR($E$36="",$F$36="",DJ36="",DK36=""),"",IF(AND(DJ36=$E$36,DK36=$F$36),5*$J$36,IF(OR(AND($E$36&gt;$F$36,DJ36&gt;DK36),AND($E$36=$F$36,DJ36=DK36),AND($E$36&lt;$F$36,DJ36&lt;DK36)),3*$J$36,0)))</f>
        <v/>
      </c>
      <c r="DM36" s="3">
        <v>0</v>
      </c>
      <c r="DN36" s="4">
        <v>0</v>
      </c>
      <c r="DO36" s="130" t="str">
        <f>IF(OR($E$36="",$F$36="",DM36="",DN36=""),"",IF(AND(DM36=$E$36,DN36=$F$36),5*$J$36,IF(OR(AND($E$36&gt;$F$36,DM36&gt;DN36),AND($E$36=$F$36,DM36=DN36),AND($E$36&lt;$F$36,DM36&lt;DN36)),3*$J$36,0)))</f>
        <v/>
      </c>
      <c r="DP36" s="3">
        <v>2</v>
      </c>
      <c r="DQ36" s="4">
        <v>2</v>
      </c>
      <c r="DR36" s="130" t="str">
        <f>IF(OR($E$36="",$F$36="",DP36="",DQ36=""),"",IF(AND(DP36=$E$36,DQ36=$F$36),5*$J$36,IF(OR(AND($E$36&gt;$F$36,DP36&gt;DQ36),AND($E$36=$F$36,DP36=DQ36),AND($E$36&lt;$F$36,DP36&lt;DQ36)),3*$J$36,0)))</f>
        <v/>
      </c>
      <c r="DS36" s="3">
        <v>3</v>
      </c>
      <c r="DT36" s="4">
        <v>0</v>
      </c>
      <c r="DU36" s="130" t="str">
        <f>IF(OR($E$36="",$F$36="",DS36="",DT36=""),"",IF(AND(DS36=$E$36,DT36=$F$36),5*$J$36,IF(OR(AND($E$36&gt;$F$36,DS36&gt;DT36),AND($E$36=$F$36,DS36=DT36),AND($E$36&lt;$F$36,DS36&lt;DT36)),3*$J$36,0)))</f>
        <v/>
      </c>
      <c r="DV36" s="3">
        <v>1</v>
      </c>
      <c r="DW36" s="4">
        <v>2</v>
      </c>
      <c r="DX36" s="130" t="str">
        <f>IF(OR($E$36="",$F$36="",DV36="",DW36=""),"",IF(AND(DV36=$E$36,DW36=$F$36),5*$J$36,IF(OR(AND($E$36&gt;$F$36,DV36&gt;DW36),AND($E$36=$F$36,DV36=DW36),AND($E$36&lt;$F$36,DV36&lt;DW36)),3*$J$36,0)))</f>
        <v/>
      </c>
      <c r="DY36" s="3">
        <v>1</v>
      </c>
      <c r="DZ36" s="4">
        <v>2</v>
      </c>
      <c r="EA36" s="130" t="str">
        <f>IF(OR($E$36="",$F$36="",DY36="",DZ36=""),"",IF(AND(DY36=$E$36,DZ36=$F$36),5*$J$36,IF(OR(AND($E$36&gt;$F$36,DY36&gt;DZ36),AND($E$36=$F$36,DY36=DZ36),AND($E$36&lt;$F$36,DY36&lt;DZ36)),3*$J$36,0)))</f>
        <v/>
      </c>
      <c r="EB36" s="3">
        <v>1</v>
      </c>
      <c r="EC36" s="4">
        <v>0</v>
      </c>
      <c r="ED36" s="130" t="str">
        <f>IF(OR($E$36="",$F$36="",EB36="",EC36=""),"",IF(AND(EB36=$E$36,EC36=$F$36),5*$J$36,IF(OR(AND($E$36&gt;$F$36,EB36&gt;EC36),AND($E$36=$F$36,EB36=EC36),AND($E$36&lt;$F$36,EB36&lt;EC36)),3*$J$36,0)))</f>
        <v/>
      </c>
      <c r="EE36" s="3">
        <v>0</v>
      </c>
      <c r="EF36" s="4">
        <v>1</v>
      </c>
      <c r="EG36" s="130" t="str">
        <f>IF(OR($E$36="",$F$36="",EE36="",EF36=""),"",IF(AND(EE36=$E$36,EF36=$F$36),5*$J$36,IF(OR(AND($E$36&gt;$F$36,EE36&gt;EF36),AND($E$36=$F$36,EE36=EF36),AND($E$36&lt;$F$36,EE36&lt;EF36)),3*$J$36,0)))</f>
        <v/>
      </c>
      <c r="EH36" s="3">
        <v>1</v>
      </c>
      <c r="EI36" s="4">
        <v>1</v>
      </c>
      <c r="EJ36" s="130" t="str">
        <f>IF(OR($E$36="",$F$36="",EH36="",EI36=""),"",IF(AND(EH36=$E$36,EI36=$F$36),5*$J$36,IF(OR(AND($E$36&gt;$F$36,EH36&gt;EI36),AND($E$36=$F$36,EH36=EI36),AND($E$36&lt;$F$36,EH36&lt;EI36)),3*$J$36,0)))</f>
        <v/>
      </c>
      <c r="EK36" s="3">
        <v>1</v>
      </c>
      <c r="EL36" s="4">
        <v>1</v>
      </c>
      <c r="EM36" s="130" t="str">
        <f>IF(OR($E$36="",$F$36="",EK36="",EL36=""),"",IF(AND(EK36=$E$36,EL36=$F$36),5*$J$36,IF(OR(AND($E$36&gt;$F$36,EK36&gt;EL36),AND($E$36=$F$36,EK36=EL36),AND($E$36&lt;$F$36,EK36&lt;EL36)),3*$J$36,0)))</f>
        <v/>
      </c>
      <c r="EN36" s="3">
        <v>1</v>
      </c>
      <c r="EO36" s="4">
        <v>1</v>
      </c>
      <c r="EP36" s="130" t="str">
        <f>IF(OR($E$36="",$F$36="",EN36="",EO36=""),"",IF(AND(EN36=$E$36,EO36=$F$36),5*$J$36,IF(OR(AND($E$36&gt;$F$36,EN36&gt;EO36),AND($E$36=$F$36,EN36=EO36),AND($E$36&lt;$F$36,EN36&lt;EO36)),3*$J$36,0)))</f>
        <v/>
      </c>
      <c r="EQ36" s="3">
        <v>0</v>
      </c>
      <c r="ER36" s="4">
        <v>1</v>
      </c>
      <c r="ES36" s="130" t="str">
        <f>IF(OR($E$36="",$F$36="",EQ36="",ER36=""),"",IF(AND(EQ36=$E$36,ER36=$F$36),5*$J$36,IF(OR(AND($E$36&gt;$F$36,EQ36&gt;ER36),AND($E$36=$F$36,EQ36=ER36),AND($E$36&lt;$F$36,EQ36&lt;ER36)),3*$J$36,0)))</f>
        <v/>
      </c>
      <c r="ET36" s="3">
        <v>0</v>
      </c>
      <c r="EU36" s="4">
        <v>1</v>
      </c>
      <c r="EV36" s="130" t="str">
        <f>IF(OR($E$36="",$F$36="",ET36="",EU36=""),"",IF(AND(ET36=$E$36,EU36=$F$36),5*$J$36,IF(OR(AND($E$36&gt;$F$36,ET36&gt;EU36),AND($E$36=$F$36,ET36=EU36),AND($E$36&lt;$F$36,ET36&lt;EU36)),3*$J$36,0)))</f>
        <v/>
      </c>
      <c r="EW36" s="3">
        <v>0</v>
      </c>
      <c r="EX36" s="4">
        <v>1</v>
      </c>
      <c r="EY36" s="130" t="str">
        <f>IF(OR($E$36="",$F$36="",EW36="",EX36=""),"",IF(AND(EW36=$E$36,EX36=$F$36),5*$J$36,IF(OR(AND($E$36&gt;$F$36,EW36&gt;EX36),AND($E$36=$F$36,EW36=EX36),AND($E$36&lt;$F$36,EW36&lt;EX36)),3*$J$36,0)))</f>
        <v/>
      </c>
      <c r="EZ36" s="3">
        <v>0</v>
      </c>
      <c r="FA36" s="4">
        <v>0</v>
      </c>
      <c r="FB36" s="130" t="str">
        <f>IF(OR($E$36="",$F$36="",EZ36="",FA36=""),"",IF(AND(EZ36=$E$36,FA36=$F$36),5*$J$36,IF(OR(AND($E$36&gt;$F$36,EZ36&gt;FA36),AND($E$36=$F$36,EZ36=FA36),AND($E$36&lt;$F$36,EZ36&lt;FA36)),3*$J$36,0)))</f>
        <v/>
      </c>
      <c r="FC36" s="3">
        <v>2</v>
      </c>
      <c r="FD36" s="4">
        <v>0</v>
      </c>
      <c r="FE36" s="130" t="str">
        <f>IF(OR($E$36="",$F$36="",FC36="",FD36=""),"",IF(AND(FC36=$E$36,FD36=$F$36),5*$J$36,IF(OR(AND($E$36&gt;$F$36,FC36&gt;FD36),AND($E$36=$F$36,FC36=FD36),AND($E$36&lt;$F$36,FC36&lt;FD36)),3*$J$36,0)))</f>
        <v/>
      </c>
      <c r="FF36" s="3">
        <v>2</v>
      </c>
      <c r="FG36" s="4">
        <v>1</v>
      </c>
      <c r="FH36" s="130" t="str">
        <f>IF(OR($E$36="",$F$36="",FF36="",FG36=""),"",IF(AND(FF36=$E$36,FG36=$F$36),5*$J$36,IF(OR(AND($E$36&gt;$F$36,FF36&gt;FG36),AND($E$36=$F$36,FF36=FG36),AND($E$36&lt;$F$36,FF36&lt;FG36)),3*$J$36,0)))</f>
        <v/>
      </c>
      <c r="FI36" s="3">
        <v>0</v>
      </c>
      <c r="FJ36" s="4">
        <v>2</v>
      </c>
      <c r="FK36" s="130" t="str">
        <f>IF(OR($E$36="",$F$36="",FI36="",FJ36=""),"",IF(AND(FI36=$E$36,FJ36=$F$36),5*$J$36,IF(OR(AND($E$36&gt;$F$36,FI36&gt;FJ36),AND($E$36=$F$36,FI36=FJ36),AND($E$36&lt;$F$36,FI36&lt;FJ36)),3*$J$36,0)))</f>
        <v/>
      </c>
      <c r="FL36" s="3">
        <v>1</v>
      </c>
      <c r="FM36" s="4">
        <v>3</v>
      </c>
      <c r="FN36" s="130" t="str">
        <f>IF(OR($E$36="",$F$36="",FL36="",FM36=""),"",IF(AND(FL36=$E$36,FM36=$F$36),5*$J$36,IF(OR(AND($E$36&gt;$F$36,FL36&gt;FM36),AND($E$36=$F$36,FL36=FM36),AND($E$36&lt;$F$36,FL36&lt;FM36)),3*$J$36,0)))</f>
        <v/>
      </c>
      <c r="FO36" s="3">
        <v>1</v>
      </c>
      <c r="FP36" s="4">
        <v>1</v>
      </c>
      <c r="FQ36" s="130" t="str">
        <f>IF(OR($E$36="",$F$36="",FO36="",FP36=""),"",IF(AND(FO36=$E$36,FP36=$F$36),5*$J$36,IF(OR(AND($E$36&gt;$F$36,FO36&gt;FP36),AND($E$36=$F$36,FO36=FP36),AND($E$36&lt;$F$36,FO36&lt;FP36)),3*$J$36,0)))</f>
        <v/>
      </c>
      <c r="FR36" s="3">
        <v>1</v>
      </c>
      <c r="FS36" s="4">
        <v>2</v>
      </c>
      <c r="FT36" s="130" t="str">
        <f>IF(OR($E$36="",$F$36="",FR36="",FS36=""),"",IF(AND(FR36=$E$36,FS36=$F$36),5*$J$36,IF(OR(AND($E$36&gt;$F$36,FR36&gt;FS36),AND($E$36=$F$36,FR36=FS36),AND($E$36&lt;$F$36,FR36&lt;FS36)),3*$J$36,0)))</f>
        <v/>
      </c>
      <c r="FU36" s="3">
        <v>0</v>
      </c>
      <c r="FV36" s="4">
        <v>1</v>
      </c>
      <c r="FW36" s="130" t="str">
        <f>IF(OR($E$36="",$F$36="",FU36="",FV36=""),"",IF(AND(FU36=$E$36,FV36=$F$36),5*$J$36,IF(OR(AND($E$36&gt;$F$36,FU36&gt;FV36),AND($E$36=$F$36,FU36=FV36),AND($E$36&lt;$F$36,FU36&lt;FV36)),3*$J$36,0)))</f>
        <v/>
      </c>
      <c r="FX36" s="3">
        <v>0</v>
      </c>
      <c r="FY36" s="4">
        <v>1</v>
      </c>
      <c r="FZ36" s="130" t="str">
        <f>IF(OR($E$36="",$F$36="",FX36="",FY36=""),"",IF(AND(FX36=$E$36,FY36=$F$36),5*$J$36,IF(OR(AND($E$36&gt;$F$36,FX36&gt;FY36),AND($E$36=$F$36,FX36=FY36),AND($E$36&lt;$F$36,FX36&lt;FY36)),3*$J$36,0)))</f>
        <v/>
      </c>
      <c r="GA36" s="3">
        <v>0</v>
      </c>
      <c r="GB36" s="4">
        <v>0</v>
      </c>
      <c r="GC36" s="130" t="str">
        <f>IF(OR($E$36="",$F$36="",GA36="",GB36=""),"",IF(AND(GA36=$E$36,GB36=$F$36),5*$J$36,IF(OR(AND($E$36&gt;$F$36,GA36&gt;GB36),AND($E$36=$F$36,GA36=GB36),AND($E$36&lt;$F$36,GA36&lt;GB36)),3*$J$36,0)))</f>
        <v/>
      </c>
      <c r="GD36" s="3">
        <v>1</v>
      </c>
      <c r="GE36" s="4">
        <v>0</v>
      </c>
      <c r="GF36" s="130" t="str">
        <f>IF(OR($E$36="",$F$36="",GD36="",GE36=""),"",IF(AND(GD36=$E$36,GE36=$F$36),5*$J$36,IF(OR(AND($E$36&gt;$F$36,GD36&gt;GE36),AND($E$36=$F$36,GD36=GE36),AND($E$36&lt;$F$36,GD36&lt;GE36)),3*$J$36,0)))</f>
        <v/>
      </c>
      <c r="GG36" s="3">
        <v>1</v>
      </c>
      <c r="GH36" s="4">
        <v>1</v>
      </c>
      <c r="GI36" s="130" t="str">
        <f>IF(OR($E$36="",$F$36="",GG36="",GH36=""),"",IF(AND(GG36=$E$36,GH36=$F$36),5*$J$36,IF(OR(AND($E$36&gt;$F$36,GG36&gt;GH36),AND($E$36=$F$36,GG36=GH36),AND($E$36&lt;$F$36,GG36&lt;GH36)),3*$J$36,0)))</f>
        <v/>
      </c>
      <c r="GJ36" s="3">
        <v>1</v>
      </c>
      <c r="GK36" s="4">
        <v>1</v>
      </c>
      <c r="GL36" s="130" t="str">
        <f>IF(OR($E$36="",$F$36="",GJ36="",GK36=""),"",IF(AND(GJ36=$E$36,GK36=$F$36),5*$J$36,IF(OR(AND($E$36&gt;$F$36,GJ36&gt;GK36),AND($E$36=$F$36,GJ36=GK36),AND($E$36&lt;$F$36,GJ36&lt;GK36)),3*$J$36,0)))</f>
        <v/>
      </c>
      <c r="GM36" s="3">
        <v>1</v>
      </c>
      <c r="GN36" s="4">
        <v>2</v>
      </c>
      <c r="GO36" s="130" t="str">
        <f>IF(OR($E$36="",$F$36="",GM36="",GN36=""),"",IF(AND(GM36=$E$36,GN36=$F$36),5*$J$36,IF(OR(AND($E$36&gt;$F$36,GM36&gt;GN36),AND($E$36=$F$36,GM36=GN36),AND($E$36&lt;$F$36,GM36&lt;GN36)),3*$J$36,0)))</f>
        <v/>
      </c>
      <c r="GP36" s="3">
        <v>1</v>
      </c>
      <c r="GQ36" s="4">
        <v>3</v>
      </c>
      <c r="GR36" s="130" t="str">
        <f>IF(OR($E$36="",$F$36="",GP36="",GQ36=""),"",IF(AND(GP36=$E$36,GQ36=$F$36),5*$J$36,IF(OR(AND($E$36&gt;$F$36,GP36&gt;GQ36),AND($E$36=$F$36,GP36=GQ36),AND($E$36&lt;$F$36,GP36&lt;GQ36)),3*$J$36,0)))</f>
        <v/>
      </c>
      <c r="GS36" s="3">
        <v>0</v>
      </c>
      <c r="GT36" s="4">
        <v>1</v>
      </c>
      <c r="GU36" s="130" t="str">
        <f>IF(OR($E$36="",$F$36="",GS36="",GT36=""),"",IF(AND(GS36=$E$36,GT36=$F$36),5*$J$36,IF(OR(AND($E$36&gt;$F$36,GS36&gt;GT36),AND($E$36=$F$36,GS36=GT36),AND($E$36&lt;$F$36,GS36&lt;GT36)),3*$J$36,0)))</f>
        <v/>
      </c>
      <c r="GV36" s="168"/>
    </row>
    <row r="37" spans="1:204">
      <c r="A37" s="236">
        <v>34</v>
      </c>
      <c r="B37" s="43">
        <v>32</v>
      </c>
      <c r="C37" s="151" t="s">
        <v>283</v>
      </c>
      <c r="D37" s="151" t="s">
        <v>284</v>
      </c>
      <c r="E37" s="221" t="str">
        <f>IF(Poules!I48&lt;&gt;"",Poules!I48,"")</f>
        <v/>
      </c>
      <c r="F37" s="221" t="str">
        <f>IF(Poules!J48&lt;&gt;"",Poules!J48,"")</f>
        <v/>
      </c>
      <c r="G37" s="22">
        <v>5</v>
      </c>
      <c r="H37" s="210">
        <v>3.5</v>
      </c>
      <c r="I37" s="211">
        <v>1.6</v>
      </c>
      <c r="J37" s="174" t="str">
        <f>IF(OR(E37="",F37=""),"",IF(E37&gt;F37,G37,IF(E37=F37,H37,I37)))</f>
        <v/>
      </c>
      <c r="K37" s="250">
        <f>IF($K$4&lt;&gt;0,HLOOKUP($K$4,$O$4:GU37,A37,FALSE),"")</f>
        <v>0</v>
      </c>
      <c r="L37" s="251">
        <f>IF($K$4&lt;&gt;0,HLOOKUP(CONCATENATE($K$4,"1"),$O$4:GU37,A37,FALSE),"")</f>
        <v>2</v>
      </c>
      <c r="M37" s="252" t="str">
        <f>IF($K$4&lt;&gt;0,HLOOKUP(CONCATENATE($K$4,"2"),$O$4:GU37,A37,FALSE),"")</f>
        <v/>
      </c>
      <c r="N37" s="253"/>
      <c r="O37" s="5">
        <v>0</v>
      </c>
      <c r="P37" s="6">
        <v>2</v>
      </c>
      <c r="Q37" s="7" t="str">
        <f>IF(OR($E$37="",$F$37="",O37="",P37=""),"",IF(AND(O37=$E$37,P37=$F$37),5*$J$37,IF(OR(AND($E$37&gt;$F$37,O37&gt;P37),AND($E$37=$F$37,O37=P37),AND($E$37&lt;$F$37,O37&lt;P37)),3*$J$37,0)))</f>
        <v/>
      </c>
      <c r="R37" s="5">
        <v>1</v>
      </c>
      <c r="S37" s="6">
        <v>0</v>
      </c>
      <c r="T37" s="7" t="str">
        <f>IF(OR($E$37="",$F$37="",R37="",S37=""),"",IF(AND(R37=$E$37,S37=$F$37),5*$J$37,IF(OR(AND($E$37&gt;$F$37,R37&gt;S37),AND($E$37=$F$37,R37=S37),AND($E$37&lt;$F$37,R37&lt;S37)),3*$J$37,0)))</f>
        <v/>
      </c>
      <c r="U37" s="5">
        <v>0</v>
      </c>
      <c r="V37" s="6">
        <v>2</v>
      </c>
      <c r="W37" s="7" t="str">
        <f>IF(OR($E$37="",$F$37="",U37="",V37=""),"",IF(AND(U37=$E$37,V37=$F$37),5*$J$37,IF(OR(AND($E$37&gt;$F$37,U37&gt;V37),AND($E$37=$F$37,U37=V37),AND($E$37&lt;$F$37,U37&lt;V37)),3*$J$37,0)))</f>
        <v/>
      </c>
      <c r="X37" s="5">
        <v>2</v>
      </c>
      <c r="Y37" s="6">
        <v>2</v>
      </c>
      <c r="Z37" s="7" t="str">
        <f>IF(OR($E$37="",$F$37="",X37="",Y37=""),"",IF(AND(X37=$E$37,Y37=$F$37),5*$J$37,IF(OR(AND($E$37&gt;$F$37,X37&gt;Y37),AND($E$37=$F$37,X37=Y37),AND($E$37&lt;$F$37,X37&lt;Y37)),3*$J$37,0)))</f>
        <v/>
      </c>
      <c r="AA37" s="5">
        <v>1</v>
      </c>
      <c r="AB37" s="6">
        <v>3</v>
      </c>
      <c r="AC37" s="7" t="str">
        <f>IF(OR($E$37="",$F$37="",AA37="",AB37=""),"",IF(AND(AA37=$E$37,AB37=$F$37),5*$J$37,IF(OR(AND($E$37&gt;$F$37,AA37&gt;AB37),AND($E$37=$F$37,AA37=AB37),AND($E$37&lt;$F$37,AA37&lt;AB37)),3*$J$37,0)))</f>
        <v/>
      </c>
      <c r="AD37" s="5">
        <v>2</v>
      </c>
      <c r="AE37" s="6">
        <v>0</v>
      </c>
      <c r="AF37" s="7" t="str">
        <f>IF(OR($E$37="",$F$37="",AD37="",AE37=""),"",IF(AND(AD37=$E$37,AE37=$F$37),5*$J$37,IF(OR(AND($E$37&gt;$F$37,AD37&gt;AE37),AND($E$37=$F$37,AD37=AE37),AND($E$37&lt;$F$37,AD37&lt;AE37)),3*$J$37,0)))</f>
        <v/>
      </c>
      <c r="AG37" s="5">
        <v>0</v>
      </c>
      <c r="AH37" s="6">
        <v>3</v>
      </c>
      <c r="AI37" s="7" t="str">
        <f>IF(OR($E$37="",$F$37="",AG37="",AH37=""),"",IF(AND(AG37=$E$37,AH37=$F$37),5*$J$37,IF(OR(AND($E$37&gt;$F$37,AG37&gt;AH37),AND($E$37=$F$37,AG37=AH37),AND($E$37&lt;$F$37,AG37&lt;AH37)),3*$J$37,0)))</f>
        <v/>
      </c>
      <c r="AJ37" s="5">
        <v>1</v>
      </c>
      <c r="AK37" s="6">
        <v>3</v>
      </c>
      <c r="AL37" s="7" t="str">
        <f>IF(OR($E$37="",$F$37="",AJ37="",AK37=""),"",IF(AND(AJ37=$E$37,AK37=$F$37),5*$J$37,IF(OR(AND($E$37&gt;$F$37,AJ37&gt;AK37),AND($E$37=$F$37,AJ37=AK37),AND($E$37&lt;$F$37,AJ37&lt;AK37)),3*$J$37,0)))</f>
        <v/>
      </c>
      <c r="AM37" s="5">
        <v>1</v>
      </c>
      <c r="AN37" s="6">
        <v>2</v>
      </c>
      <c r="AO37" s="7" t="str">
        <f>IF(OR($E$37="",$F$37="",AM37="",AN37=""),"",IF(AND(AM37=$E$37,AN37=$F$37),5*$J$37,IF(OR(AND($E$37&gt;$F$37,AM37&gt;AN37),AND($E$37=$F$37,AM37=AN37),AND($E$37&lt;$F$37,AM37&lt;AN37)),3*$J$37,0)))</f>
        <v/>
      </c>
      <c r="AP37" s="5">
        <v>0</v>
      </c>
      <c r="AQ37" s="6">
        <v>2</v>
      </c>
      <c r="AR37" s="7" t="str">
        <f>IF(OR($E$37="",$F$37="",AP37="",AQ37=""),"",IF(AND(AP37=$E$37,AQ37=$F$37),5*$J$37,IF(OR(AND($E$37&gt;$F$37,AP37&gt;AQ37),AND($E$37=$F$37,AP37=AQ37),AND($E$37&lt;$F$37,AP37&lt;AQ37)),3*$J$37,0)))</f>
        <v/>
      </c>
      <c r="AS37" s="5">
        <v>0</v>
      </c>
      <c r="AT37" s="6">
        <v>2</v>
      </c>
      <c r="AU37" s="7" t="str">
        <f>IF(OR($E$37="",$F$37="",AS37="",AT37=""),"",IF(AND(AS37=$E$37,AT37=$F$37),5*$J$37,IF(OR(AND($E$37&gt;$F$37,AS37&gt;AT37),AND($E$37=$F$37,AS37=AT37),AND($E$37&lt;$F$37,AS37&lt;AT37)),3*$J$37,0)))</f>
        <v/>
      </c>
      <c r="AV37" s="5">
        <v>0</v>
      </c>
      <c r="AW37" s="6">
        <v>0</v>
      </c>
      <c r="AX37" s="7" t="str">
        <f>IF(OR($E$37="",$F$37="",AV37="",AW37=""),"",IF(AND(AV37=$E$37,AW37=$F$37),5*$J$37,IF(OR(AND($E$37&gt;$F$37,AV37&gt;AW37),AND($E$37=$F$37,AV37=AW37),AND($E$37&lt;$F$37,AV37&lt;AW37)),3*$J$37,0)))</f>
        <v/>
      </c>
      <c r="AY37" s="5">
        <v>2</v>
      </c>
      <c r="AZ37" s="6">
        <v>3</v>
      </c>
      <c r="BA37" s="7" t="str">
        <f>IF(OR($E$37="",$F$37="",AY37="",AZ37=""),"",IF(AND(AY37=$E$37,AZ37=$F$37),5*$J$37,IF(OR(AND($E$37&gt;$F$37,AY37&gt;AZ37),AND($E$37=$F$37,AY37=AZ37),AND($E$37&lt;$F$37,AY37&lt;AZ37)),3*$J$37,0)))</f>
        <v/>
      </c>
      <c r="BB37" s="5">
        <v>0</v>
      </c>
      <c r="BC37" s="6">
        <v>2</v>
      </c>
      <c r="BD37" s="7" t="str">
        <f>IF(OR($E$37="",$F$37="",BB37="",BC37=""),"",IF(AND(BB37=$E$37,BC37=$F$37),5*$J$37,IF(OR(AND($E$37&gt;$F$37,BB37&gt;BC37),AND($E$37=$F$37,BB37=BC37),AND($E$37&lt;$F$37,BB37&lt;BC37)),3*$J$37,0)))</f>
        <v/>
      </c>
      <c r="BE37" s="5">
        <v>1</v>
      </c>
      <c r="BF37" s="6">
        <v>2</v>
      </c>
      <c r="BG37" s="7" t="str">
        <f>IF(OR($E$37="",$F$37="",BE37="",BF37=""),"",IF(AND(BE37=$E$37,BF37=$F$37),5*$J$37,IF(OR(AND($E$37&gt;$F$37,BE37&gt;BF37),AND($E$37=$F$37,BE37=BF37),AND($E$37&lt;$F$37,BE37&lt;BF37)),3*$J$37,0)))</f>
        <v/>
      </c>
      <c r="BH37" s="5">
        <v>1</v>
      </c>
      <c r="BI37" s="6">
        <v>3</v>
      </c>
      <c r="BJ37" s="7" t="str">
        <f>IF(OR($E$37="",$F$37="",BH37="",BI37=""),"",IF(AND(BH37=$E$37,BI37=$F$37),5*$J$37,IF(OR(AND($E$37&gt;$F$37,BH37&gt;BI37),AND($E$37=$F$37,BH37=BI37),AND($E$37&lt;$F$37,BH37&lt;BI37)),3*$J$37,0)))</f>
        <v/>
      </c>
      <c r="BK37" s="5">
        <v>1</v>
      </c>
      <c r="BL37" s="6">
        <v>1</v>
      </c>
      <c r="BM37" s="7" t="str">
        <f>IF(OR($E$37="",$F$37="",BK37="",BL37=""),"",IF(AND(BK37=$E$37,BL37=$F$37),5*$J$37,IF(OR(AND($E$37&gt;$F$37,BK37&gt;BL37),AND($E$37=$F$37,BK37=BL37),AND($E$37&lt;$F$37,BK37&lt;BL37)),3*$J$37,0)))</f>
        <v/>
      </c>
      <c r="BN37" s="5">
        <v>1</v>
      </c>
      <c r="BO37" s="6">
        <v>2</v>
      </c>
      <c r="BP37" s="7" t="str">
        <f>IF(OR($E$37="",$F$37="",BN37="",BO37=""),"",IF(AND(BN37=$E$37,BO37=$F$37),5*$J$37,IF(OR(AND($E$37&gt;$F$37,BN37&gt;BO37),AND($E$37=$F$37,BN37=BO37),AND($E$37&lt;$F$37,BN37&lt;BO37)),3*$J$37,0)))</f>
        <v/>
      </c>
      <c r="BQ37" s="5">
        <v>1</v>
      </c>
      <c r="BR37" s="6">
        <v>2</v>
      </c>
      <c r="BS37" s="7" t="str">
        <f>IF(OR($E$37="",$F$37="",BQ37="",BR37=""),"",IF(AND(BQ37=$E$37,BR37=$F$37),5*$J$37,IF(OR(AND($E$37&gt;$F$37,BQ37&gt;BR37),AND($E$37=$F$37,BQ37=BR37),AND($E$37&lt;$F$37,BQ37&lt;BR37)),3*$J$37,0)))</f>
        <v/>
      </c>
      <c r="BT37" s="5">
        <v>1</v>
      </c>
      <c r="BU37" s="6">
        <v>1</v>
      </c>
      <c r="BV37" s="7" t="str">
        <f>IF(OR($E$37="",$F$37="",BT37="",BU37=""),"",IF(AND(BT37=$E$37,BU37=$F$37),5*$J$37,IF(OR(AND($E$37&gt;$F$37,BT37&gt;BU37),AND($E$37=$F$37,BT37=BU37),AND($E$37&lt;$F$37,BT37&lt;BU37)),3*$J$37,0)))</f>
        <v/>
      </c>
      <c r="BW37" s="5">
        <v>0</v>
      </c>
      <c r="BX37" s="6">
        <v>2</v>
      </c>
      <c r="BY37" s="7" t="str">
        <f>IF(OR($E$37="",$F$37="",BW37="",BX37=""),"",IF(AND(BW37=$E$37,BX37=$F$37),5*$J$37,IF(OR(AND($E$37&gt;$F$37,BW37&gt;BX37),AND($E$37=$F$37,BW37=BX37),AND($E$37&lt;$F$37,BW37&lt;BX37)),3*$J$37,0)))</f>
        <v/>
      </c>
      <c r="BZ37" s="5">
        <v>1</v>
      </c>
      <c r="CA37" s="6">
        <v>2</v>
      </c>
      <c r="CB37" s="7" t="str">
        <f>IF(OR($E$37="",$F$37="",BZ37="",CA37=""),"",IF(AND(BZ37=$E$37,CA37=$F$37),5*$J$37,IF(OR(AND($E$37&gt;$F$37,BZ37&gt;CA37),AND($E$37=$F$37,BZ37=CA37),AND($E$37&lt;$F$37,BZ37&lt;CA37)),3*$J$37,0)))</f>
        <v/>
      </c>
      <c r="CC37" s="5">
        <v>0</v>
      </c>
      <c r="CD37" s="6">
        <v>1</v>
      </c>
      <c r="CE37" s="7" t="str">
        <f>IF(OR($E$37="",$F$37="",CC37="",CD37=""),"",IF(AND(CC37=$E$37,CD37=$F$37),5*$J$37,IF(OR(AND($E$37&gt;$F$37,CC37&gt;CD37),AND($E$37=$F$37,CC37=CD37),AND($E$37&lt;$F$37,CC37&lt;CD37)),3*$J$37,0)))</f>
        <v/>
      </c>
      <c r="CF37" s="5">
        <v>0</v>
      </c>
      <c r="CG37" s="6">
        <v>2</v>
      </c>
      <c r="CH37" s="7" t="str">
        <f>IF(OR($E$37="",$F$37="",CF37="",CG37=""),"",IF(AND(CF37=$E$37,CG37=$F$37),5*$J$37,IF(OR(AND($E$37&gt;$F$37,CF37&gt;CG37),AND($E$37=$F$37,CF37=CG37),AND($E$37&lt;$F$37,CF37&lt;CG37)),3*$J$37,0)))</f>
        <v/>
      </c>
      <c r="CI37" s="5">
        <v>1</v>
      </c>
      <c r="CJ37" s="6">
        <v>2</v>
      </c>
      <c r="CK37" s="7" t="str">
        <f>IF(OR($E$37="",$F$37="",CI37="",CJ37=""),"",IF(AND(CI37=$E$37,CJ37=$F$37),5*$J$37,IF(OR(AND($E$37&gt;$F$37,CI37&gt;CJ37),AND($E$37=$F$37,CI37=CJ37),AND($E$37&lt;$F$37,CI37&lt;CJ37)),3*$J$37,0)))</f>
        <v/>
      </c>
      <c r="CL37" s="5">
        <v>1</v>
      </c>
      <c r="CM37" s="6">
        <v>1</v>
      </c>
      <c r="CN37" s="7" t="str">
        <f>IF(OR($E$37="",$F$37="",CL37="",CM37=""),"",IF(AND(CL37=$E$37,CM37=$F$37),5*$J$37,IF(OR(AND($E$37&gt;$F$37,CL37&gt;CM37),AND($E$37=$F$37,CL37=CM37),AND($E$37&lt;$F$37,CL37&lt;CM37)),3*$J$37,0)))</f>
        <v/>
      </c>
      <c r="CO37" s="5">
        <v>1</v>
      </c>
      <c r="CP37" s="6">
        <v>2</v>
      </c>
      <c r="CQ37" s="7" t="str">
        <f>IF(OR($E$37="",$F$37="",CO37="",CP37=""),"",IF(AND(CO37=$E$37,CP37=$F$37),5*$J$37,IF(OR(AND($E$37&gt;$F$37,CO37&gt;CP37),AND($E$37=$F$37,CO37=CP37),AND($E$37&lt;$F$37,CO37&lt;CP37)),3*$J$37,0)))</f>
        <v/>
      </c>
      <c r="CR37" s="5">
        <v>0</v>
      </c>
      <c r="CS37" s="6">
        <v>2</v>
      </c>
      <c r="CT37" s="7" t="str">
        <f>IF(OR($E$37="",$F$37="",CR37="",CS37=""),"",IF(AND(CR37=$E$37,CS37=$F$37),5*$J$37,IF(OR(AND($E$37&gt;$F$37,CR37&gt;CS37),AND($E$37=$F$37,CR37=CS37),AND($E$37&lt;$F$37,CR37&lt;CS37)),3*$J$37,0)))</f>
        <v/>
      </c>
      <c r="CU37" s="5">
        <v>1</v>
      </c>
      <c r="CV37" s="6">
        <v>3</v>
      </c>
      <c r="CW37" s="7" t="str">
        <f>IF(OR($E$37="",$F$37="",CU37="",CV37=""),"",IF(AND(CU37=$E$37,CV37=$F$37),5*$J$37,IF(OR(AND($E$37&gt;$F$37,CU37&gt;CV37),AND($E$37=$F$37,CU37=CV37),AND($E$37&lt;$F$37,CU37&lt;CV37)),3*$J$37,0)))</f>
        <v/>
      </c>
      <c r="CX37" s="5">
        <v>0</v>
      </c>
      <c r="CY37" s="6">
        <v>2</v>
      </c>
      <c r="CZ37" s="7" t="str">
        <f>IF(OR($E$37="",$F$37="",CX37="",CY37=""),"",IF(AND(CX37=$E$37,CY37=$F$37),5*$J$37,IF(OR(AND($E$37&gt;$F$37,CX37&gt;CY37),AND($E$37=$F$37,CX37=CY37),AND($E$37&lt;$F$37,CX37&lt;CY37)),3*$J$37,0)))</f>
        <v/>
      </c>
      <c r="DA37" s="5">
        <v>1</v>
      </c>
      <c r="DB37" s="6">
        <v>2</v>
      </c>
      <c r="DC37" s="7" t="str">
        <f>IF(OR($E$37="",$F$37="",DA37="",DB37=""),"",IF(AND(DA37=$E$37,DB37=$F$37),5*$J$37,IF(OR(AND($E$37&gt;$F$37,DA37&gt;DB37),AND($E$37=$F$37,DA37=DB37),AND($E$37&lt;$F$37,DA37&lt;DB37)),3*$J$37,0)))</f>
        <v/>
      </c>
      <c r="DD37" s="5">
        <v>0</v>
      </c>
      <c r="DE37" s="6">
        <v>3</v>
      </c>
      <c r="DF37" s="7" t="str">
        <f>IF(OR($E$37="",$F$37="",DD37="",DE37=""),"",IF(AND(DD37=$E$37,DE37=$F$37),5*$J$37,IF(OR(AND($E$37&gt;$F$37,DD37&gt;DE37),AND($E$37=$F$37,DD37=DE37),AND($E$37&lt;$F$37,DD37&lt;DE37)),3*$J$37,0)))</f>
        <v/>
      </c>
      <c r="DG37" s="5">
        <v>1</v>
      </c>
      <c r="DH37" s="6">
        <v>1</v>
      </c>
      <c r="DI37" s="7" t="str">
        <f>IF(OR($E$37="",$F$37="",DG37="",DH37=""),"",IF(AND(DG37=$E$37,DH37=$F$37),5*$J$37,IF(OR(AND($E$37&gt;$F$37,DG37&gt;DH37),AND($E$37=$F$37,DG37=DH37),AND($E$37&lt;$F$37,DG37&lt;DH37)),3*$J$37,0)))</f>
        <v/>
      </c>
      <c r="DJ37" s="5">
        <v>1</v>
      </c>
      <c r="DK37" s="6">
        <v>3</v>
      </c>
      <c r="DL37" s="7" t="str">
        <f>IF(OR($E$37="",$F$37="",DJ37="",DK37=""),"",IF(AND(DJ37=$E$37,DK37=$F$37),5*$J$37,IF(OR(AND($E$37&gt;$F$37,DJ37&gt;DK37),AND($E$37=$F$37,DJ37=DK37),AND($E$37&lt;$F$37,DJ37&lt;DK37)),3*$J$37,0)))</f>
        <v/>
      </c>
      <c r="DM37" s="5">
        <v>0</v>
      </c>
      <c r="DN37" s="6">
        <v>2</v>
      </c>
      <c r="DO37" s="7" t="str">
        <f>IF(OR($E$37="",$F$37="",DM37="",DN37=""),"",IF(AND(DM37=$E$37,DN37=$F$37),5*$J$37,IF(OR(AND($E$37&gt;$F$37,DM37&gt;DN37),AND($E$37=$F$37,DM37=DN37),AND($E$37&lt;$F$37,DM37&lt;DN37)),3*$J$37,0)))</f>
        <v/>
      </c>
      <c r="DP37" s="5">
        <v>1</v>
      </c>
      <c r="DQ37" s="6">
        <v>3</v>
      </c>
      <c r="DR37" s="7" t="str">
        <f>IF(OR($E$37="",$F$37="",DP37="",DQ37=""),"",IF(AND(DP37=$E$37,DQ37=$F$37),5*$J$37,IF(OR(AND($E$37&gt;$F$37,DP37&gt;DQ37),AND($E$37=$F$37,DP37=DQ37),AND($E$37&lt;$F$37,DP37&lt;DQ37)),3*$J$37,0)))</f>
        <v/>
      </c>
      <c r="DS37" s="5">
        <v>1</v>
      </c>
      <c r="DT37" s="6">
        <v>3</v>
      </c>
      <c r="DU37" s="7" t="str">
        <f>IF(OR($E$37="",$F$37="",DS37="",DT37=""),"",IF(AND(DS37=$E$37,DT37=$F$37),5*$J$37,IF(OR(AND($E$37&gt;$F$37,DS37&gt;DT37),AND($E$37=$F$37,DS37=DT37),AND($E$37&lt;$F$37,DS37&lt;DT37)),3*$J$37,0)))</f>
        <v/>
      </c>
      <c r="DV37" s="5">
        <v>0</v>
      </c>
      <c r="DW37" s="6">
        <v>1</v>
      </c>
      <c r="DX37" s="7" t="str">
        <f>IF(OR($E$37="",$F$37="",DV37="",DW37=""),"",IF(AND(DV37=$E$37,DW37=$F$37),5*$J$37,IF(OR(AND($E$37&gt;$F$37,DV37&gt;DW37),AND($E$37=$F$37,DV37=DW37),AND($E$37&lt;$F$37,DV37&lt;DW37)),3*$J$37,0)))</f>
        <v/>
      </c>
      <c r="DY37" s="5">
        <v>0</v>
      </c>
      <c r="DZ37" s="6">
        <v>2</v>
      </c>
      <c r="EA37" s="7" t="str">
        <f>IF(OR($E$37="",$F$37="",DY37="",DZ37=""),"",IF(AND(DY37=$E$37,DZ37=$F$37),5*$J$37,IF(OR(AND($E$37&gt;$F$37,DY37&gt;DZ37),AND($E$37=$F$37,DY37=DZ37),AND($E$37&lt;$F$37,DY37&lt;DZ37)),3*$J$37,0)))</f>
        <v/>
      </c>
      <c r="EB37" s="5">
        <v>2</v>
      </c>
      <c r="EC37" s="6">
        <v>2</v>
      </c>
      <c r="ED37" s="7" t="str">
        <f>IF(OR($E$37="",$F$37="",EB37="",EC37=""),"",IF(AND(EB37=$E$37,EC37=$F$37),5*$J$37,IF(OR(AND($E$37&gt;$F$37,EB37&gt;EC37),AND($E$37=$F$37,EB37=EC37),AND($E$37&lt;$F$37,EB37&lt;EC37)),3*$J$37,0)))</f>
        <v/>
      </c>
      <c r="EE37" s="5">
        <v>1</v>
      </c>
      <c r="EF37" s="6">
        <v>2</v>
      </c>
      <c r="EG37" s="7" t="str">
        <f>IF(OR($E$37="",$F$37="",EE37="",EF37=""),"",IF(AND(EE37=$E$37,EF37=$F$37),5*$J$37,IF(OR(AND($E$37&gt;$F$37,EE37&gt;EF37),AND($E$37=$F$37,EE37=EF37),AND($E$37&lt;$F$37,EE37&lt;EF37)),3*$J$37,0)))</f>
        <v/>
      </c>
      <c r="EH37" s="5">
        <v>0</v>
      </c>
      <c r="EI37" s="6">
        <v>1</v>
      </c>
      <c r="EJ37" s="7" t="str">
        <f>IF(OR($E$37="",$F$37="",EH37="",EI37=""),"",IF(AND(EH37=$E$37,EI37=$F$37),5*$J$37,IF(OR(AND($E$37&gt;$F$37,EH37&gt;EI37),AND($E$37=$F$37,EH37=EI37),AND($E$37&lt;$F$37,EH37&lt;EI37)),3*$J$37,0)))</f>
        <v/>
      </c>
      <c r="EK37" s="5">
        <v>2</v>
      </c>
      <c r="EL37" s="6">
        <v>2</v>
      </c>
      <c r="EM37" s="7" t="str">
        <f>IF(OR($E$37="",$F$37="",EK37="",EL37=""),"",IF(AND(EK37=$E$37,EL37=$F$37),5*$J$37,IF(OR(AND($E$37&gt;$F$37,EK37&gt;EL37),AND($E$37=$F$37,EK37=EL37),AND($E$37&lt;$F$37,EK37&lt;EL37)),3*$J$37,0)))</f>
        <v/>
      </c>
      <c r="EN37" s="5">
        <v>1</v>
      </c>
      <c r="EO37" s="6">
        <v>2</v>
      </c>
      <c r="EP37" s="7" t="str">
        <f>IF(OR($E$37="",$F$37="",EN37="",EO37=""),"",IF(AND(EN37=$E$37,EO37=$F$37),5*$J$37,IF(OR(AND($E$37&gt;$F$37,EN37&gt;EO37),AND($E$37=$F$37,EN37=EO37),AND($E$37&lt;$F$37,EN37&lt;EO37)),3*$J$37,0)))</f>
        <v/>
      </c>
      <c r="EQ37" s="5">
        <v>0</v>
      </c>
      <c r="ER37" s="6">
        <v>1</v>
      </c>
      <c r="ES37" s="7" t="str">
        <f>IF(OR($E$37="",$F$37="",EQ37="",ER37=""),"",IF(AND(EQ37=$E$37,ER37=$F$37),5*$J$37,IF(OR(AND($E$37&gt;$F$37,EQ37&gt;ER37),AND($E$37=$F$37,EQ37=ER37),AND($E$37&lt;$F$37,EQ37&lt;ER37)),3*$J$37,0)))</f>
        <v/>
      </c>
      <c r="ET37" s="5">
        <v>1</v>
      </c>
      <c r="EU37" s="6">
        <v>2</v>
      </c>
      <c r="EV37" s="7" t="str">
        <f>IF(OR($E$37="",$F$37="",ET37="",EU37=""),"",IF(AND(ET37=$E$37,EU37=$F$37),5*$J$37,IF(OR(AND($E$37&gt;$F$37,ET37&gt;EU37),AND($E$37=$F$37,ET37=EU37),AND($E$37&lt;$F$37,ET37&lt;EU37)),3*$J$37,0)))</f>
        <v/>
      </c>
      <c r="EW37" s="5">
        <v>2</v>
      </c>
      <c r="EX37" s="6">
        <v>3</v>
      </c>
      <c r="EY37" s="7" t="str">
        <f>IF(OR($E$37="",$F$37="",EW37="",EX37=""),"",IF(AND(EW37=$E$37,EX37=$F$37),5*$J$37,IF(OR(AND($E$37&gt;$F$37,EW37&gt;EX37),AND($E$37=$F$37,EW37=EX37),AND($E$37&lt;$F$37,EW37&lt;EX37)),3*$J$37,0)))</f>
        <v/>
      </c>
      <c r="EZ37" s="5">
        <v>1</v>
      </c>
      <c r="FA37" s="6">
        <v>3</v>
      </c>
      <c r="FB37" s="7" t="str">
        <f>IF(OR($E$37="",$F$37="",EZ37="",FA37=""),"",IF(AND(EZ37=$E$37,FA37=$F$37),5*$J$37,IF(OR(AND($E$37&gt;$F$37,EZ37&gt;FA37),AND($E$37=$F$37,EZ37=FA37),AND($E$37&lt;$F$37,EZ37&lt;FA37)),3*$J$37,0)))</f>
        <v/>
      </c>
      <c r="FC37" s="5">
        <v>1</v>
      </c>
      <c r="FD37" s="6">
        <v>3</v>
      </c>
      <c r="FE37" s="7" t="str">
        <f>IF(OR($E$37="",$F$37="",FC37="",FD37=""),"",IF(AND(FC37=$E$37,FD37=$F$37),5*$J$37,IF(OR(AND($E$37&gt;$F$37,FC37&gt;FD37),AND($E$37=$F$37,FC37=FD37),AND($E$37&lt;$F$37,FC37&lt;FD37)),3*$J$37,0)))</f>
        <v/>
      </c>
      <c r="FF37" s="5">
        <v>1</v>
      </c>
      <c r="FG37" s="6">
        <v>4</v>
      </c>
      <c r="FH37" s="7" t="str">
        <f>IF(OR($E$37="",$F$37="",FF37="",FG37=""),"",IF(AND(FF37=$E$37,FG37=$F$37),5*$J$37,IF(OR(AND($E$37&gt;$F$37,FF37&gt;FG37),AND($E$37=$F$37,FF37=FG37),AND($E$37&lt;$F$37,FF37&lt;FG37)),3*$J$37,0)))</f>
        <v/>
      </c>
      <c r="FI37" s="5">
        <v>1</v>
      </c>
      <c r="FJ37" s="6">
        <v>3</v>
      </c>
      <c r="FK37" s="7" t="str">
        <f>IF(OR($E$37="",$F$37="",FI37="",FJ37=""),"",IF(AND(FI37=$E$37,FJ37=$F$37),5*$J$37,IF(OR(AND($E$37&gt;$F$37,FI37&gt;FJ37),AND($E$37=$F$37,FI37=FJ37),AND($E$37&lt;$F$37,FI37&lt;FJ37)),3*$J$37,0)))</f>
        <v/>
      </c>
      <c r="FL37" s="5">
        <v>1</v>
      </c>
      <c r="FM37" s="6">
        <v>3</v>
      </c>
      <c r="FN37" s="7" t="str">
        <f>IF(OR($E$37="",$F$37="",FL37="",FM37=""),"",IF(AND(FL37=$E$37,FM37=$F$37),5*$J$37,IF(OR(AND($E$37&gt;$F$37,FL37&gt;FM37),AND($E$37=$F$37,FL37=FM37),AND($E$37&lt;$F$37,FL37&lt;FM37)),3*$J$37,0)))</f>
        <v/>
      </c>
      <c r="FO37" s="5">
        <v>1</v>
      </c>
      <c r="FP37" s="6">
        <v>2</v>
      </c>
      <c r="FQ37" s="7" t="str">
        <f>IF(OR($E$37="",$F$37="",FO37="",FP37=""),"",IF(AND(FO37=$E$37,FP37=$F$37),5*$J$37,IF(OR(AND($E$37&gt;$F$37,FO37&gt;FP37),AND($E$37=$F$37,FO37=FP37),AND($E$37&lt;$F$37,FO37&lt;FP37)),3*$J$37,0)))</f>
        <v/>
      </c>
      <c r="FR37" s="5">
        <v>0</v>
      </c>
      <c r="FS37" s="6">
        <v>3</v>
      </c>
      <c r="FT37" s="7" t="str">
        <f>IF(OR($E$37="",$F$37="",FR37="",FS37=""),"",IF(AND(FR37=$E$37,FS37=$F$37),5*$J$37,IF(OR(AND($E$37&gt;$F$37,FR37&gt;FS37),AND($E$37=$F$37,FR37=FS37),AND($E$37&lt;$F$37,FR37&lt;FS37)),3*$J$37,0)))</f>
        <v/>
      </c>
      <c r="FU37" s="5">
        <v>0</v>
      </c>
      <c r="FV37" s="6">
        <v>2</v>
      </c>
      <c r="FW37" s="7" t="str">
        <f>IF(OR($E$37="",$F$37="",FU37="",FV37=""),"",IF(AND(FU37=$E$37,FV37=$F$37),5*$J$37,IF(OR(AND($E$37&gt;$F$37,FU37&gt;FV37),AND($E$37=$F$37,FU37=FV37),AND($E$37&lt;$F$37,FU37&lt;FV37)),3*$J$37,0)))</f>
        <v/>
      </c>
      <c r="FX37" s="5">
        <v>1</v>
      </c>
      <c r="FY37" s="6">
        <v>2</v>
      </c>
      <c r="FZ37" s="7" t="str">
        <f>IF(OR($E$37="",$F$37="",FX37="",FY37=""),"",IF(AND(FX37=$E$37,FY37=$F$37),5*$J$37,IF(OR(AND($E$37&gt;$F$37,FX37&gt;FY37),AND($E$37=$F$37,FX37=FY37),AND($E$37&lt;$F$37,FX37&lt;FY37)),3*$J$37,0)))</f>
        <v/>
      </c>
      <c r="GA37" s="5">
        <v>0</v>
      </c>
      <c r="GB37" s="6">
        <v>1</v>
      </c>
      <c r="GC37" s="7" t="str">
        <f>IF(OR($E$37="",$F$37="",GA37="",GB37=""),"",IF(AND(GA37=$E$37,GB37=$F$37),5*$J$37,IF(OR(AND($E$37&gt;$F$37,GA37&gt;GB37),AND($E$37=$F$37,GA37=GB37),AND($E$37&lt;$F$37,GA37&lt;GB37)),3*$J$37,0)))</f>
        <v/>
      </c>
      <c r="GD37" s="5">
        <v>1</v>
      </c>
      <c r="GE37" s="6">
        <v>2</v>
      </c>
      <c r="GF37" s="7" t="str">
        <f>IF(OR($E$37="",$F$37="",GD37="",GE37=""),"",IF(AND(GD37=$E$37,GE37=$F$37),5*$J$37,IF(OR(AND($E$37&gt;$F$37,GD37&gt;GE37),AND($E$37=$F$37,GD37=GE37),AND($E$37&lt;$F$37,GD37&lt;GE37)),3*$J$37,0)))</f>
        <v/>
      </c>
      <c r="GG37" s="5">
        <v>1</v>
      </c>
      <c r="GH37" s="6">
        <v>2</v>
      </c>
      <c r="GI37" s="7" t="str">
        <f>IF(OR($E$37="",$F$37="",GG37="",GH37=""),"",IF(AND(GG37=$E$37,GH37=$F$37),5*$J$37,IF(OR(AND($E$37&gt;$F$37,GG37&gt;GH37),AND($E$37=$F$37,GG37=GH37),AND($E$37&lt;$F$37,GG37&lt;GH37)),3*$J$37,0)))</f>
        <v/>
      </c>
      <c r="GJ37" s="5">
        <v>0</v>
      </c>
      <c r="GK37" s="6">
        <v>3</v>
      </c>
      <c r="GL37" s="7" t="str">
        <f>IF(OR($E$37="",$F$37="",GJ37="",GK37=""),"",IF(AND(GJ37=$E$37,GK37=$F$37),5*$J$37,IF(OR(AND($E$37&gt;$F$37,GJ37&gt;GK37),AND($E$37=$F$37,GJ37=GK37),AND($E$37&lt;$F$37,GJ37&lt;GK37)),3*$J$37,0)))</f>
        <v/>
      </c>
      <c r="GM37" s="5">
        <v>1</v>
      </c>
      <c r="GN37" s="6">
        <v>2</v>
      </c>
      <c r="GO37" s="7" t="str">
        <f>IF(OR($E$37="",$F$37="",GM37="",GN37=""),"",IF(AND(GM37=$E$37,GN37=$F$37),5*$J$37,IF(OR(AND($E$37&gt;$F$37,GM37&gt;GN37),AND($E$37=$F$37,GM37=GN37),AND($E$37&lt;$F$37,GM37&lt;GN37)),3*$J$37,0)))</f>
        <v/>
      </c>
      <c r="GP37" s="5">
        <v>1</v>
      </c>
      <c r="GQ37" s="6">
        <v>2</v>
      </c>
      <c r="GR37" s="7" t="str">
        <f>IF(OR($E$37="",$F$37="",GP37="",GQ37=""),"",IF(AND(GP37=$E$37,GQ37=$F$37),5*$J$37,IF(OR(AND($E$37&gt;$F$37,GP37&gt;GQ37),AND($E$37=$F$37,GP37=GQ37),AND($E$37&lt;$F$37,GP37&lt;GQ37)),3*$J$37,0)))</f>
        <v/>
      </c>
      <c r="GS37" s="5">
        <v>0</v>
      </c>
      <c r="GT37" s="6">
        <v>2</v>
      </c>
      <c r="GU37" s="7" t="str">
        <f>IF(OR($E$37="",$F$37="",GS37="",GT37=""),"",IF(AND(GS37=$E$37,GT37=$F$37),5*$J$37,IF(OR(AND($E$37&gt;$F$37,GS37&gt;GT37),AND($E$37=$F$37,GS37=GT37),AND($E$37&lt;$F$37,GS37&lt;GT37)),3*$J$37,0)))</f>
        <v/>
      </c>
      <c r="GV37" s="168"/>
    </row>
    <row r="38" spans="1:204">
      <c r="A38" s="236">
        <v>35</v>
      </c>
      <c r="B38" s="44">
        <v>33</v>
      </c>
      <c r="C38" s="152" t="s">
        <v>289</v>
      </c>
      <c r="D38" s="152" t="s">
        <v>4</v>
      </c>
      <c r="E38" s="221" t="str">
        <f>IF(Poules!I69&lt;&gt;"",Poules!I69,"")</f>
        <v/>
      </c>
      <c r="F38" s="221" t="str">
        <f>IF(Poules!J69&lt;&gt;"",Poules!J69,"")</f>
        <v/>
      </c>
      <c r="G38" s="22">
        <v>13.2</v>
      </c>
      <c r="H38" s="210">
        <v>6.5</v>
      </c>
      <c r="I38" s="211">
        <v>1.1000000000000001</v>
      </c>
      <c r="J38" s="174" t="str">
        <f t="shared" si="2"/>
        <v/>
      </c>
      <c r="K38" s="250">
        <f>IF($K$4&lt;&gt;0,HLOOKUP($K$4,$O$4:GU38,A38,FALSE),"")</f>
        <v>0</v>
      </c>
      <c r="L38" s="251">
        <f>IF($K$4&lt;&gt;0,HLOOKUP(CONCATENATE($K$4,"1"),$O$4:GU38,A38,FALSE),"")</f>
        <v>2</v>
      </c>
      <c r="M38" s="252" t="str">
        <f>IF($K$4&lt;&gt;0,HLOOKUP(CONCATENATE($K$4,"2"),$O$4:GU38,A38,FALSE),"")</f>
        <v/>
      </c>
      <c r="N38" s="253"/>
      <c r="O38" s="3">
        <v>0</v>
      </c>
      <c r="P38" s="4">
        <v>4</v>
      </c>
      <c r="Q38" s="130" t="str">
        <f>IF(OR($E$38="",$F$38="",O38="",P38=""),"",IF(AND(O38=$E$38,P38=$F$38),5*$J$38,IF(OR(AND($E$38&gt;$F$38,O38&gt;P38),AND($E$38=$F$38,O38=P38),AND($E$38&lt;$F$38,O38&lt;P38)),3*$J$38,0)))</f>
        <v/>
      </c>
      <c r="R38" s="3">
        <v>0</v>
      </c>
      <c r="S38" s="4">
        <v>3</v>
      </c>
      <c r="T38" s="130" t="str">
        <f>IF(OR($E$38="",$F$38="",R38="",S38=""),"",IF(AND(R38=$E$38,S38=$F$38),5*$J$38,IF(OR(AND($E$38&gt;$F$38,R38&gt;S38),AND($E$38=$F$38,R38=S38),AND($E$38&lt;$F$38,R38&lt;S38)),3*$J$38,0)))</f>
        <v/>
      </c>
      <c r="U38" s="3">
        <v>0</v>
      </c>
      <c r="V38" s="4">
        <v>3</v>
      </c>
      <c r="W38" s="130" t="str">
        <f>IF(OR($E$38="",$F$38="",U38="",V38=""),"",IF(AND(U38=$E$38,V38=$F$38),5*$J$38,IF(OR(AND($E$38&gt;$F$38,U38&gt;V38),AND($E$38=$F$38,U38=V38),AND($E$38&lt;$F$38,U38&lt;V38)),3*$J$38,0)))</f>
        <v/>
      </c>
      <c r="X38" s="3">
        <v>0</v>
      </c>
      <c r="Y38" s="4">
        <v>3</v>
      </c>
      <c r="Z38" s="130" t="str">
        <f>IF(OR($E$38="",$F$38="",X38="",Y38=""),"",IF(AND(X38=$E$38,Y38=$F$38),5*$J$38,IF(OR(AND($E$38&gt;$F$38,X38&gt;Y38),AND($E$38=$F$38,X38=Y38),AND($E$38&lt;$F$38,X38&lt;Y38)),3*$J$38,0)))</f>
        <v/>
      </c>
      <c r="AA38" s="3">
        <v>0</v>
      </c>
      <c r="AB38" s="4">
        <v>3</v>
      </c>
      <c r="AC38" s="130" t="str">
        <f>IF(OR($E$38="",$F$38="",AA38="",AB38=""),"",IF(AND(AA38=$E$38,AB38=$F$38),5*$J$38,IF(OR(AND($E$38&gt;$F$38,AA38&gt;AB38),AND($E$38=$F$38,AA38=AB38),AND($E$38&lt;$F$38,AA38&lt;AB38)),3*$J$38,0)))</f>
        <v/>
      </c>
      <c r="AD38" s="3">
        <v>0</v>
      </c>
      <c r="AE38" s="4">
        <v>4</v>
      </c>
      <c r="AF38" s="130" t="str">
        <f>IF(OR($E$38="",$F$38="",AD38="",AE38=""),"",IF(AND(AD38=$E$38,AE38=$F$38),5*$J$38,IF(OR(AND($E$38&gt;$F$38,AD38&gt;AE38),AND($E$38=$F$38,AD38=AE38),AND($E$38&lt;$F$38,AD38&lt;AE38)),3*$J$38,0)))</f>
        <v/>
      </c>
      <c r="AG38" s="3">
        <v>1</v>
      </c>
      <c r="AH38" s="4">
        <v>2</v>
      </c>
      <c r="AI38" s="130" t="str">
        <f>IF(OR($E$38="",$F$38="",AG38="",AH38=""),"",IF(AND(AG38=$E$38,AH38=$F$38),5*$J$38,IF(OR(AND($E$38&gt;$F$38,AG38&gt;AH38),AND($E$38=$F$38,AG38=AH38),AND($E$38&lt;$F$38,AG38&lt;AH38)),3*$J$38,0)))</f>
        <v/>
      </c>
      <c r="AJ38" s="3">
        <v>0</v>
      </c>
      <c r="AK38" s="4">
        <v>1</v>
      </c>
      <c r="AL38" s="130" t="str">
        <f>IF(OR($E$38="",$F$38="",AJ38="",AK38=""),"",IF(AND(AJ38=$E$38,AK38=$F$38),5*$J$38,IF(OR(AND($E$38&gt;$F$38,AJ38&gt;AK38),AND($E$38=$F$38,AJ38=AK38),AND($E$38&lt;$F$38,AJ38&lt;AK38)),3*$J$38,0)))</f>
        <v/>
      </c>
      <c r="AM38" s="3">
        <v>1</v>
      </c>
      <c r="AN38" s="4">
        <v>4</v>
      </c>
      <c r="AO38" s="130" t="str">
        <f>IF(OR($E$38="",$F$38="",AM38="",AN38=""),"",IF(AND(AM38=$E$38,AN38=$F$38),5*$J$38,IF(OR(AND($E$38&gt;$F$38,AM38&gt;AN38),AND($E$38=$F$38,AM38=AN38),AND($E$38&lt;$F$38,AM38&lt;AN38)),3*$J$38,0)))</f>
        <v/>
      </c>
      <c r="AP38" s="3">
        <v>1</v>
      </c>
      <c r="AQ38" s="4">
        <v>4</v>
      </c>
      <c r="AR38" s="130" t="str">
        <f>IF(OR($E$38="",$F$38="",AP38="",AQ38=""),"",IF(AND(AP38=$E$38,AQ38=$F$38),5*$J$38,IF(OR(AND($E$38&gt;$F$38,AP38&gt;AQ38),AND($E$38=$F$38,AP38=AQ38),AND($E$38&lt;$F$38,AP38&lt;AQ38)),3*$J$38,0)))</f>
        <v/>
      </c>
      <c r="AS38" s="3">
        <v>0</v>
      </c>
      <c r="AT38" s="4">
        <v>2</v>
      </c>
      <c r="AU38" s="130" t="str">
        <f>IF(OR($E$38="",$F$38="",AS38="",AT38=""),"",IF(AND(AS38=$E$38,AT38=$F$38),5*$J$38,IF(OR(AND($E$38&gt;$F$38,AS38&gt;AT38),AND($E$38=$F$38,AS38=AT38),AND($E$38&lt;$F$38,AS38&lt;AT38)),3*$J$38,0)))</f>
        <v/>
      </c>
      <c r="AV38" s="3">
        <v>0</v>
      </c>
      <c r="AW38" s="4">
        <v>2</v>
      </c>
      <c r="AX38" s="130" t="str">
        <f>IF(OR($E$38="",$F$38="",AV38="",AW38=""),"",IF(AND(AV38=$E$38,AW38=$F$38),5*$J$38,IF(OR(AND($E$38&gt;$F$38,AV38&gt;AW38),AND($E$38=$F$38,AV38=AW38),AND($E$38&lt;$F$38,AV38&lt;AW38)),3*$J$38,0)))</f>
        <v/>
      </c>
      <c r="AY38" s="3">
        <v>0</v>
      </c>
      <c r="AZ38" s="4">
        <v>2</v>
      </c>
      <c r="BA38" s="130" t="str">
        <f>IF(OR($E$38="",$F$38="",AY38="",AZ38=""),"",IF(AND(AY38=$E$38,AZ38=$F$38),5*$J$38,IF(OR(AND($E$38&gt;$F$38,AY38&gt;AZ38),AND($E$38=$F$38,AY38=AZ38),AND($E$38&lt;$F$38,AY38&lt;AZ38)),3*$J$38,0)))</f>
        <v/>
      </c>
      <c r="BB38" s="3">
        <v>0</v>
      </c>
      <c r="BC38" s="4">
        <v>2</v>
      </c>
      <c r="BD38" s="130" t="str">
        <f>IF(OR($E$38="",$F$38="",BB38="",BC38=""),"",IF(AND(BB38=$E$38,BC38=$F$38),5*$J$38,IF(OR(AND($E$38&gt;$F$38,BB38&gt;BC38),AND($E$38=$F$38,BB38=BC38),AND($E$38&lt;$F$38,BB38&lt;BC38)),3*$J$38,0)))</f>
        <v/>
      </c>
      <c r="BE38" s="3">
        <v>1</v>
      </c>
      <c r="BF38" s="4">
        <v>4</v>
      </c>
      <c r="BG38" s="130" t="str">
        <f>IF(OR($E$38="",$F$38="",BE38="",BF38=""),"",IF(AND(BE38=$E$38,BF38=$F$38),5*$J$38,IF(OR(AND($E$38&gt;$F$38,BE38&gt;BF38),AND($E$38=$F$38,BE38=BF38),AND($E$38&lt;$F$38,BE38&lt;BF38)),3*$J$38,0)))</f>
        <v/>
      </c>
      <c r="BH38" s="3">
        <v>0</v>
      </c>
      <c r="BI38" s="4">
        <v>3</v>
      </c>
      <c r="BJ38" s="130" t="str">
        <f>IF(OR($E$38="",$F$38="",BH38="",BI38=""),"",IF(AND(BH38=$E$38,BI38=$F$38),5*$J$38,IF(OR(AND($E$38&gt;$F$38,BH38&gt;BI38),AND($E$38=$F$38,BH38=BI38),AND($E$38&lt;$F$38,BH38&lt;BI38)),3*$J$38,0)))</f>
        <v/>
      </c>
      <c r="BK38" s="3">
        <v>0</v>
      </c>
      <c r="BL38" s="4">
        <v>3</v>
      </c>
      <c r="BM38" s="130" t="str">
        <f>IF(OR($E$38="",$F$38="",BK38="",BL38=""),"",IF(AND(BK38=$E$38,BL38=$F$38),5*$J$38,IF(OR(AND($E$38&gt;$F$38,BK38&gt;BL38),AND($E$38=$F$38,BK38=BL38),AND($E$38&lt;$F$38,BK38&lt;BL38)),3*$J$38,0)))</f>
        <v/>
      </c>
      <c r="BN38" s="3">
        <v>0</v>
      </c>
      <c r="BO38" s="4">
        <v>3</v>
      </c>
      <c r="BP38" s="130" t="str">
        <f>IF(OR($E$38="",$F$38="",BN38="",BO38=""),"",IF(AND(BN38=$E$38,BO38=$F$38),5*$J$38,IF(OR(AND($E$38&gt;$F$38,BN38&gt;BO38),AND($E$38=$F$38,BN38=BO38),AND($E$38&lt;$F$38,BN38&lt;BO38)),3*$J$38,0)))</f>
        <v/>
      </c>
      <c r="BQ38" s="3">
        <v>0</v>
      </c>
      <c r="BR38" s="4">
        <v>3</v>
      </c>
      <c r="BS38" s="130" t="str">
        <f>IF(OR($E$38="",$F$38="",BQ38="",BR38=""),"",IF(AND(BQ38=$E$38,BR38=$F$38),5*$J$38,IF(OR(AND($E$38&gt;$F$38,BQ38&gt;BR38),AND($E$38=$F$38,BQ38=BR38),AND($E$38&lt;$F$38,BQ38&lt;BR38)),3*$J$38,0)))</f>
        <v/>
      </c>
      <c r="BT38" s="3">
        <v>0</v>
      </c>
      <c r="BU38" s="4">
        <v>4</v>
      </c>
      <c r="BV38" s="130" t="str">
        <f>IF(OR($E$38="",$F$38="",BT38="",BU38=""),"",IF(AND(BT38=$E$38,BU38=$F$38),5*$J$38,IF(OR(AND($E$38&gt;$F$38,BT38&gt;BU38),AND($E$38=$F$38,BT38=BU38),AND($E$38&lt;$F$38,BT38&lt;BU38)),3*$J$38,0)))</f>
        <v/>
      </c>
      <c r="BW38" s="3">
        <v>0</v>
      </c>
      <c r="BX38" s="4">
        <v>3</v>
      </c>
      <c r="BY38" s="130" t="str">
        <f>IF(OR($E$38="",$F$38="",BW38="",BX38=""),"",IF(AND(BW38=$E$38,BX38=$F$38),5*$J$38,IF(OR(AND($E$38&gt;$F$38,BW38&gt;BX38),AND($E$38=$F$38,BW38=BX38),AND($E$38&lt;$F$38,BW38&lt;BX38)),3*$J$38,0)))</f>
        <v/>
      </c>
      <c r="BZ38" s="3">
        <v>0</v>
      </c>
      <c r="CA38" s="4">
        <v>1</v>
      </c>
      <c r="CB38" s="130" t="str">
        <f>IF(OR($E$38="",$F$38="",BZ38="",CA38=""),"",IF(AND(BZ38=$E$38,CA38=$F$38),5*$J$38,IF(OR(AND($E$38&gt;$F$38,BZ38&gt;CA38),AND($E$38=$F$38,BZ38=CA38),AND($E$38&lt;$F$38,BZ38&lt;CA38)),3*$J$38,0)))</f>
        <v/>
      </c>
      <c r="CC38" s="3">
        <v>0</v>
      </c>
      <c r="CD38" s="4">
        <v>3</v>
      </c>
      <c r="CE38" s="130" t="str">
        <f>IF(OR($E$38="",$F$38="",CC38="",CD38=""),"",IF(AND(CC38=$E$38,CD38=$F$38),5*$J$38,IF(OR(AND($E$38&gt;$F$38,CC38&gt;CD38),AND($E$38=$F$38,CC38=CD38),AND($E$38&lt;$F$38,CC38&lt;CD38)),3*$J$38,0)))</f>
        <v/>
      </c>
      <c r="CF38" s="3">
        <v>0</v>
      </c>
      <c r="CG38" s="4">
        <v>2</v>
      </c>
      <c r="CH38" s="130" t="str">
        <f>IF(OR($E$38="",$F$38="",CF38="",CG38=""),"",IF(AND(CF38=$E$38,CG38=$F$38),5*$J$38,IF(OR(AND($E$38&gt;$F$38,CF38&gt;CG38),AND($E$38=$F$38,CF38=CG38),AND($E$38&lt;$F$38,CF38&lt;CG38)),3*$J$38,0)))</f>
        <v/>
      </c>
      <c r="CI38" s="3">
        <v>0</v>
      </c>
      <c r="CJ38" s="4">
        <v>3</v>
      </c>
      <c r="CK38" s="130" t="str">
        <f>IF(OR($E$38="",$F$38="",CI38="",CJ38=""),"",IF(AND(CI38=$E$38,CJ38=$F$38),5*$J$38,IF(OR(AND($E$38&gt;$F$38,CI38&gt;CJ38),AND($E$38=$F$38,CI38=CJ38),AND($E$38&lt;$F$38,CI38&lt;CJ38)),3*$J$38,0)))</f>
        <v/>
      </c>
      <c r="CL38" s="3">
        <v>0</v>
      </c>
      <c r="CM38" s="4">
        <v>3</v>
      </c>
      <c r="CN38" s="130" t="str">
        <f>IF(OR($E$38="",$F$38="",CL38="",CM38=""),"",IF(AND(CL38=$E$38,CM38=$F$38),5*$J$38,IF(OR(AND($E$38&gt;$F$38,CL38&gt;CM38),AND($E$38=$F$38,CL38=CM38),AND($E$38&lt;$F$38,CL38&lt;CM38)),3*$J$38,0)))</f>
        <v/>
      </c>
      <c r="CO38" s="3">
        <v>1</v>
      </c>
      <c r="CP38" s="4">
        <v>2</v>
      </c>
      <c r="CQ38" s="130" t="str">
        <f>IF(OR($E$38="",$F$38="",CO38="",CP38=""),"",IF(AND(CO38=$E$38,CP38=$F$38),5*$J$38,IF(OR(AND($E$38&gt;$F$38,CO38&gt;CP38),AND($E$38=$F$38,CO38=CP38),AND($E$38&lt;$F$38,CO38&lt;CP38)),3*$J$38,0)))</f>
        <v/>
      </c>
      <c r="CR38" s="3">
        <v>0</v>
      </c>
      <c r="CS38" s="4">
        <v>3</v>
      </c>
      <c r="CT38" s="130" t="str">
        <f>IF(OR($E$38="",$F$38="",CR38="",CS38=""),"",IF(AND(CR38=$E$38,CS38=$F$38),5*$J$38,IF(OR(AND($E$38&gt;$F$38,CR38&gt;CS38),AND($E$38=$F$38,CR38=CS38),AND($E$38&lt;$F$38,CR38&lt;CS38)),3*$J$38,0)))</f>
        <v/>
      </c>
      <c r="CU38" s="3">
        <v>0</v>
      </c>
      <c r="CV38" s="4">
        <v>3</v>
      </c>
      <c r="CW38" s="130" t="str">
        <f>IF(OR($E$38="",$F$38="",CU38="",CV38=""),"",IF(AND(CU38=$E$38,CV38=$F$38),5*$J$38,IF(OR(AND($E$38&gt;$F$38,CU38&gt;CV38),AND($E$38=$F$38,CU38=CV38),AND($E$38&lt;$F$38,CU38&lt;CV38)),3*$J$38,0)))</f>
        <v/>
      </c>
      <c r="CX38" s="3">
        <v>0</v>
      </c>
      <c r="CY38" s="4">
        <v>1</v>
      </c>
      <c r="CZ38" s="130" t="str">
        <f>IF(OR($E$38="",$F$38="",CX38="",CY38=""),"",IF(AND(CX38=$E$38,CY38=$F$38),5*$J$38,IF(OR(AND($E$38&gt;$F$38,CX38&gt;CY38),AND($E$38=$F$38,CX38=CY38),AND($E$38&lt;$F$38,CX38&lt;CY38)),3*$J$38,0)))</f>
        <v/>
      </c>
      <c r="DA38" s="3">
        <v>0</v>
      </c>
      <c r="DB38" s="4">
        <v>3</v>
      </c>
      <c r="DC38" s="130" t="str">
        <f>IF(OR($E$38="",$F$38="",DA38="",DB38=""),"",IF(AND(DA38=$E$38,DB38=$F$38),5*$J$38,IF(OR(AND($E$38&gt;$F$38,DA38&gt;DB38),AND($E$38=$F$38,DA38=DB38),AND($E$38&lt;$F$38,DA38&lt;DB38)),3*$J$38,0)))</f>
        <v/>
      </c>
      <c r="DD38" s="3">
        <v>0</v>
      </c>
      <c r="DE38" s="4">
        <v>4</v>
      </c>
      <c r="DF38" s="130" t="str">
        <f>IF(OR($E$38="",$F$38="",DD38="",DE38=""),"",IF(AND(DD38=$E$38,DE38=$F$38),5*$J$38,IF(OR(AND($E$38&gt;$F$38,DD38&gt;DE38),AND($E$38=$F$38,DD38=DE38),AND($E$38&lt;$F$38,DD38&lt;DE38)),3*$J$38,0)))</f>
        <v/>
      </c>
      <c r="DG38" s="3">
        <v>0</v>
      </c>
      <c r="DH38" s="4">
        <v>4</v>
      </c>
      <c r="DI38" s="130" t="str">
        <f>IF(OR($E$38="",$F$38="",DG38="",DH38=""),"",IF(AND(DG38=$E$38,DH38=$F$38),5*$J$38,IF(OR(AND($E$38&gt;$F$38,DG38&gt;DH38),AND($E$38=$F$38,DG38=DH38),AND($E$38&lt;$F$38,DG38&lt;DH38)),3*$J$38,0)))</f>
        <v/>
      </c>
      <c r="DJ38" s="3">
        <v>0</v>
      </c>
      <c r="DK38" s="4">
        <v>3</v>
      </c>
      <c r="DL38" s="130" t="str">
        <f>IF(OR($E$38="",$F$38="",DJ38="",DK38=""),"",IF(AND(DJ38=$E$38,DK38=$F$38),5*$J$38,IF(OR(AND($E$38&gt;$F$38,DJ38&gt;DK38),AND($E$38=$F$38,DJ38=DK38),AND($E$38&lt;$F$38,DJ38&lt;DK38)),3*$J$38,0)))</f>
        <v/>
      </c>
      <c r="DM38" s="3">
        <v>0</v>
      </c>
      <c r="DN38" s="4">
        <v>2</v>
      </c>
      <c r="DO38" s="130" t="str">
        <f>IF(OR($E$38="",$F$38="",DM38="",DN38=""),"",IF(AND(DM38=$E$38,DN38=$F$38),5*$J$38,IF(OR(AND($E$38&gt;$F$38,DM38&gt;DN38),AND($E$38=$F$38,DM38=DN38),AND($E$38&lt;$F$38,DM38&lt;DN38)),3*$J$38,0)))</f>
        <v/>
      </c>
      <c r="DP38" s="3">
        <v>0</v>
      </c>
      <c r="DQ38" s="4">
        <v>3</v>
      </c>
      <c r="DR38" s="130" t="str">
        <f>IF(OR($E$38="",$F$38="",DP38="",DQ38=""),"",IF(AND(DP38=$E$38,DQ38=$F$38),5*$J$38,IF(OR(AND($E$38&gt;$F$38,DP38&gt;DQ38),AND($E$38=$F$38,DP38=DQ38),AND($E$38&lt;$F$38,DP38&lt;DQ38)),3*$J$38,0)))</f>
        <v/>
      </c>
      <c r="DS38" s="3">
        <v>1</v>
      </c>
      <c r="DT38" s="4">
        <v>3</v>
      </c>
      <c r="DU38" s="130" t="str">
        <f>IF(OR($E$38="",$F$38="",DS38="",DT38=""),"",IF(AND(DS38=$E$38,DT38=$F$38),5*$J$38,IF(OR(AND($E$38&gt;$F$38,DS38&gt;DT38),AND($E$38=$F$38,DS38=DT38),AND($E$38&lt;$F$38,DS38&lt;DT38)),3*$J$38,0)))</f>
        <v/>
      </c>
      <c r="DV38" s="3">
        <v>0</v>
      </c>
      <c r="DW38" s="4">
        <v>4</v>
      </c>
      <c r="DX38" s="130" t="str">
        <f>IF(OR($E$38="",$F$38="",DV38="",DW38=""),"",IF(AND(DV38=$E$38,DW38=$F$38),5*$J$38,IF(OR(AND($E$38&gt;$F$38,DV38&gt;DW38),AND($E$38=$F$38,DV38=DW38),AND($E$38&lt;$F$38,DV38&lt;DW38)),3*$J$38,0)))</f>
        <v/>
      </c>
      <c r="DY38" s="3">
        <v>0</v>
      </c>
      <c r="DZ38" s="4">
        <v>2</v>
      </c>
      <c r="EA38" s="130" t="str">
        <f>IF(OR($E$38="",$F$38="",DY38="",DZ38=""),"",IF(AND(DY38=$E$38,DZ38=$F$38),5*$J$38,IF(OR(AND($E$38&gt;$F$38,DY38&gt;DZ38),AND($E$38=$F$38,DY38=DZ38),AND($E$38&lt;$F$38,DY38&lt;DZ38)),3*$J$38,0)))</f>
        <v/>
      </c>
      <c r="EB38" s="3">
        <v>1</v>
      </c>
      <c r="EC38" s="4">
        <v>4</v>
      </c>
      <c r="ED38" s="130" t="str">
        <f>IF(OR($E$38="",$F$38="",EB38="",EC38=""),"",IF(AND(EB38=$E$38,EC38=$F$38),5*$J$38,IF(OR(AND($E$38&gt;$F$38,EB38&gt;EC38),AND($E$38=$F$38,EB38=EC38),AND($E$38&lt;$F$38,EB38&lt;EC38)),3*$J$38,0)))</f>
        <v/>
      </c>
      <c r="EE38" s="3">
        <v>0</v>
      </c>
      <c r="EF38" s="4">
        <v>3</v>
      </c>
      <c r="EG38" s="130" t="str">
        <f>IF(OR($E$38="",$F$38="",EE38="",EF38=""),"",IF(AND(EE38=$E$38,EF38=$F$38),5*$J$38,IF(OR(AND($E$38&gt;$F$38,EE38&gt;EF38),AND($E$38=$F$38,EE38=EF38),AND($E$38&lt;$F$38,EE38&lt;EF38)),3*$J$38,0)))</f>
        <v/>
      </c>
      <c r="EH38" s="3">
        <v>0</v>
      </c>
      <c r="EI38" s="4">
        <v>2</v>
      </c>
      <c r="EJ38" s="130" t="str">
        <f>IF(OR($E$38="",$F$38="",EH38="",EI38=""),"",IF(AND(EH38=$E$38,EI38=$F$38),5*$J$38,IF(OR(AND($E$38&gt;$F$38,EH38&gt;EI38),AND($E$38=$F$38,EH38=EI38),AND($E$38&lt;$F$38,EH38&lt;EI38)),3*$J$38,0)))</f>
        <v/>
      </c>
      <c r="EK38" s="3">
        <v>0</v>
      </c>
      <c r="EL38" s="4">
        <v>2</v>
      </c>
      <c r="EM38" s="130" t="str">
        <f>IF(OR($E$38="",$F$38="",EK38="",EL38=""),"",IF(AND(EK38=$E$38,EL38=$F$38),5*$J$38,IF(OR(AND($E$38&gt;$F$38,EK38&gt;EL38),AND($E$38=$F$38,EK38=EL38),AND($E$38&lt;$F$38,EK38&lt;EL38)),3*$J$38,0)))</f>
        <v/>
      </c>
      <c r="EN38" s="3">
        <v>0</v>
      </c>
      <c r="EO38" s="4">
        <v>3</v>
      </c>
      <c r="EP38" s="130" t="str">
        <f>IF(OR($E$38="",$F$38="",EN38="",EO38=""),"",IF(AND(EN38=$E$38,EO38=$F$38),5*$J$38,IF(OR(AND($E$38&gt;$F$38,EN38&gt;EO38),AND($E$38=$F$38,EN38=EO38),AND($E$38&lt;$F$38,EN38&lt;EO38)),3*$J$38,0)))</f>
        <v/>
      </c>
      <c r="EQ38" s="3">
        <v>0</v>
      </c>
      <c r="ER38" s="4">
        <v>2</v>
      </c>
      <c r="ES38" s="130" t="str">
        <f>IF(OR($E$38="",$F$38="",EQ38="",ER38=""),"",IF(AND(EQ38=$E$38,ER38=$F$38),5*$J$38,IF(OR(AND($E$38&gt;$F$38,EQ38&gt;ER38),AND($E$38=$F$38,EQ38=ER38),AND($E$38&lt;$F$38,EQ38&lt;ER38)),3*$J$38,0)))</f>
        <v/>
      </c>
      <c r="ET38" s="3">
        <v>0</v>
      </c>
      <c r="EU38" s="4">
        <v>4</v>
      </c>
      <c r="EV38" s="130" t="str">
        <f>IF(OR($E$38="",$F$38="",ET38="",EU38=""),"",IF(AND(ET38=$E$38,EU38=$F$38),5*$J$38,IF(OR(AND($E$38&gt;$F$38,ET38&gt;EU38),AND($E$38=$F$38,ET38=EU38),AND($E$38&lt;$F$38,ET38&lt;EU38)),3*$J$38,0)))</f>
        <v/>
      </c>
      <c r="EW38" s="3">
        <v>0</v>
      </c>
      <c r="EX38" s="4">
        <v>2</v>
      </c>
      <c r="EY38" s="130" t="str">
        <f>IF(OR($E$38="",$F$38="",EW38="",EX38=""),"",IF(AND(EW38=$E$38,EX38=$F$38),5*$J$38,IF(OR(AND($E$38&gt;$F$38,EW38&gt;EX38),AND($E$38=$F$38,EW38=EX38),AND($E$38&lt;$F$38,EW38&lt;EX38)),3*$J$38,0)))</f>
        <v/>
      </c>
      <c r="EZ38" s="3">
        <v>1</v>
      </c>
      <c r="FA38" s="4">
        <v>5</v>
      </c>
      <c r="FB38" s="130" t="str">
        <f>IF(OR($E$38="",$F$38="",EZ38="",FA38=""),"",IF(AND(EZ38=$E$38,FA38=$F$38),5*$J$38,IF(OR(AND($E$38&gt;$F$38,EZ38&gt;FA38),AND($E$38=$F$38,EZ38=FA38),AND($E$38&lt;$F$38,EZ38&lt;FA38)),3*$J$38,0)))</f>
        <v/>
      </c>
      <c r="FC38" s="3">
        <v>0</v>
      </c>
      <c r="FD38" s="4">
        <v>3</v>
      </c>
      <c r="FE38" s="130" t="str">
        <f>IF(OR($E$38="",$F$38="",FC38="",FD38=""),"",IF(AND(FC38=$E$38,FD38=$F$38),5*$J$38,IF(OR(AND($E$38&gt;$F$38,FC38&gt;FD38),AND($E$38=$F$38,FC38=FD38),AND($E$38&lt;$F$38,FC38&lt;FD38)),3*$J$38,0)))</f>
        <v/>
      </c>
      <c r="FF38" s="3">
        <v>0</v>
      </c>
      <c r="FG38" s="4">
        <v>3</v>
      </c>
      <c r="FH38" s="130" t="str">
        <f>IF(OR($E$38="",$F$38="",FF38="",FG38=""),"",IF(AND(FF38=$E$38,FG38=$F$38),5*$J$38,IF(OR(AND($E$38&gt;$F$38,FF38&gt;FG38),AND($E$38=$F$38,FF38=FG38),AND($E$38&lt;$F$38,FF38&lt;FG38)),3*$J$38,0)))</f>
        <v/>
      </c>
      <c r="FI38" s="3">
        <v>0</v>
      </c>
      <c r="FJ38" s="4">
        <v>3</v>
      </c>
      <c r="FK38" s="130" t="str">
        <f>IF(OR($E$38="",$F$38="",FI38="",FJ38=""),"",IF(AND(FI38=$E$38,FJ38=$F$38),5*$J$38,IF(OR(AND($E$38&gt;$F$38,FI38&gt;FJ38),AND($E$38=$F$38,FI38=FJ38),AND($E$38&lt;$F$38,FI38&lt;FJ38)),3*$J$38,0)))</f>
        <v/>
      </c>
      <c r="FL38" s="3">
        <v>0</v>
      </c>
      <c r="FM38" s="4">
        <v>5</v>
      </c>
      <c r="FN38" s="130" t="str">
        <f>IF(OR($E$38="",$F$38="",FL38="",FM38=""),"",IF(AND(FL38=$E$38,FM38=$F$38),5*$J$38,IF(OR(AND($E$38&gt;$F$38,FL38&gt;FM38),AND($E$38=$F$38,FL38=FM38),AND($E$38&lt;$F$38,FL38&lt;FM38)),3*$J$38,0)))</f>
        <v/>
      </c>
      <c r="FO38" s="3">
        <v>0</v>
      </c>
      <c r="FP38" s="4">
        <v>4</v>
      </c>
      <c r="FQ38" s="130" t="str">
        <f>IF(OR($E$38="",$F$38="",FO38="",FP38=""),"",IF(AND(FO38=$E$38,FP38=$F$38),5*$J$38,IF(OR(AND($E$38&gt;$F$38,FO38&gt;FP38),AND($E$38=$F$38,FO38=FP38),AND($E$38&lt;$F$38,FO38&lt;FP38)),3*$J$38,0)))</f>
        <v/>
      </c>
      <c r="FR38" s="3">
        <v>0</v>
      </c>
      <c r="FS38" s="4">
        <v>5</v>
      </c>
      <c r="FT38" s="130" t="str">
        <f>IF(OR($E$38="",$F$38="",FR38="",FS38=""),"",IF(AND(FR38=$E$38,FS38=$F$38),5*$J$38,IF(OR(AND($E$38&gt;$F$38,FR38&gt;FS38),AND($E$38=$F$38,FR38=FS38),AND($E$38&lt;$F$38,FR38&lt;FS38)),3*$J$38,0)))</f>
        <v/>
      </c>
      <c r="FU38" s="3">
        <v>0</v>
      </c>
      <c r="FV38" s="4">
        <v>4</v>
      </c>
      <c r="FW38" s="130" t="str">
        <f>IF(OR($E$38="",$F$38="",FU38="",FV38=""),"",IF(AND(FU38=$E$38,FV38=$F$38),5*$J$38,IF(OR(AND($E$38&gt;$F$38,FU38&gt;FV38),AND($E$38=$F$38,FU38=FV38),AND($E$38&lt;$F$38,FU38&lt;FV38)),3*$J$38,0)))</f>
        <v/>
      </c>
      <c r="FX38" s="3">
        <v>0</v>
      </c>
      <c r="FY38" s="4">
        <v>3</v>
      </c>
      <c r="FZ38" s="130" t="str">
        <f>IF(OR($E$38="",$F$38="",FX38="",FY38=""),"",IF(AND(FX38=$E$38,FY38=$F$38),5*$J$38,IF(OR(AND($E$38&gt;$F$38,FX38&gt;FY38),AND($E$38=$F$38,FX38=FY38),AND($E$38&lt;$F$38,FX38&lt;FY38)),3*$J$38,0)))</f>
        <v/>
      </c>
      <c r="GA38" s="3">
        <v>1</v>
      </c>
      <c r="GB38" s="4">
        <v>3</v>
      </c>
      <c r="GC38" s="130" t="str">
        <f>IF(OR($E$38="",$F$38="",GA38="",GB38=""),"",IF(AND(GA38=$E$38,GB38=$F$38),5*$J$38,IF(OR(AND($E$38&gt;$F$38,GA38&gt;GB38),AND($E$38=$F$38,GA38=GB38),AND($E$38&lt;$F$38,GA38&lt;GB38)),3*$J$38,0)))</f>
        <v/>
      </c>
      <c r="GD38" s="3">
        <v>0</v>
      </c>
      <c r="GE38" s="4">
        <v>2</v>
      </c>
      <c r="GF38" s="130" t="str">
        <f>IF(OR($E$38="",$F$38="",GD38="",GE38=""),"",IF(AND(GD38=$E$38,GE38=$F$38),5*$J$38,IF(OR(AND($E$38&gt;$F$38,GD38&gt;GE38),AND($E$38=$F$38,GD38=GE38),AND($E$38&lt;$F$38,GD38&lt;GE38)),3*$J$38,0)))</f>
        <v/>
      </c>
      <c r="GG38" s="3">
        <v>0</v>
      </c>
      <c r="GH38" s="4">
        <v>2</v>
      </c>
      <c r="GI38" s="130" t="str">
        <f>IF(OR($E$38="",$F$38="",GG38="",GH38=""),"",IF(AND(GG38=$E$38,GH38=$F$38),5*$J$38,IF(OR(AND($E$38&gt;$F$38,GG38&gt;GH38),AND($E$38=$F$38,GG38=GH38),AND($E$38&lt;$F$38,GG38&lt;GH38)),3*$J$38,0)))</f>
        <v/>
      </c>
      <c r="GJ38" s="3">
        <v>0</v>
      </c>
      <c r="GK38" s="4">
        <v>3</v>
      </c>
      <c r="GL38" s="130" t="str">
        <f>IF(OR($E$38="",$F$38="",GJ38="",GK38=""),"",IF(AND(GJ38=$E$38,GK38=$F$38),5*$J$38,IF(OR(AND($E$38&gt;$F$38,GJ38&gt;GK38),AND($E$38=$F$38,GJ38=GK38),AND($E$38&lt;$F$38,GJ38&lt;GK38)),3*$J$38,0)))</f>
        <v/>
      </c>
      <c r="GM38" s="3">
        <v>0</v>
      </c>
      <c r="GN38" s="4">
        <v>5</v>
      </c>
      <c r="GO38" s="130" t="str">
        <f>IF(OR($E$38="",$F$38="",GM38="",GN38=""),"",IF(AND(GM38=$E$38,GN38=$F$38),5*$J$38,IF(OR(AND($E$38&gt;$F$38,GM38&gt;GN38),AND($E$38=$F$38,GM38=GN38),AND($E$38&lt;$F$38,GM38&lt;GN38)),3*$J$38,0)))</f>
        <v/>
      </c>
      <c r="GP38" s="3">
        <v>0</v>
      </c>
      <c r="GQ38" s="4">
        <v>3</v>
      </c>
      <c r="GR38" s="130" t="str">
        <f>IF(OR($E$38="",$F$38="",GP38="",GQ38=""),"",IF(AND(GP38=$E$38,GQ38=$F$38),5*$J$38,IF(OR(AND($E$38&gt;$F$38,GP38&gt;GQ38),AND($E$38=$F$38,GP38=GQ38),AND($E$38&lt;$F$38,GP38&lt;GQ38)),3*$J$38,0)))</f>
        <v/>
      </c>
      <c r="GS38" s="3">
        <v>0</v>
      </c>
      <c r="GT38" s="4">
        <v>2</v>
      </c>
      <c r="GU38" s="130" t="str">
        <f>IF(OR($E$38="",$F$38="",GS38="",GT38=""),"",IF(AND(GS38=$E$38,GT38=$F$38),5*$J$38,IF(OR(AND($E$38&gt;$F$38,GS38&gt;GT38),AND($E$38=$F$38,GS38=GT38),AND($E$38&lt;$F$38,GS38&lt;GT38)),3*$J$38,0)))</f>
        <v/>
      </c>
      <c r="GV38" s="168"/>
    </row>
    <row r="39" spans="1:204">
      <c r="A39" s="236">
        <v>36</v>
      </c>
      <c r="B39" s="43">
        <v>34</v>
      </c>
      <c r="C39" s="151" t="s">
        <v>287</v>
      </c>
      <c r="D39" s="151" t="s">
        <v>288</v>
      </c>
      <c r="E39" s="221" t="str">
        <f>IF(Poules!I70&lt;&gt;"",Poules!I70,"")</f>
        <v/>
      </c>
      <c r="F39" s="221" t="str">
        <f>IF(Poules!J70&lt;&gt;"",Poules!J70,"")</f>
        <v/>
      </c>
      <c r="G39" s="22">
        <v>2.2000000000000002</v>
      </c>
      <c r="H39" s="210">
        <v>3.2</v>
      </c>
      <c r="I39" s="211">
        <v>3</v>
      </c>
      <c r="J39" s="174" t="str">
        <f t="shared" si="2"/>
        <v/>
      </c>
      <c r="K39" s="250">
        <f>IF($K$4&lt;&gt;0,HLOOKUP($K$4,$O$4:GU39,A39,FALSE),"")</f>
        <v>1</v>
      </c>
      <c r="L39" s="251">
        <f>IF($K$4&lt;&gt;0,HLOOKUP(CONCATENATE($K$4,"1"),$O$4:GU39,A39,FALSE),"")</f>
        <v>0</v>
      </c>
      <c r="M39" s="252" t="str">
        <f>IF($K$4&lt;&gt;0,HLOOKUP(CONCATENATE($K$4,"2"),$O$4:GU39,A39,FALSE),"")</f>
        <v/>
      </c>
      <c r="N39" s="253"/>
      <c r="O39" s="5">
        <v>2</v>
      </c>
      <c r="P39" s="6">
        <v>1</v>
      </c>
      <c r="Q39" s="7" t="str">
        <f>IF(OR($E$39="",$F$39="",O39="",P39=""),"",IF(AND(O39=$E$39,P39=$F$39),5*$J$39,IF(OR(AND($E$39&gt;$F$39,O39&gt;P39),AND($E$39=$F$39,O39=P39),AND($E$39&lt;$F$39,O39&lt;P39)),3*$J$39,0)))</f>
        <v/>
      </c>
      <c r="R39" s="5">
        <v>2</v>
      </c>
      <c r="S39" s="6">
        <v>1</v>
      </c>
      <c r="T39" s="7" t="str">
        <f>IF(OR($E$39="",$F$39="",R39="",S39=""),"",IF(AND(R39=$E$39,S39=$F$39),5*$J$39,IF(OR(AND($E$39&gt;$F$39,R39&gt;S39),AND($E$39=$F$39,R39=S39),AND($E$39&lt;$F$39,R39&lt;S39)),3*$J$39,0)))</f>
        <v/>
      </c>
      <c r="U39" s="5">
        <v>2</v>
      </c>
      <c r="V39" s="6">
        <v>0</v>
      </c>
      <c r="W39" s="7" t="str">
        <f>IF(OR($E$39="",$F$39="",U39="",V39=""),"",IF(AND(U39=$E$39,V39=$F$39),5*$J$39,IF(OR(AND($E$39&gt;$F$39,U39&gt;V39),AND($E$39=$F$39,U39=V39),AND($E$39&lt;$F$39,U39&lt;V39)),3*$J$39,0)))</f>
        <v/>
      </c>
      <c r="X39" s="5">
        <v>1</v>
      </c>
      <c r="Y39" s="6">
        <v>1</v>
      </c>
      <c r="Z39" s="7" t="str">
        <f>IF(OR($E$39="",$F$39="",X39="",Y39=""),"",IF(AND(X39=$E$39,Y39=$F$39),5*$J$39,IF(OR(AND($E$39&gt;$F$39,X39&gt;Y39),AND($E$39=$F$39,X39=Y39),AND($E$39&lt;$F$39,X39&lt;Y39)),3*$J$39,0)))</f>
        <v/>
      </c>
      <c r="AA39" s="5">
        <v>1</v>
      </c>
      <c r="AB39" s="6">
        <v>2</v>
      </c>
      <c r="AC39" s="7" t="str">
        <f>IF(OR($E$39="",$F$39="",AA39="",AB39=""),"",IF(AND(AA39=$E$39,AB39=$F$39),5*$J$39,IF(OR(AND($E$39&gt;$F$39,AA39&gt;AB39),AND($E$39=$F$39,AA39=AB39),AND($E$39&lt;$F$39,AA39&lt;AB39)),3*$J$39,0)))</f>
        <v/>
      </c>
      <c r="AD39" s="5">
        <v>2</v>
      </c>
      <c r="AE39" s="6">
        <v>1</v>
      </c>
      <c r="AF39" s="7" t="str">
        <f>IF(OR($E$39="",$F$39="",AD39="",AE39=""),"",IF(AND(AD39=$E$39,AE39=$F$39),5*$J$39,IF(OR(AND($E$39&gt;$F$39,AD39&gt;AE39),AND($E$39=$F$39,AD39=AE39),AND($E$39&lt;$F$39,AD39&lt;AE39)),3*$J$39,0)))</f>
        <v/>
      </c>
      <c r="AG39" s="5">
        <v>2</v>
      </c>
      <c r="AH39" s="6">
        <v>0</v>
      </c>
      <c r="AI39" s="7" t="str">
        <f>IF(OR($E$39="",$F$39="",AG39="",AH39=""),"",IF(AND(AG39=$E$39,AH39=$F$39),5*$J$39,IF(OR(AND($E$39&gt;$F$39,AG39&gt;AH39),AND($E$39=$F$39,AG39=AH39),AND($E$39&lt;$F$39,AG39&lt;AH39)),3*$J$39,0)))</f>
        <v/>
      </c>
      <c r="AJ39" s="5">
        <v>1</v>
      </c>
      <c r="AK39" s="6">
        <v>2</v>
      </c>
      <c r="AL39" s="7" t="str">
        <f>IF(OR($E$39="",$F$39="",AJ39="",AK39=""),"",IF(AND(AJ39=$E$39,AK39=$F$39),5*$J$39,IF(OR(AND($E$39&gt;$F$39,AJ39&gt;AK39),AND($E$39=$F$39,AJ39=AK39),AND($E$39&lt;$F$39,AJ39&lt;AK39)),3*$J$39,0)))</f>
        <v/>
      </c>
      <c r="AM39" s="5">
        <v>1</v>
      </c>
      <c r="AN39" s="6">
        <v>1</v>
      </c>
      <c r="AO39" s="7" t="str">
        <f>IF(OR($E$39="",$F$39="",AM39="",AN39=""),"",IF(AND(AM39=$E$39,AN39=$F$39),5*$J$39,IF(OR(AND($E$39&gt;$F$39,AM39&gt;AN39),AND($E$39=$F$39,AM39=AN39),AND($E$39&lt;$F$39,AM39&lt;AN39)),3*$J$39,0)))</f>
        <v/>
      </c>
      <c r="AP39" s="5">
        <v>2</v>
      </c>
      <c r="AQ39" s="6">
        <v>0</v>
      </c>
      <c r="AR39" s="7" t="str">
        <f>IF(OR($E$39="",$F$39="",AP39="",AQ39=""),"",IF(AND(AP39=$E$39,AQ39=$F$39),5*$J$39,IF(OR(AND($E$39&gt;$F$39,AP39&gt;AQ39),AND($E$39=$F$39,AP39=AQ39),AND($E$39&lt;$F$39,AP39&lt;AQ39)),3*$J$39,0)))</f>
        <v/>
      </c>
      <c r="AS39" s="5">
        <v>1</v>
      </c>
      <c r="AT39" s="6">
        <v>0</v>
      </c>
      <c r="AU39" s="7" t="str">
        <f>IF(OR($E$39="",$F$39="",AS39="",AT39=""),"",IF(AND(AS39=$E$39,AT39=$F$39),5*$J$39,IF(OR(AND($E$39&gt;$F$39,AS39&gt;AT39),AND($E$39=$F$39,AS39=AT39),AND($E$39&lt;$F$39,AS39&lt;AT39)),3*$J$39,0)))</f>
        <v/>
      </c>
      <c r="AV39" s="5">
        <v>1</v>
      </c>
      <c r="AW39" s="6">
        <v>1</v>
      </c>
      <c r="AX39" s="7" t="str">
        <f>IF(OR($E$39="",$F$39="",AV39="",AW39=""),"",IF(AND(AV39=$E$39,AW39=$F$39),5*$J$39,IF(OR(AND($E$39&gt;$F$39,AV39&gt;AW39),AND($E$39=$F$39,AV39=AW39),AND($E$39&lt;$F$39,AV39&lt;AW39)),3*$J$39,0)))</f>
        <v/>
      </c>
      <c r="AY39" s="5">
        <v>2</v>
      </c>
      <c r="AZ39" s="6">
        <v>2</v>
      </c>
      <c r="BA39" s="7" t="str">
        <f>IF(OR($E$39="",$F$39="",AY39="",AZ39=""),"",IF(AND(AY39=$E$39,AZ39=$F$39),5*$J$39,IF(OR(AND($E$39&gt;$F$39,AY39&gt;AZ39),AND($E$39=$F$39,AY39=AZ39),AND($E$39&lt;$F$39,AY39&lt;AZ39)),3*$J$39,0)))</f>
        <v/>
      </c>
      <c r="BB39" s="5">
        <v>2</v>
      </c>
      <c r="BC39" s="6">
        <v>1</v>
      </c>
      <c r="BD39" s="7" t="str">
        <f>IF(OR($E$39="",$F$39="",BB39="",BC39=""),"",IF(AND(BB39=$E$39,BC39=$F$39),5*$J$39,IF(OR(AND($E$39&gt;$F$39,BB39&gt;BC39),AND($E$39=$F$39,BB39=BC39),AND($E$39&lt;$F$39,BB39&lt;BC39)),3*$J$39,0)))</f>
        <v/>
      </c>
      <c r="BE39" s="5">
        <v>1</v>
      </c>
      <c r="BF39" s="6">
        <v>0</v>
      </c>
      <c r="BG39" s="7" t="str">
        <f>IF(OR($E$39="",$F$39="",BE39="",BF39=""),"",IF(AND(BE39=$E$39,BF39=$F$39),5*$J$39,IF(OR(AND($E$39&gt;$F$39,BE39&gt;BF39),AND($E$39=$F$39,BE39=BF39),AND($E$39&lt;$F$39,BE39&lt;BF39)),3*$J$39,0)))</f>
        <v/>
      </c>
      <c r="BH39" s="5">
        <v>2</v>
      </c>
      <c r="BI39" s="6">
        <v>1</v>
      </c>
      <c r="BJ39" s="7" t="str">
        <f>IF(OR($E$39="",$F$39="",BH39="",BI39=""),"",IF(AND(BH39=$E$39,BI39=$F$39),5*$J$39,IF(OR(AND($E$39&gt;$F$39,BH39&gt;BI39),AND($E$39=$F$39,BH39=BI39),AND($E$39&lt;$F$39,BH39&lt;BI39)),3*$J$39,0)))</f>
        <v/>
      </c>
      <c r="BK39" s="5">
        <v>1</v>
      </c>
      <c r="BL39" s="6">
        <v>2</v>
      </c>
      <c r="BM39" s="7" t="str">
        <f>IF(OR($E$39="",$F$39="",BK39="",BL39=""),"",IF(AND(BK39=$E$39,BL39=$F$39),5*$J$39,IF(OR(AND($E$39&gt;$F$39,BK39&gt;BL39),AND($E$39=$F$39,BK39=BL39),AND($E$39&lt;$F$39,BK39&lt;BL39)),3*$J$39,0)))</f>
        <v/>
      </c>
      <c r="BN39" s="5">
        <v>1</v>
      </c>
      <c r="BO39" s="6">
        <v>2</v>
      </c>
      <c r="BP39" s="7" t="str">
        <f>IF(OR($E$39="",$F$39="",BN39="",BO39=""),"",IF(AND(BN39=$E$39,BO39=$F$39),5*$J$39,IF(OR(AND($E$39&gt;$F$39,BN39&gt;BO39),AND($E$39=$F$39,BN39=BO39),AND($E$39&lt;$F$39,BN39&lt;BO39)),3*$J$39,0)))</f>
        <v/>
      </c>
      <c r="BQ39" s="5">
        <v>2</v>
      </c>
      <c r="BR39" s="6">
        <v>1</v>
      </c>
      <c r="BS39" s="7" t="str">
        <f>IF(OR($E$39="",$F$39="",BQ39="",BR39=""),"",IF(AND(BQ39=$E$39,BR39=$F$39),5*$J$39,IF(OR(AND($E$39&gt;$F$39,BQ39&gt;BR39),AND($E$39=$F$39,BQ39=BR39),AND($E$39&lt;$F$39,BQ39&lt;BR39)),3*$J$39,0)))</f>
        <v/>
      </c>
      <c r="BT39" s="5">
        <v>1</v>
      </c>
      <c r="BU39" s="6">
        <v>1</v>
      </c>
      <c r="BV39" s="7" t="str">
        <f>IF(OR($E$39="",$F$39="",BT39="",BU39=""),"",IF(AND(BT39=$E$39,BU39=$F$39),5*$J$39,IF(OR(AND($E$39&gt;$F$39,BT39&gt;BU39),AND($E$39=$F$39,BT39=BU39),AND($E$39&lt;$F$39,BT39&lt;BU39)),3*$J$39,0)))</f>
        <v/>
      </c>
      <c r="BW39" s="5">
        <v>2</v>
      </c>
      <c r="BX39" s="6">
        <v>1</v>
      </c>
      <c r="BY39" s="7" t="str">
        <f>IF(OR($E$39="",$F$39="",BW39="",BX39=""),"",IF(AND(BW39=$E$39,BX39=$F$39),5*$J$39,IF(OR(AND($E$39&gt;$F$39,BW39&gt;BX39),AND($E$39=$F$39,BW39=BX39),AND($E$39&lt;$F$39,BW39&lt;BX39)),3*$J$39,0)))</f>
        <v/>
      </c>
      <c r="BZ39" s="5">
        <v>1</v>
      </c>
      <c r="CA39" s="6">
        <v>0</v>
      </c>
      <c r="CB39" s="7" t="str">
        <f>IF(OR($E$39="",$F$39="",BZ39="",CA39=""),"",IF(AND(BZ39=$E$39,CA39=$F$39),5*$J$39,IF(OR(AND($E$39&gt;$F$39,BZ39&gt;CA39),AND($E$39=$F$39,BZ39=CA39),AND($E$39&lt;$F$39,BZ39&lt;CA39)),3*$J$39,0)))</f>
        <v/>
      </c>
      <c r="CC39" s="5">
        <v>0</v>
      </c>
      <c r="CD39" s="6">
        <v>0</v>
      </c>
      <c r="CE39" s="7" t="str">
        <f>IF(OR($E$39="",$F$39="",CC39="",CD39=""),"",IF(AND(CC39=$E$39,CD39=$F$39),5*$J$39,IF(OR(AND($E$39&gt;$F$39,CC39&gt;CD39),AND($E$39=$F$39,CC39=CD39),AND($E$39&lt;$F$39,CC39&lt;CD39)),3*$J$39,0)))</f>
        <v/>
      </c>
      <c r="CF39" s="5">
        <v>2</v>
      </c>
      <c r="CG39" s="6">
        <v>0</v>
      </c>
      <c r="CH39" s="7" t="str">
        <f>IF(OR($E$39="",$F$39="",CF39="",CG39=""),"",IF(AND(CF39=$E$39,CG39=$F$39),5*$J$39,IF(OR(AND($E$39&gt;$F$39,CF39&gt;CG39),AND($E$39=$F$39,CF39=CG39),AND($E$39&lt;$F$39,CF39&lt;CG39)),3*$J$39,0)))</f>
        <v/>
      </c>
      <c r="CI39" s="5">
        <v>2</v>
      </c>
      <c r="CJ39" s="6">
        <v>0</v>
      </c>
      <c r="CK39" s="7" t="str">
        <f>IF(OR($E$39="",$F$39="",CI39="",CJ39=""),"",IF(AND(CI39=$E$39,CJ39=$F$39),5*$J$39,IF(OR(AND($E$39&gt;$F$39,CI39&gt;CJ39),AND($E$39=$F$39,CI39=CJ39),AND($E$39&lt;$F$39,CI39&lt;CJ39)),3*$J$39,0)))</f>
        <v/>
      </c>
      <c r="CL39" s="5">
        <v>2</v>
      </c>
      <c r="CM39" s="6">
        <v>0</v>
      </c>
      <c r="CN39" s="7" t="str">
        <f>IF(OR($E$39="",$F$39="",CL39="",CM39=""),"",IF(AND(CL39=$E$39,CM39=$F$39),5*$J$39,IF(OR(AND($E$39&gt;$F$39,CL39&gt;CM39),AND($E$39=$F$39,CL39=CM39),AND($E$39&lt;$F$39,CL39&lt;CM39)),3*$J$39,0)))</f>
        <v/>
      </c>
      <c r="CO39" s="5">
        <v>1</v>
      </c>
      <c r="CP39" s="6">
        <v>1</v>
      </c>
      <c r="CQ39" s="7" t="str">
        <f>IF(OR($E$39="",$F$39="",CO39="",CP39=""),"",IF(AND(CO39=$E$39,CP39=$F$39),5*$J$39,IF(OR(AND($E$39&gt;$F$39,CO39&gt;CP39),AND($E$39=$F$39,CO39=CP39),AND($E$39&lt;$F$39,CO39&lt;CP39)),3*$J$39,0)))</f>
        <v/>
      </c>
      <c r="CR39" s="5">
        <v>2</v>
      </c>
      <c r="CS39" s="6">
        <v>1</v>
      </c>
      <c r="CT39" s="7" t="str">
        <f>IF(OR($E$39="",$F$39="",CR39="",CS39=""),"",IF(AND(CR39=$E$39,CS39=$F$39),5*$J$39,IF(OR(AND($E$39&gt;$F$39,CR39&gt;CS39),AND($E$39=$F$39,CR39=CS39),AND($E$39&lt;$F$39,CR39&lt;CS39)),3*$J$39,0)))</f>
        <v/>
      </c>
      <c r="CU39" s="5">
        <v>2</v>
      </c>
      <c r="CV39" s="6">
        <v>1</v>
      </c>
      <c r="CW39" s="7" t="str">
        <f>IF(OR($E$39="",$F$39="",CU39="",CV39=""),"",IF(AND(CU39=$E$39,CV39=$F$39),5*$J$39,IF(OR(AND($E$39&gt;$F$39,CU39&gt;CV39),AND($E$39=$F$39,CU39=CV39),AND($E$39&lt;$F$39,CU39&lt;CV39)),3*$J$39,0)))</f>
        <v/>
      </c>
      <c r="CX39" s="5">
        <v>1</v>
      </c>
      <c r="CY39" s="6">
        <v>0</v>
      </c>
      <c r="CZ39" s="7" t="str">
        <f>IF(OR($E$39="",$F$39="",CX39="",CY39=""),"",IF(AND(CX39=$E$39,CY39=$F$39),5*$J$39,IF(OR(AND($E$39&gt;$F$39,CX39&gt;CY39),AND($E$39=$F$39,CX39=CY39),AND($E$39&lt;$F$39,CX39&lt;CY39)),3*$J$39,0)))</f>
        <v/>
      </c>
      <c r="DA39" s="5">
        <v>1</v>
      </c>
      <c r="DB39" s="6">
        <v>2</v>
      </c>
      <c r="DC39" s="7" t="str">
        <f>IF(OR($E$39="",$F$39="",DA39="",DB39=""),"",IF(AND(DA39=$E$39,DB39=$F$39),5*$J$39,IF(OR(AND($E$39&gt;$F$39,DA39&gt;DB39),AND($E$39=$F$39,DA39=DB39),AND($E$39&lt;$F$39,DA39&lt;DB39)),3*$J$39,0)))</f>
        <v/>
      </c>
      <c r="DD39" s="5">
        <v>2</v>
      </c>
      <c r="DE39" s="6">
        <v>1</v>
      </c>
      <c r="DF39" s="7" t="str">
        <f>IF(OR($E$39="",$F$39="",DD39="",DE39=""),"",IF(AND(DD39=$E$39,DE39=$F$39),5*$J$39,IF(OR(AND($E$39&gt;$F$39,DD39&gt;DE39),AND($E$39=$F$39,DD39=DE39),AND($E$39&lt;$F$39,DD39&lt;DE39)),3*$J$39,0)))</f>
        <v/>
      </c>
      <c r="DG39" s="5">
        <v>1</v>
      </c>
      <c r="DH39" s="6">
        <v>0</v>
      </c>
      <c r="DI39" s="7" t="str">
        <f>IF(OR($E$39="",$F$39="",DG39="",DH39=""),"",IF(AND(DG39=$E$39,DH39=$F$39),5*$J$39,IF(OR(AND($E$39&gt;$F$39,DG39&gt;DH39),AND($E$39=$F$39,DG39=DH39),AND($E$39&lt;$F$39,DG39&lt;DH39)),3*$J$39,0)))</f>
        <v/>
      </c>
      <c r="DJ39" s="5">
        <v>2</v>
      </c>
      <c r="DK39" s="6">
        <v>1</v>
      </c>
      <c r="DL39" s="7" t="str">
        <f>IF(OR($E$39="",$F$39="",DJ39="",DK39=""),"",IF(AND(DJ39=$E$39,DK39=$F$39),5*$J$39,IF(OR(AND($E$39&gt;$F$39,DJ39&gt;DK39),AND($E$39=$F$39,DJ39=DK39),AND($E$39&lt;$F$39,DJ39&lt;DK39)),3*$J$39,0)))</f>
        <v/>
      </c>
      <c r="DM39" s="5">
        <v>1</v>
      </c>
      <c r="DN39" s="6">
        <v>1</v>
      </c>
      <c r="DO39" s="7" t="str">
        <f>IF(OR($E$39="",$F$39="",DM39="",DN39=""),"",IF(AND(DM39=$E$39,DN39=$F$39),5*$J$39,IF(OR(AND($E$39&gt;$F$39,DM39&gt;DN39),AND($E$39=$F$39,DM39=DN39),AND($E$39&lt;$F$39,DM39&lt;DN39)),3*$J$39,0)))</f>
        <v/>
      </c>
      <c r="DP39" s="5">
        <v>2</v>
      </c>
      <c r="DQ39" s="6">
        <v>1</v>
      </c>
      <c r="DR39" s="7" t="str">
        <f>IF(OR($E$39="",$F$39="",DP39="",DQ39=""),"",IF(AND(DP39=$E$39,DQ39=$F$39),5*$J$39,IF(OR(AND($E$39&gt;$F$39,DP39&gt;DQ39),AND($E$39=$F$39,DP39=DQ39),AND($E$39&lt;$F$39,DP39&lt;DQ39)),3*$J$39,0)))</f>
        <v/>
      </c>
      <c r="DS39" s="5">
        <v>4</v>
      </c>
      <c r="DT39" s="6">
        <v>1</v>
      </c>
      <c r="DU39" s="7" t="str">
        <f>IF(OR($E$39="",$F$39="",DS39="",DT39=""),"",IF(AND(DS39=$E$39,DT39=$F$39),5*$J$39,IF(OR(AND($E$39&gt;$F$39,DS39&gt;DT39),AND($E$39=$F$39,DS39=DT39),AND($E$39&lt;$F$39,DS39&lt;DT39)),3*$J$39,0)))</f>
        <v/>
      </c>
      <c r="DV39" s="5">
        <v>2</v>
      </c>
      <c r="DW39" s="6">
        <v>2</v>
      </c>
      <c r="DX39" s="7" t="str">
        <f>IF(OR($E$39="",$F$39="",DV39="",DW39=""),"",IF(AND(DV39=$E$39,DW39=$F$39),5*$J$39,IF(OR(AND($E$39&gt;$F$39,DV39&gt;DW39),AND($E$39=$F$39,DV39=DW39),AND($E$39&lt;$F$39,DV39&lt;DW39)),3*$J$39,0)))</f>
        <v/>
      </c>
      <c r="DY39" s="5">
        <v>1</v>
      </c>
      <c r="DZ39" s="6">
        <v>2</v>
      </c>
      <c r="EA39" s="7" t="str">
        <f>IF(OR($E$39="",$F$39="",DY39="",DZ39=""),"",IF(AND(DY39=$E$39,DZ39=$F$39),5*$J$39,IF(OR(AND($E$39&gt;$F$39,DY39&gt;DZ39),AND($E$39=$F$39,DY39=DZ39),AND($E$39&lt;$F$39,DY39&lt;DZ39)),3*$J$39,0)))</f>
        <v/>
      </c>
      <c r="EB39" s="5">
        <v>0</v>
      </c>
      <c r="EC39" s="6">
        <v>2</v>
      </c>
      <c r="ED39" s="7" t="str">
        <f>IF(OR($E$39="",$F$39="",EB39="",EC39=""),"",IF(AND(EB39=$E$39,EC39=$F$39),5*$J$39,IF(OR(AND($E$39&gt;$F$39,EB39&gt;EC39),AND($E$39=$F$39,EB39=EC39),AND($E$39&lt;$F$39,EB39&lt;EC39)),3*$J$39,0)))</f>
        <v/>
      </c>
      <c r="EE39" s="5">
        <v>0</v>
      </c>
      <c r="EF39" s="6">
        <v>1</v>
      </c>
      <c r="EG39" s="7" t="str">
        <f>IF(OR($E$39="",$F$39="",EE39="",EF39=""),"",IF(AND(EE39=$E$39,EF39=$F$39),5*$J$39,IF(OR(AND($E$39&gt;$F$39,EE39&gt;EF39),AND($E$39=$F$39,EE39=EF39),AND($E$39&lt;$F$39,EE39&lt;EF39)),3*$J$39,0)))</f>
        <v/>
      </c>
      <c r="EH39" s="5">
        <v>1</v>
      </c>
      <c r="EI39" s="6">
        <v>0</v>
      </c>
      <c r="EJ39" s="7" t="str">
        <f>IF(OR($E$39="",$F$39="",EH39="",EI39=""),"",IF(AND(EH39=$E$39,EI39=$F$39),5*$J$39,IF(OR(AND($E$39&gt;$F$39,EH39&gt;EI39),AND($E$39=$F$39,EH39=EI39),AND($E$39&lt;$F$39,EH39&lt;EI39)),3*$J$39,0)))</f>
        <v/>
      </c>
      <c r="EK39" s="5">
        <v>2</v>
      </c>
      <c r="EL39" s="6">
        <v>1</v>
      </c>
      <c r="EM39" s="7" t="str">
        <f>IF(OR($E$39="",$F$39="",EK39="",EL39=""),"",IF(AND(EK39=$E$39,EL39=$F$39),5*$J$39,IF(OR(AND($E$39&gt;$F$39,EK39&gt;EL39),AND($E$39=$F$39,EK39=EL39),AND($E$39&lt;$F$39,EK39&lt;EL39)),3*$J$39,0)))</f>
        <v/>
      </c>
      <c r="EN39" s="5">
        <v>2</v>
      </c>
      <c r="EO39" s="6">
        <v>1</v>
      </c>
      <c r="EP39" s="7" t="str">
        <f>IF(OR($E$39="",$F$39="",EN39="",EO39=""),"",IF(AND(EN39=$E$39,EO39=$F$39),5*$J$39,IF(OR(AND($E$39&gt;$F$39,EN39&gt;EO39),AND($E$39=$F$39,EN39=EO39),AND($E$39&lt;$F$39,EN39&lt;EO39)),3*$J$39,0)))</f>
        <v/>
      </c>
      <c r="EQ39" s="5">
        <v>1</v>
      </c>
      <c r="ER39" s="6">
        <v>2</v>
      </c>
      <c r="ES39" s="7" t="str">
        <f>IF(OR($E$39="",$F$39="",EQ39="",ER39=""),"",IF(AND(EQ39=$E$39,ER39=$F$39),5*$J$39,IF(OR(AND($E$39&gt;$F$39,EQ39&gt;ER39),AND($E$39=$F$39,EQ39=ER39),AND($E$39&lt;$F$39,EQ39&lt;ER39)),3*$J$39,0)))</f>
        <v/>
      </c>
      <c r="ET39" s="5">
        <v>2</v>
      </c>
      <c r="EU39" s="6">
        <v>1</v>
      </c>
      <c r="EV39" s="7" t="str">
        <f>IF(OR($E$39="",$F$39="",ET39="",EU39=""),"",IF(AND(ET39=$E$39,EU39=$F$39),5*$J$39,IF(OR(AND($E$39&gt;$F$39,ET39&gt;EU39),AND($E$39=$F$39,ET39=EU39),AND($E$39&lt;$F$39,ET39&lt;EU39)),3*$J$39,0)))</f>
        <v/>
      </c>
      <c r="EW39" s="5">
        <v>0</v>
      </c>
      <c r="EX39" s="6">
        <v>2</v>
      </c>
      <c r="EY39" s="7" t="str">
        <f>IF(OR($E$39="",$F$39="",EW39="",EX39=""),"",IF(AND(EW39=$E$39,EX39=$F$39),5*$J$39,IF(OR(AND($E$39&gt;$F$39,EW39&gt;EX39),AND($E$39=$F$39,EW39=EX39),AND($E$39&lt;$F$39,EW39&lt;EX39)),3*$J$39,0)))</f>
        <v/>
      </c>
      <c r="EZ39" s="5">
        <v>3</v>
      </c>
      <c r="FA39" s="6">
        <v>1</v>
      </c>
      <c r="FB39" s="7" t="str">
        <f>IF(OR($E$39="",$F$39="",EZ39="",FA39=""),"",IF(AND(EZ39=$E$39,FA39=$F$39),5*$J$39,IF(OR(AND($E$39&gt;$F$39,EZ39&gt;FA39),AND($E$39=$F$39,EZ39=FA39),AND($E$39&lt;$F$39,EZ39&lt;FA39)),3*$J$39,0)))</f>
        <v/>
      </c>
      <c r="FC39" s="5">
        <v>2</v>
      </c>
      <c r="FD39" s="6">
        <v>2</v>
      </c>
      <c r="FE39" s="7" t="str">
        <f>IF(OR($E$39="",$F$39="",FC39="",FD39=""),"",IF(AND(FC39=$E$39,FD39=$F$39),5*$J$39,IF(OR(AND($E$39&gt;$F$39,FC39&gt;FD39),AND($E$39=$F$39,FC39=FD39),AND($E$39&lt;$F$39,FC39&lt;FD39)),3*$J$39,0)))</f>
        <v/>
      </c>
      <c r="FF39" s="5">
        <v>2</v>
      </c>
      <c r="FG39" s="6">
        <v>1</v>
      </c>
      <c r="FH39" s="7" t="str">
        <f>IF(OR($E$39="",$F$39="",FF39="",FG39=""),"",IF(AND(FF39=$E$39,FG39=$F$39),5*$J$39,IF(OR(AND($E$39&gt;$F$39,FF39&gt;FG39),AND($E$39=$F$39,FF39=FG39),AND($E$39&lt;$F$39,FF39&lt;FG39)),3*$J$39,0)))</f>
        <v/>
      </c>
      <c r="FI39" s="5">
        <v>1</v>
      </c>
      <c r="FJ39" s="6">
        <v>0</v>
      </c>
      <c r="FK39" s="7" t="str">
        <f>IF(OR($E$39="",$F$39="",FI39="",FJ39=""),"",IF(AND(FI39=$E$39,FJ39=$F$39),5*$J$39,IF(OR(AND($E$39&gt;$F$39,FI39&gt;FJ39),AND($E$39=$F$39,FI39=FJ39),AND($E$39&lt;$F$39,FI39&lt;FJ39)),3*$J$39,0)))</f>
        <v/>
      </c>
      <c r="FL39" s="5">
        <v>1</v>
      </c>
      <c r="FM39" s="6">
        <v>1</v>
      </c>
      <c r="FN39" s="7" t="str">
        <f>IF(OR($E$39="",$F$39="",FL39="",FM39=""),"",IF(AND(FL39=$E$39,FM39=$F$39),5*$J$39,IF(OR(AND($E$39&gt;$F$39,FL39&gt;FM39),AND($E$39=$F$39,FL39=FM39),AND($E$39&lt;$F$39,FL39&lt;FM39)),3*$J$39,0)))</f>
        <v/>
      </c>
      <c r="FO39" s="5">
        <v>1</v>
      </c>
      <c r="FP39" s="6">
        <v>1</v>
      </c>
      <c r="FQ39" s="7" t="str">
        <f>IF(OR($E$39="",$F$39="",FO39="",FP39=""),"",IF(AND(FO39=$E$39,FP39=$F$39),5*$J$39,IF(OR(AND($E$39&gt;$F$39,FO39&gt;FP39),AND($E$39=$F$39,FO39=FP39),AND($E$39&lt;$F$39,FO39&lt;FP39)),3*$J$39,0)))</f>
        <v/>
      </c>
      <c r="FR39" s="5">
        <v>2</v>
      </c>
      <c r="FS39" s="6">
        <v>0</v>
      </c>
      <c r="FT39" s="7" t="str">
        <f>IF(OR($E$39="",$F$39="",FR39="",FS39=""),"",IF(AND(FR39=$E$39,FS39=$F$39),5*$J$39,IF(OR(AND($E$39&gt;$F$39,FR39&gt;FS39),AND($E$39=$F$39,FR39=FS39),AND($E$39&lt;$F$39,FR39&lt;FS39)),3*$J$39,0)))</f>
        <v/>
      </c>
      <c r="FU39" s="5">
        <v>1</v>
      </c>
      <c r="FV39" s="6">
        <v>0</v>
      </c>
      <c r="FW39" s="7" t="str">
        <f>IF(OR($E$39="",$F$39="",FU39="",FV39=""),"",IF(AND(FU39=$E$39,FV39=$F$39),5*$J$39,IF(OR(AND($E$39&gt;$F$39,FU39&gt;FV39),AND($E$39=$F$39,FU39=FV39),AND($E$39&lt;$F$39,FU39&lt;FV39)),3*$J$39,0)))</f>
        <v/>
      </c>
      <c r="FX39" s="5">
        <v>1</v>
      </c>
      <c r="FY39" s="6">
        <v>1</v>
      </c>
      <c r="FZ39" s="7" t="str">
        <f>IF(OR($E$39="",$F$39="",FX39="",FY39=""),"",IF(AND(FX39=$E$39,FY39=$F$39),5*$J$39,IF(OR(AND($E$39&gt;$F$39,FX39&gt;FY39),AND($E$39=$F$39,FX39=FY39),AND($E$39&lt;$F$39,FX39&lt;FY39)),3*$J$39,0)))</f>
        <v/>
      </c>
      <c r="GA39" s="5">
        <v>2</v>
      </c>
      <c r="GB39" s="6">
        <v>2</v>
      </c>
      <c r="GC39" s="7" t="str">
        <f>IF(OR($E$39="",$F$39="",GA39="",GB39=""),"",IF(AND(GA39=$E$39,GB39=$F$39),5*$J$39,IF(OR(AND($E$39&gt;$F$39,GA39&gt;GB39),AND($E$39=$F$39,GA39=GB39),AND($E$39&lt;$F$39,GA39&lt;GB39)),3*$J$39,0)))</f>
        <v/>
      </c>
      <c r="GD39" s="5">
        <v>1</v>
      </c>
      <c r="GE39" s="6">
        <v>0</v>
      </c>
      <c r="GF39" s="7" t="str">
        <f>IF(OR($E$39="",$F$39="",GD39="",GE39=""),"",IF(AND(GD39=$E$39,GE39=$F$39),5*$J$39,IF(OR(AND($E$39&gt;$F$39,GD39&gt;GE39),AND($E$39=$F$39,GD39=GE39),AND($E$39&lt;$F$39,GD39&lt;GE39)),3*$J$39,0)))</f>
        <v/>
      </c>
      <c r="GG39" s="5">
        <v>1</v>
      </c>
      <c r="GH39" s="6">
        <v>1</v>
      </c>
      <c r="GI39" s="7" t="str">
        <f>IF(OR($E$39="",$F$39="",GG39="",GH39=""),"",IF(AND(GG39=$E$39,GH39=$F$39),5*$J$39,IF(OR(AND($E$39&gt;$F$39,GG39&gt;GH39),AND($E$39=$F$39,GG39=GH39),AND($E$39&lt;$F$39,GG39&lt;GH39)),3*$J$39,0)))</f>
        <v/>
      </c>
      <c r="GJ39" s="5">
        <v>2</v>
      </c>
      <c r="GK39" s="6">
        <v>0</v>
      </c>
      <c r="GL39" s="7" t="str">
        <f>IF(OR($E$39="",$F$39="",GJ39="",GK39=""),"",IF(AND(GJ39=$E$39,GK39=$F$39),5*$J$39,IF(OR(AND($E$39&gt;$F$39,GJ39&gt;GK39),AND($E$39=$F$39,GJ39=GK39),AND($E$39&lt;$F$39,GJ39&lt;GK39)),3*$J$39,0)))</f>
        <v/>
      </c>
      <c r="GM39" s="5">
        <v>1</v>
      </c>
      <c r="GN39" s="6">
        <v>2</v>
      </c>
      <c r="GO39" s="7" t="str">
        <f>IF(OR($E$39="",$F$39="",GM39="",GN39=""),"",IF(AND(GM39=$E$39,GN39=$F$39),5*$J$39,IF(OR(AND($E$39&gt;$F$39,GM39&gt;GN39),AND($E$39=$F$39,GM39=GN39),AND($E$39&lt;$F$39,GM39&lt;GN39)),3*$J$39,0)))</f>
        <v/>
      </c>
      <c r="GP39" s="5">
        <v>1</v>
      </c>
      <c r="GQ39" s="6">
        <v>2</v>
      </c>
      <c r="GR39" s="7" t="str">
        <f>IF(OR($E$39="",$F$39="",GP39="",GQ39=""),"",IF(AND(GP39=$E$39,GQ39=$F$39),5*$J$39,IF(OR(AND($E$39&gt;$F$39,GP39&gt;GQ39),AND($E$39=$F$39,GP39=GQ39),AND($E$39&lt;$F$39,GP39&lt;GQ39)),3*$J$39,0)))</f>
        <v/>
      </c>
      <c r="GS39" s="5">
        <v>1</v>
      </c>
      <c r="GT39" s="6">
        <v>0</v>
      </c>
      <c r="GU39" s="7" t="str">
        <f>IF(OR($E$39="",$F$39="",GS39="",GT39=""),"",IF(AND(GS39=$E$39,GT39=$F$39),5*$J$39,IF(OR(AND($E$39&gt;$F$39,GS39&gt;GT39),AND($E$39=$F$39,GS39=GT39),AND($E$39&lt;$F$39,GS39&lt;GT39)),3*$J$39,0)))</f>
        <v/>
      </c>
      <c r="GV39" s="168"/>
    </row>
    <row r="40" spans="1:204">
      <c r="A40" s="236">
        <v>37</v>
      </c>
      <c r="B40" s="44">
        <v>35</v>
      </c>
      <c r="C40" s="152" t="s">
        <v>286</v>
      </c>
      <c r="D40" s="152" t="s">
        <v>95</v>
      </c>
      <c r="E40" s="221" t="str">
        <f>IF(Poules!I58&lt;&gt;"",Poules!I58,"")</f>
        <v/>
      </c>
      <c r="F40" s="221" t="str">
        <f>IF(Poules!J58&lt;&gt;"",Poules!J58,"")</f>
        <v/>
      </c>
      <c r="G40" s="22">
        <v>12.6</v>
      </c>
      <c r="H40" s="210">
        <v>6.5</v>
      </c>
      <c r="I40" s="211">
        <v>1.2</v>
      </c>
      <c r="J40" s="174" t="str">
        <f>IF(OR(E40="",F40=""),"",IF(E40&gt;F40,G40,IF(E40=F40,H40,I40)))</f>
        <v/>
      </c>
      <c r="K40" s="250">
        <f>IF($K$4&lt;&gt;0,HLOOKUP($K$4,$O$4:GU40,A40,FALSE),"")</f>
        <v>0</v>
      </c>
      <c r="L40" s="251">
        <f>IF($K$4&lt;&gt;0,HLOOKUP(CONCATENATE($K$4,"1"),$O$4:GU40,A40,FALSE),"")</f>
        <v>2</v>
      </c>
      <c r="M40" s="252" t="str">
        <f>IF($K$4&lt;&gt;0,HLOOKUP(CONCATENATE($K$4,"2"),$O$4:GU40,A40,FALSE),"")</f>
        <v/>
      </c>
      <c r="N40" s="253"/>
      <c r="O40" s="3">
        <v>0</v>
      </c>
      <c r="P40" s="4">
        <v>2</v>
      </c>
      <c r="Q40" s="130" t="str">
        <f>IF(OR($E$40="",$F$40="",O40="",P40=""),"",IF(AND(O40=$E$40,P40=$F$40),5*$J$40,IF(OR(AND($E$40&gt;$F$40,O40&gt;P40),AND($E$40=$F$40,O40=P40),AND($E$40&lt;$F$40,O40&lt;P40)),3*$J$40,0)))</f>
        <v/>
      </c>
      <c r="R40" s="3">
        <v>0</v>
      </c>
      <c r="S40" s="4">
        <v>2</v>
      </c>
      <c r="T40" s="130" t="str">
        <f>IF(OR($E$40="",$F$40="",R40="",S40=""),"",IF(AND(R40=$E$40,S40=$F$40),5*$J$40,IF(OR(AND($E$40&gt;$F$40,R40&gt;S40),AND($E$40=$F$40,R40=S40),AND($E$40&lt;$F$40,R40&lt;S40)),3*$J$40,0)))</f>
        <v/>
      </c>
      <c r="U40" s="3">
        <v>0</v>
      </c>
      <c r="V40" s="4">
        <v>2</v>
      </c>
      <c r="W40" s="130" t="str">
        <f>IF(OR($E$40="",$F$40="",U40="",V40=""),"",IF(AND(U40=$E$40,V40=$F$40),5*$J$40,IF(OR(AND($E$40&gt;$F$40,U40&gt;V40),AND($E$40=$F$40,U40=V40),AND($E$40&lt;$F$40,U40&lt;V40)),3*$J$40,0)))</f>
        <v/>
      </c>
      <c r="X40" s="3">
        <v>0</v>
      </c>
      <c r="Y40" s="4">
        <v>1</v>
      </c>
      <c r="Z40" s="130" t="str">
        <f>IF(OR($E$40="",$F$40="",X40="",Y40=""),"",IF(AND(X40=$E$40,Y40=$F$40),5*$J$40,IF(OR(AND($E$40&gt;$F$40,X40&gt;Y40),AND($E$40=$F$40,X40=Y40),AND($E$40&lt;$F$40,X40&lt;Y40)),3*$J$40,0)))</f>
        <v/>
      </c>
      <c r="AA40" s="3">
        <v>0</v>
      </c>
      <c r="AB40" s="4">
        <v>2</v>
      </c>
      <c r="AC40" s="130" t="str">
        <f>IF(OR($E$40="",$F$40="",AA40="",AB40=""),"",IF(AND(AA40=$E$40,AB40=$F$40),5*$J$40,IF(OR(AND($E$40&gt;$F$40,AA40&gt;AB40),AND($E$40=$F$40,AA40=AB40),AND($E$40&lt;$F$40,AA40&lt;AB40)),3*$J$40,0)))</f>
        <v/>
      </c>
      <c r="AD40" s="3">
        <v>0</v>
      </c>
      <c r="AE40" s="4">
        <v>3</v>
      </c>
      <c r="AF40" s="130" t="str">
        <f>IF(OR($E$40="",$F$40="",AD40="",AE40=""),"",IF(AND(AD40=$E$40,AE40=$F$40),5*$J$40,IF(OR(AND($E$40&gt;$F$40,AD40&gt;AE40),AND($E$40=$F$40,AD40=AE40),AND($E$40&lt;$F$40,AD40&lt;AE40)),3*$J$40,0)))</f>
        <v/>
      </c>
      <c r="AG40" s="3">
        <v>1</v>
      </c>
      <c r="AH40" s="4">
        <v>3</v>
      </c>
      <c r="AI40" s="130" t="str">
        <f>IF(OR($E$40="",$F$40="",AG40="",AH40=""),"",IF(AND(AG40=$E$40,AH40=$F$40),5*$J$40,IF(OR(AND($E$40&gt;$F$40,AG40&gt;AH40),AND($E$40=$F$40,AG40=AH40),AND($E$40&lt;$F$40,AG40&lt;AH40)),3*$J$40,0)))</f>
        <v/>
      </c>
      <c r="AJ40" s="3">
        <v>1</v>
      </c>
      <c r="AK40" s="4">
        <v>1</v>
      </c>
      <c r="AL40" s="130" t="str">
        <f>IF(OR($E$40="",$F$40="",AJ40="",AK40=""),"",IF(AND(AJ40=$E$40,AK40=$F$40),5*$J$40,IF(OR(AND($E$40&gt;$F$40,AJ40&gt;AK40),AND($E$40=$F$40,AJ40=AK40),AND($E$40&lt;$F$40,AJ40&lt;AK40)),3*$J$40,0)))</f>
        <v/>
      </c>
      <c r="AM40" s="3">
        <v>0</v>
      </c>
      <c r="AN40" s="4">
        <v>3</v>
      </c>
      <c r="AO40" s="130" t="str">
        <f>IF(OR($E$40="",$F$40="",AM40="",AN40=""),"",IF(AND(AM40=$E$40,AN40=$F$40),5*$J$40,IF(OR(AND($E$40&gt;$F$40,AM40&gt;AN40),AND($E$40=$F$40,AM40=AN40),AND($E$40&lt;$F$40,AM40&lt;AN40)),3*$J$40,0)))</f>
        <v/>
      </c>
      <c r="AP40" s="3">
        <v>2</v>
      </c>
      <c r="AQ40" s="4">
        <v>2</v>
      </c>
      <c r="AR40" s="130" t="str">
        <f>IF(OR($E$40="",$F$40="",AP40="",AQ40=""),"",IF(AND(AP40=$E$40,AQ40=$F$40),5*$J$40,IF(OR(AND($E$40&gt;$F$40,AP40&gt;AQ40),AND($E$40=$F$40,AP40=AQ40),AND($E$40&lt;$F$40,AP40&lt;AQ40)),3*$J$40,0)))</f>
        <v/>
      </c>
      <c r="AS40" s="3">
        <v>0</v>
      </c>
      <c r="AT40" s="4">
        <v>2</v>
      </c>
      <c r="AU40" s="130" t="str">
        <f>IF(OR($E$40="",$F$40="",AS40="",AT40=""),"",IF(AND(AS40=$E$40,AT40=$F$40),5*$J$40,IF(OR(AND($E$40&gt;$F$40,AS40&gt;AT40),AND($E$40=$F$40,AS40=AT40),AND($E$40&lt;$F$40,AS40&lt;AT40)),3*$J$40,0)))</f>
        <v/>
      </c>
      <c r="AV40" s="3">
        <v>1</v>
      </c>
      <c r="AW40" s="4">
        <v>3</v>
      </c>
      <c r="AX40" s="130" t="str">
        <f>IF(OR($E$40="",$F$40="",AV40="",AW40=""),"",IF(AND(AV40=$E$40,AW40=$F$40),5*$J$40,IF(OR(AND($E$40&gt;$F$40,AV40&gt;AW40),AND($E$40=$F$40,AV40=AW40),AND($E$40&lt;$F$40,AV40&lt;AW40)),3*$J$40,0)))</f>
        <v/>
      </c>
      <c r="AY40" s="3">
        <v>0</v>
      </c>
      <c r="AZ40" s="4">
        <v>0</v>
      </c>
      <c r="BA40" s="130" t="str">
        <f>IF(OR($E$40="",$F$40="",AY40="",AZ40=""),"",IF(AND(AY40=$E$40,AZ40=$F$40),5*$J$40,IF(OR(AND($E$40&gt;$F$40,AY40&gt;AZ40),AND($E$40=$F$40,AY40=AZ40),AND($E$40&lt;$F$40,AY40&lt;AZ40)),3*$J$40,0)))</f>
        <v/>
      </c>
      <c r="BB40" s="3">
        <v>1</v>
      </c>
      <c r="BC40" s="4">
        <v>2</v>
      </c>
      <c r="BD40" s="130" t="str">
        <f>IF(OR($E$40="",$F$40="",BB40="",BC40=""),"",IF(AND(BB40=$E$40,BC40=$F$40),5*$J$40,IF(OR(AND($E$40&gt;$F$40,BB40&gt;BC40),AND($E$40=$F$40,BB40=BC40),AND($E$40&lt;$F$40,BB40&lt;BC40)),3*$J$40,0)))</f>
        <v/>
      </c>
      <c r="BE40" s="3">
        <v>1</v>
      </c>
      <c r="BF40" s="4">
        <v>3</v>
      </c>
      <c r="BG40" s="130" t="str">
        <f>IF(OR($E$40="",$F$40="",BE40="",BF40=""),"",IF(AND(BE40=$E$40,BF40=$F$40),5*$J$40,IF(OR(AND($E$40&gt;$F$40,BE40&gt;BF40),AND($E$40=$F$40,BE40=BF40),AND($E$40&lt;$F$40,BE40&lt;BF40)),3*$J$40,0)))</f>
        <v/>
      </c>
      <c r="BH40" s="3">
        <v>2</v>
      </c>
      <c r="BI40" s="4">
        <v>2</v>
      </c>
      <c r="BJ40" s="130" t="str">
        <f>IF(OR($E$40="",$F$40="",BH40="",BI40=""),"",IF(AND(BH40=$E$40,BI40=$F$40),5*$J$40,IF(OR(AND($E$40&gt;$F$40,BH40&gt;BI40),AND($E$40=$F$40,BH40=BI40),AND($E$40&lt;$F$40,BH40&lt;BI40)),3*$J$40,0)))</f>
        <v/>
      </c>
      <c r="BK40" s="3">
        <v>1</v>
      </c>
      <c r="BL40" s="4">
        <v>2</v>
      </c>
      <c r="BM40" s="130" t="str">
        <f>IF(OR($E$40="",$F$40="",BK40="",BL40=""),"",IF(AND(BK40=$E$40,BL40=$F$40),5*$J$40,IF(OR(AND($E$40&gt;$F$40,BK40&gt;BL40),AND($E$40=$F$40,BK40=BL40),AND($E$40&lt;$F$40,BK40&lt;BL40)),3*$J$40,0)))</f>
        <v/>
      </c>
      <c r="BN40" s="3">
        <v>1</v>
      </c>
      <c r="BO40" s="4">
        <v>3</v>
      </c>
      <c r="BP40" s="130" t="str">
        <f>IF(OR($E$40="",$F$40="",BN40="",BO40=""),"",IF(AND(BN40=$E$40,BO40=$F$40),5*$J$40,IF(OR(AND($E$40&gt;$F$40,BN40&gt;BO40),AND($E$40=$F$40,BN40=BO40),AND($E$40&lt;$F$40,BN40&lt;BO40)),3*$J$40,0)))</f>
        <v/>
      </c>
      <c r="BQ40" s="3">
        <v>1</v>
      </c>
      <c r="BR40" s="4">
        <v>2</v>
      </c>
      <c r="BS40" s="130" t="str">
        <f>IF(OR($E$40="",$F$40="",BQ40="",BR40=""),"",IF(AND(BQ40=$E$40,BR40=$F$40),5*$J$40,IF(OR(AND($E$40&gt;$F$40,BQ40&gt;BR40),AND($E$40=$F$40,BQ40=BR40),AND($E$40&lt;$F$40,BQ40&lt;BR40)),3*$J$40,0)))</f>
        <v/>
      </c>
      <c r="BT40" s="3">
        <v>1</v>
      </c>
      <c r="BU40" s="4">
        <v>3</v>
      </c>
      <c r="BV40" s="130" t="str">
        <f>IF(OR($E$40="",$F$40="",BT40="",BU40=""),"",IF(AND(BT40=$E$40,BU40=$F$40),5*$J$40,IF(OR(AND($E$40&gt;$F$40,BT40&gt;BU40),AND($E$40=$F$40,BT40=BU40),AND($E$40&lt;$F$40,BT40&lt;BU40)),3*$J$40,0)))</f>
        <v/>
      </c>
      <c r="BW40" s="3">
        <v>0</v>
      </c>
      <c r="BX40" s="4">
        <v>2</v>
      </c>
      <c r="BY40" s="130" t="str">
        <f>IF(OR($E$40="",$F$40="",BW40="",BX40=""),"",IF(AND(BW40=$E$40,BX40=$F$40),5*$J$40,IF(OR(AND($E$40&gt;$F$40,BW40&gt;BX40),AND($E$40=$F$40,BW40=BX40),AND($E$40&lt;$F$40,BW40&lt;BX40)),3*$J$40,0)))</f>
        <v/>
      </c>
      <c r="BZ40" s="3">
        <v>0</v>
      </c>
      <c r="CA40" s="4">
        <v>1</v>
      </c>
      <c r="CB40" s="130" t="str">
        <f>IF(OR($E$40="",$F$40="",BZ40="",CA40=""),"",IF(AND(BZ40=$E$40,CA40=$F$40),5*$J$40,IF(OR(AND($E$40&gt;$F$40,BZ40&gt;CA40),AND($E$40=$F$40,BZ40=CA40),AND($E$40&lt;$F$40,BZ40&lt;CA40)),3*$J$40,0)))</f>
        <v/>
      </c>
      <c r="CC40" s="3">
        <v>0</v>
      </c>
      <c r="CD40" s="4">
        <v>4</v>
      </c>
      <c r="CE40" s="130" t="str">
        <f>IF(OR($E$40="",$F$40="",CC40="",CD40=""),"",IF(AND(CC40=$E$40,CD40=$F$40),5*$J$40,IF(OR(AND($E$40&gt;$F$40,CC40&gt;CD40),AND($E$40=$F$40,CC40=CD40),AND($E$40&lt;$F$40,CC40&lt;CD40)),3*$J$40,0)))</f>
        <v/>
      </c>
      <c r="CF40" s="3">
        <v>0</v>
      </c>
      <c r="CG40" s="4">
        <v>2</v>
      </c>
      <c r="CH40" s="130" t="str">
        <f>IF(OR($E$40="",$F$40="",CF40="",CG40=""),"",IF(AND(CF40=$E$40,CG40=$F$40),5*$J$40,IF(OR(AND($E$40&gt;$F$40,CF40&gt;CG40),AND($E$40=$F$40,CF40=CG40),AND($E$40&lt;$F$40,CF40&lt;CG40)),3*$J$40,0)))</f>
        <v/>
      </c>
      <c r="CI40" s="3">
        <v>1</v>
      </c>
      <c r="CJ40" s="4">
        <v>4</v>
      </c>
      <c r="CK40" s="130" t="str">
        <f>IF(OR($E$40="",$F$40="",CI40="",CJ40=""),"",IF(AND(CI40=$E$40,CJ40=$F$40),5*$J$40,IF(OR(AND($E$40&gt;$F$40,CI40&gt;CJ40),AND($E$40=$F$40,CI40=CJ40),AND($E$40&lt;$F$40,CI40&lt;CJ40)),3*$J$40,0)))</f>
        <v/>
      </c>
      <c r="CL40" s="3">
        <v>0</v>
      </c>
      <c r="CM40" s="4">
        <v>3</v>
      </c>
      <c r="CN40" s="130" t="str">
        <f>IF(OR($E$40="",$F$40="",CL40="",CM40=""),"",IF(AND(CL40=$E$40,CM40=$F$40),5*$J$40,IF(OR(AND($E$40&gt;$F$40,CL40&gt;CM40),AND($E$40=$F$40,CL40=CM40),AND($E$40&lt;$F$40,CL40&lt;CM40)),3*$J$40,0)))</f>
        <v/>
      </c>
      <c r="CO40" s="3">
        <v>1</v>
      </c>
      <c r="CP40" s="4">
        <v>3</v>
      </c>
      <c r="CQ40" s="130" t="str">
        <f>IF(OR($E$40="",$F$40="",CO40="",CP40=""),"",IF(AND(CO40=$E$40,CP40=$F$40),5*$J$40,IF(OR(AND($E$40&gt;$F$40,CO40&gt;CP40),AND($E$40=$F$40,CO40=CP40),AND($E$40&lt;$F$40,CO40&lt;CP40)),3*$J$40,0)))</f>
        <v/>
      </c>
      <c r="CR40" s="3">
        <v>1</v>
      </c>
      <c r="CS40" s="4">
        <v>2</v>
      </c>
      <c r="CT40" s="130" t="str">
        <f>IF(OR($E$40="",$F$40="",CR40="",CS40=""),"",IF(AND(CR40=$E$40,CS40=$F$40),5*$J$40,IF(OR(AND($E$40&gt;$F$40,CR40&gt;CS40),AND($E$40=$F$40,CR40=CS40),AND($E$40&lt;$F$40,CR40&lt;CS40)),3*$J$40,0)))</f>
        <v/>
      </c>
      <c r="CU40" s="3">
        <v>0</v>
      </c>
      <c r="CV40" s="4">
        <v>3</v>
      </c>
      <c r="CW40" s="130" t="str">
        <f>IF(OR($E$40="",$F$40="",CU40="",CV40=""),"",IF(AND(CU40=$E$40,CV40=$F$40),5*$J$40,IF(OR(AND($E$40&gt;$F$40,CU40&gt;CV40),AND($E$40=$F$40,CU40=CV40),AND($E$40&lt;$F$40,CU40&lt;CV40)),3*$J$40,0)))</f>
        <v/>
      </c>
      <c r="CX40" s="3">
        <v>0</v>
      </c>
      <c r="CY40" s="4">
        <v>3</v>
      </c>
      <c r="CZ40" s="130" t="str">
        <f>IF(OR($E$40="",$F$40="",CX40="",CY40=""),"",IF(AND(CX40=$E$40,CY40=$F$40),5*$J$40,IF(OR(AND($E$40&gt;$F$40,CX40&gt;CY40),AND($E$40=$F$40,CX40=CY40),AND($E$40&lt;$F$40,CX40&lt;CY40)),3*$J$40,0)))</f>
        <v/>
      </c>
      <c r="DA40" s="3">
        <v>1</v>
      </c>
      <c r="DB40" s="4">
        <v>1</v>
      </c>
      <c r="DC40" s="130" t="str">
        <f>IF(OR($E$40="",$F$40="",DA40="",DB40=""),"",IF(AND(DA40=$E$40,DB40=$F$40),5*$J$40,IF(OR(AND($E$40&gt;$F$40,DA40&gt;DB40),AND($E$40=$F$40,DA40=DB40),AND($E$40&lt;$F$40,DA40&lt;DB40)),3*$J$40,0)))</f>
        <v/>
      </c>
      <c r="DD40" s="3">
        <v>0</v>
      </c>
      <c r="DE40" s="4">
        <v>2</v>
      </c>
      <c r="DF40" s="130" t="str">
        <f>IF(OR($E$40="",$F$40="",DD40="",DE40=""),"",IF(AND(DD40=$E$40,DE40=$F$40),5*$J$40,IF(OR(AND($E$40&gt;$F$40,DD40&gt;DE40),AND($E$40=$F$40,DD40=DE40),AND($E$40&lt;$F$40,DD40&lt;DE40)),3*$J$40,0)))</f>
        <v/>
      </c>
      <c r="DG40" s="3">
        <v>0</v>
      </c>
      <c r="DH40" s="4">
        <v>3</v>
      </c>
      <c r="DI40" s="130" t="str">
        <f>IF(OR($E$40="",$F$40="",DG40="",DH40=""),"",IF(AND(DG40=$E$40,DH40=$F$40),5*$J$40,IF(OR(AND($E$40&gt;$F$40,DG40&gt;DH40),AND($E$40=$F$40,DG40=DH40),AND($E$40&lt;$F$40,DG40&lt;DH40)),3*$J$40,0)))</f>
        <v/>
      </c>
      <c r="DJ40" s="3">
        <v>1</v>
      </c>
      <c r="DK40" s="4">
        <v>2</v>
      </c>
      <c r="DL40" s="130" t="str">
        <f>IF(OR($E$40="",$F$40="",DJ40="",DK40=""),"",IF(AND(DJ40=$E$40,DK40=$F$40),5*$J$40,IF(OR(AND($E$40&gt;$F$40,DJ40&gt;DK40),AND($E$40=$F$40,DJ40=DK40),AND($E$40&lt;$F$40,DJ40&lt;DK40)),3*$J$40,0)))</f>
        <v/>
      </c>
      <c r="DM40" s="3">
        <v>0</v>
      </c>
      <c r="DN40" s="4">
        <v>1</v>
      </c>
      <c r="DO40" s="130" t="str">
        <f>IF(OR($E$40="",$F$40="",DM40="",DN40=""),"",IF(AND(DM40=$E$40,DN40=$F$40),5*$J$40,IF(OR(AND($E$40&gt;$F$40,DM40&gt;DN40),AND($E$40=$F$40,DM40=DN40),AND($E$40&lt;$F$40,DM40&lt;DN40)),3*$J$40,0)))</f>
        <v/>
      </c>
      <c r="DP40" s="3">
        <v>0</v>
      </c>
      <c r="DQ40" s="4">
        <v>1</v>
      </c>
      <c r="DR40" s="130" t="str">
        <f>IF(OR($E$40="",$F$40="",DP40="",DQ40=""),"",IF(AND(DP40=$E$40,DQ40=$F$40),5*$J$40,IF(OR(AND($E$40&gt;$F$40,DP40&gt;DQ40),AND($E$40=$F$40,DP40=DQ40),AND($E$40&lt;$F$40,DP40&lt;DQ40)),3*$J$40,0)))</f>
        <v/>
      </c>
      <c r="DS40" s="3">
        <v>1</v>
      </c>
      <c r="DT40" s="4">
        <v>4</v>
      </c>
      <c r="DU40" s="130" t="str">
        <f>IF(OR($E$40="",$F$40="",DS40="",DT40=""),"",IF(AND(DS40=$E$40,DT40=$F$40),5*$J$40,IF(OR(AND($E$40&gt;$F$40,DS40&gt;DT40),AND($E$40=$F$40,DS40=DT40),AND($E$40&lt;$F$40,DS40&lt;DT40)),3*$J$40,0)))</f>
        <v/>
      </c>
      <c r="DV40" s="3">
        <v>1</v>
      </c>
      <c r="DW40" s="4">
        <v>3</v>
      </c>
      <c r="DX40" s="130" t="str">
        <f>IF(OR($E$40="",$F$40="",DV40="",DW40=""),"",IF(AND(DV40=$E$40,DW40=$F$40),5*$J$40,IF(OR(AND($E$40&gt;$F$40,DV40&gt;DW40),AND($E$40=$F$40,DV40=DW40),AND($E$40&lt;$F$40,DV40&lt;DW40)),3*$J$40,0)))</f>
        <v/>
      </c>
      <c r="DY40" s="3">
        <v>1</v>
      </c>
      <c r="DZ40" s="4">
        <v>3</v>
      </c>
      <c r="EA40" s="130" t="str">
        <f>IF(OR($E$40="",$F$40="",DY40="",DZ40=""),"",IF(AND(DY40=$E$40,DZ40=$F$40),5*$J$40,IF(OR(AND($E$40&gt;$F$40,DY40&gt;DZ40),AND($E$40=$F$40,DY40=DZ40),AND($E$40&lt;$F$40,DY40&lt;DZ40)),3*$J$40,0)))</f>
        <v/>
      </c>
      <c r="EB40" s="3">
        <v>0</v>
      </c>
      <c r="EC40" s="4">
        <v>3</v>
      </c>
      <c r="ED40" s="130" t="str">
        <f>IF(OR($E$40="",$F$40="",EB40="",EC40=""),"",IF(AND(EB40=$E$40,EC40=$F$40),5*$J$40,IF(OR(AND($E$40&gt;$F$40,EB40&gt;EC40),AND($E$40=$F$40,EB40=EC40),AND($E$40&lt;$F$40,EB40&lt;EC40)),3*$J$40,0)))</f>
        <v/>
      </c>
      <c r="EE40" s="3">
        <v>0</v>
      </c>
      <c r="EF40" s="4">
        <v>1</v>
      </c>
      <c r="EG40" s="130" t="str">
        <f>IF(OR($E$40="",$F$40="",EE40="",EF40=""),"",IF(AND(EE40=$E$40,EF40=$F$40),5*$J$40,IF(OR(AND($E$40&gt;$F$40,EE40&gt;EF40),AND($E$40=$F$40,EE40=EF40),AND($E$40&lt;$F$40,EE40&lt;EF40)),3*$J$40,0)))</f>
        <v/>
      </c>
      <c r="EH40" s="3">
        <v>0</v>
      </c>
      <c r="EI40" s="4">
        <v>2</v>
      </c>
      <c r="EJ40" s="130" t="str">
        <f>IF(OR($E$40="",$F$40="",EH40="",EI40=""),"",IF(AND(EH40=$E$40,EI40=$F$40),5*$J$40,IF(OR(AND($E$40&gt;$F$40,EH40&gt;EI40),AND($E$40=$F$40,EH40=EI40),AND($E$40&lt;$F$40,EH40&lt;EI40)),3*$J$40,0)))</f>
        <v/>
      </c>
      <c r="EK40" s="3">
        <v>0</v>
      </c>
      <c r="EL40" s="4">
        <v>2</v>
      </c>
      <c r="EM40" s="130" t="str">
        <f>IF(OR($E$40="",$F$40="",EK40="",EL40=""),"",IF(AND(EK40=$E$40,EL40=$F$40),5*$J$40,IF(OR(AND($E$40&gt;$F$40,EK40&gt;EL40),AND($E$40=$F$40,EK40=EL40),AND($E$40&lt;$F$40,EK40&lt;EL40)),3*$J$40,0)))</f>
        <v/>
      </c>
      <c r="EN40" s="3">
        <v>1</v>
      </c>
      <c r="EO40" s="4">
        <v>2</v>
      </c>
      <c r="EP40" s="130" t="str">
        <f>IF(OR($E$40="",$F$40="",EN40="",EO40=""),"",IF(AND(EN40=$E$40,EO40=$F$40),5*$J$40,IF(OR(AND($E$40&gt;$F$40,EN40&gt;EO40),AND($E$40=$F$40,EN40=EO40),AND($E$40&lt;$F$40,EN40&lt;EO40)),3*$J$40,0)))</f>
        <v/>
      </c>
      <c r="EQ40" s="3">
        <v>0</v>
      </c>
      <c r="ER40" s="4">
        <v>2</v>
      </c>
      <c r="ES40" s="130" t="str">
        <f>IF(OR($E$40="",$F$40="",EQ40="",ER40=""),"",IF(AND(EQ40=$E$40,ER40=$F$40),5*$J$40,IF(OR(AND($E$40&gt;$F$40,EQ40&gt;ER40),AND($E$40=$F$40,EQ40=ER40),AND($E$40&lt;$F$40,EQ40&lt;ER40)),3*$J$40,0)))</f>
        <v/>
      </c>
      <c r="ET40" s="3">
        <v>2</v>
      </c>
      <c r="EU40" s="4">
        <v>3</v>
      </c>
      <c r="EV40" s="130" t="str">
        <f>IF(OR($E$40="",$F$40="",ET40="",EU40=""),"",IF(AND(ET40=$E$40,EU40=$F$40),5*$J$40,IF(OR(AND($E$40&gt;$F$40,ET40&gt;EU40),AND($E$40=$F$40,ET40=EU40),AND($E$40&lt;$F$40,ET40&lt;EU40)),3*$J$40,0)))</f>
        <v/>
      </c>
      <c r="EW40" s="3">
        <v>0</v>
      </c>
      <c r="EX40" s="4">
        <v>1</v>
      </c>
      <c r="EY40" s="130" t="str">
        <f>IF(OR($E$40="",$F$40="",EW40="",EX40=""),"",IF(AND(EW40=$E$40,EX40=$F$40),5*$J$40,IF(OR(AND($E$40&gt;$F$40,EW40&gt;EX40),AND($E$40=$F$40,EW40=EX40),AND($E$40&lt;$F$40,EW40&lt;EX40)),3*$J$40,0)))</f>
        <v/>
      </c>
      <c r="EZ40" s="3">
        <v>2</v>
      </c>
      <c r="FA40" s="4">
        <v>3</v>
      </c>
      <c r="FB40" s="130" t="str">
        <f>IF(OR($E$40="",$F$40="",EZ40="",FA40=""),"",IF(AND(EZ40=$E$40,FA40=$F$40),5*$J$40,IF(OR(AND($E$40&gt;$F$40,EZ40&gt;FA40),AND($E$40=$F$40,EZ40=FA40),AND($E$40&lt;$F$40,EZ40&lt;FA40)),3*$J$40,0)))</f>
        <v/>
      </c>
      <c r="FC40" s="3">
        <v>2</v>
      </c>
      <c r="FD40" s="4">
        <v>4</v>
      </c>
      <c r="FE40" s="130" t="str">
        <f>IF(OR($E$40="",$F$40="",FC40="",FD40=""),"",IF(AND(FC40=$E$40,FD40=$F$40),5*$J$40,IF(OR(AND($E$40&gt;$F$40,FC40&gt;FD40),AND($E$40=$F$40,FC40=FD40),AND($E$40&lt;$F$40,FC40&lt;FD40)),3*$J$40,0)))</f>
        <v/>
      </c>
      <c r="FF40" s="3">
        <v>0</v>
      </c>
      <c r="FG40" s="4">
        <v>3</v>
      </c>
      <c r="FH40" s="130" t="str">
        <f>IF(OR($E$40="",$F$40="",FF40="",FG40=""),"",IF(AND(FF40=$E$40,FG40=$F$40),5*$J$40,IF(OR(AND($E$40&gt;$F$40,FF40&gt;FG40),AND($E$40=$F$40,FF40=FG40),AND($E$40&lt;$F$40,FF40&lt;FG40)),3*$J$40,0)))</f>
        <v/>
      </c>
      <c r="FI40" s="3">
        <v>1</v>
      </c>
      <c r="FJ40" s="4">
        <v>3</v>
      </c>
      <c r="FK40" s="130" t="str">
        <f>IF(OR($E$40="",$F$40="",FI40="",FJ40=""),"",IF(AND(FI40=$E$40,FJ40=$F$40),5*$J$40,IF(OR(AND($E$40&gt;$F$40,FI40&gt;FJ40),AND($E$40=$F$40,FI40=FJ40),AND($E$40&lt;$F$40,FI40&lt;FJ40)),3*$J$40,0)))</f>
        <v/>
      </c>
      <c r="FL40" s="3">
        <v>0</v>
      </c>
      <c r="FM40" s="4">
        <v>4</v>
      </c>
      <c r="FN40" s="130" t="str">
        <f>IF(OR($E$40="",$F$40="",FL40="",FM40=""),"",IF(AND(FL40=$E$40,FM40=$F$40),5*$J$40,IF(OR(AND($E$40&gt;$F$40,FL40&gt;FM40),AND($E$40=$F$40,FL40=FM40),AND($E$40&lt;$F$40,FL40&lt;FM40)),3*$J$40,0)))</f>
        <v/>
      </c>
      <c r="FO40" s="3">
        <v>1</v>
      </c>
      <c r="FP40" s="4">
        <v>0</v>
      </c>
      <c r="FQ40" s="130" t="str">
        <f>IF(OR($E$40="",$F$40="",FO40="",FP40=""),"",IF(AND(FO40=$E$40,FP40=$F$40),5*$J$40,IF(OR(AND($E$40&gt;$F$40,FO40&gt;FP40),AND($E$40=$F$40,FO40=FP40),AND($E$40&lt;$F$40,FO40&lt;FP40)),3*$J$40,0)))</f>
        <v/>
      </c>
      <c r="FR40" s="3">
        <v>0</v>
      </c>
      <c r="FS40" s="4">
        <v>4</v>
      </c>
      <c r="FT40" s="130" t="str">
        <f>IF(OR($E$40="",$F$40="",FR40="",FS40=""),"",IF(AND(FR40=$E$40,FS40=$F$40),5*$J$40,IF(OR(AND($E$40&gt;$F$40,FR40&gt;FS40),AND($E$40=$F$40,FR40=FS40),AND($E$40&lt;$F$40,FR40&lt;FS40)),3*$J$40,0)))</f>
        <v/>
      </c>
      <c r="FU40" s="3">
        <v>1</v>
      </c>
      <c r="FV40" s="4">
        <v>3</v>
      </c>
      <c r="FW40" s="130" t="str">
        <f>IF(OR($E$40="",$F$40="",FU40="",FV40=""),"",IF(AND(FU40=$E$40,FV40=$F$40),5*$J$40,IF(OR(AND($E$40&gt;$F$40,FU40&gt;FV40),AND($E$40=$F$40,FU40=FV40),AND($E$40&lt;$F$40,FU40&lt;FV40)),3*$J$40,0)))</f>
        <v/>
      </c>
      <c r="FX40" s="3">
        <v>1</v>
      </c>
      <c r="FY40" s="4">
        <v>3</v>
      </c>
      <c r="FZ40" s="130" t="str">
        <f>IF(OR($E$40="",$F$40="",FX40="",FY40=""),"",IF(AND(FX40=$E$40,FY40=$F$40),5*$J$40,IF(OR(AND($E$40&gt;$F$40,FX40&gt;FY40),AND($E$40=$F$40,FX40=FY40),AND($E$40&lt;$F$40,FX40&lt;FY40)),3*$J$40,0)))</f>
        <v/>
      </c>
      <c r="GA40" s="3">
        <v>0</v>
      </c>
      <c r="GB40" s="4">
        <v>1</v>
      </c>
      <c r="GC40" s="130" t="str">
        <f>IF(OR($E$40="",$F$40="",GA40="",GB40=""),"",IF(AND(GA40=$E$40,GB40=$F$40),5*$J$40,IF(OR(AND($E$40&gt;$F$40,GA40&gt;GB40),AND($E$40=$F$40,GA40=GB40),AND($E$40&lt;$F$40,GA40&lt;GB40)),3*$J$40,0)))</f>
        <v/>
      </c>
      <c r="GD40" s="3">
        <v>1</v>
      </c>
      <c r="GE40" s="4">
        <v>2</v>
      </c>
      <c r="GF40" s="130" t="str">
        <f>IF(OR($E$40="",$F$40="",GD40="",GE40=""),"",IF(AND(GD40=$E$40,GE40=$F$40),5*$J$40,IF(OR(AND($E$40&gt;$F$40,GD40&gt;GE40),AND($E$40=$F$40,GD40=GE40),AND($E$40&lt;$F$40,GD40&lt;GE40)),3*$J$40,0)))</f>
        <v/>
      </c>
      <c r="GG40" s="3">
        <v>0</v>
      </c>
      <c r="GH40" s="4">
        <v>3</v>
      </c>
      <c r="GI40" s="130" t="str">
        <f>IF(OR($E$40="",$F$40="",GG40="",GH40=""),"",IF(AND(GG40=$E$40,GH40=$F$40),5*$J$40,IF(OR(AND($E$40&gt;$F$40,GG40&gt;GH40),AND($E$40=$F$40,GG40=GH40),AND($E$40&lt;$F$40,GG40&lt;GH40)),3*$J$40,0)))</f>
        <v/>
      </c>
      <c r="GJ40" s="3">
        <v>0</v>
      </c>
      <c r="GK40" s="4">
        <v>2</v>
      </c>
      <c r="GL40" s="130" t="str">
        <f>IF(OR($E$40="",$F$40="",GJ40="",GK40=""),"",IF(AND(GJ40=$E$40,GK40=$F$40),5*$J$40,IF(OR(AND($E$40&gt;$F$40,GJ40&gt;GK40),AND($E$40=$F$40,GJ40=GK40),AND($E$40&lt;$F$40,GJ40&lt;GK40)),3*$J$40,0)))</f>
        <v/>
      </c>
      <c r="GM40" s="3">
        <v>2</v>
      </c>
      <c r="GN40" s="4">
        <v>2</v>
      </c>
      <c r="GO40" s="130" t="str">
        <f>IF(OR($E$40="",$F$40="",GM40="",GN40=""),"",IF(AND(GM40=$E$40,GN40=$F$40),5*$J$40,IF(OR(AND($E$40&gt;$F$40,GM40&gt;GN40),AND($E$40=$F$40,GM40=GN40),AND($E$40&lt;$F$40,GM40&lt;GN40)),3*$J$40,0)))</f>
        <v/>
      </c>
      <c r="GP40" s="3">
        <v>0</v>
      </c>
      <c r="GQ40" s="4">
        <v>1</v>
      </c>
      <c r="GR40" s="130" t="str">
        <f>IF(OR($E$40="",$F$40="",GP40="",GQ40=""),"",IF(AND(GP40=$E$40,GQ40=$F$40),5*$J$40,IF(OR(AND($E$40&gt;$F$40,GP40&gt;GQ40),AND($E$40=$F$40,GP40=GQ40),AND($E$40&lt;$F$40,GP40&lt;GQ40)),3*$J$40,0)))</f>
        <v/>
      </c>
      <c r="GS40" s="3">
        <v>0</v>
      </c>
      <c r="GT40" s="4">
        <v>1</v>
      </c>
      <c r="GU40" s="130" t="str">
        <f>IF(OR($E$40="",$F$40="",GS40="",GT40=""),"",IF(AND(GS40=$E$40,GT40=$F$40),5*$J$40,IF(OR(AND($E$40&gt;$F$40,GS40&gt;GT40),AND($E$40=$F$40,GS40=GT40),AND($E$40&lt;$F$40,GS40&lt;GT40)),3*$J$40,0)))</f>
        <v/>
      </c>
      <c r="GV40" s="168"/>
    </row>
    <row r="41" spans="1:204" ht="13.5" thickBot="1">
      <c r="A41" s="236">
        <v>38</v>
      </c>
      <c r="B41" s="43">
        <v>36</v>
      </c>
      <c r="C41" s="151" t="s">
        <v>3</v>
      </c>
      <c r="D41" s="151" t="s">
        <v>285</v>
      </c>
      <c r="E41" s="221" t="str">
        <f>IF(Poules!I59&lt;&gt;"",Poules!I59,"")</f>
        <v/>
      </c>
      <c r="F41" s="221" t="str">
        <f>IF(Poules!J59&lt;&gt;"",Poules!J59,"")</f>
        <v/>
      </c>
      <c r="G41" s="22">
        <v>2.2999999999999998</v>
      </c>
      <c r="H41" s="210">
        <v>3.2</v>
      </c>
      <c r="I41" s="211">
        <v>2.7</v>
      </c>
      <c r="J41" s="174" t="str">
        <f>IF(OR(E41="",F41=""),"",IF(E41&gt;F41,G41,IF(E41=F41,H41,I41)))</f>
        <v/>
      </c>
      <c r="K41" s="250">
        <f>IF($K$4&lt;&gt;0,HLOOKUP($K$4,$O$4:GU41,A41,FALSE),"")</f>
        <v>2</v>
      </c>
      <c r="L41" s="251">
        <f>IF($K$4&lt;&gt;0,HLOOKUP(CONCATENATE($K$4,"1"),$O$4:GU41,A41,FALSE),"")</f>
        <v>2</v>
      </c>
      <c r="M41" s="252" t="str">
        <f>IF($K$4&lt;&gt;0,HLOOKUP(CONCATENATE($K$4,"2"),$O$4:GU41,A41,FALSE),"")</f>
        <v/>
      </c>
      <c r="N41" s="253"/>
      <c r="O41" s="5">
        <v>2</v>
      </c>
      <c r="P41" s="6">
        <v>1</v>
      </c>
      <c r="Q41" s="7" t="str">
        <f>IF(OR($E$41="",$F$41="",O41="",P41=""),"",IF(AND(O41=$E$41,P41=$F$41),5*$J$41,IF(OR(AND($E$41&gt;$F$41,O41&gt;P41),AND($E$41=$F$41,O41=P41),AND($E$41&lt;$F$41,O41&lt;P41)),3*$J$41,0)))</f>
        <v/>
      </c>
      <c r="R41" s="5">
        <v>0</v>
      </c>
      <c r="S41" s="6">
        <v>1</v>
      </c>
      <c r="T41" s="7" t="str">
        <f>IF(OR($E$41="",$F$41="",R41="",S41=""),"",IF(AND(R41=$E$41,S41=$F$41),5*$J$41,IF(OR(AND($E$41&gt;$F$41,R41&gt;S41),AND($E$41=$F$41,R41=S41),AND($E$41&lt;$F$41,R41&lt;S41)),3*$J$41,0)))</f>
        <v/>
      </c>
      <c r="U41" s="5">
        <v>1</v>
      </c>
      <c r="V41" s="6">
        <v>1</v>
      </c>
      <c r="W41" s="7" t="str">
        <f>IF(OR($E$41="",$F$41="",U41="",V41=""),"",IF(AND(U41=$E$41,V41=$F$41),5*$J$41,IF(OR(AND($E$41&gt;$F$41,U41&gt;V41),AND($E$41=$F$41,U41=V41),AND($E$41&lt;$F$41,U41&lt;V41)),3*$J$41,0)))</f>
        <v/>
      </c>
      <c r="X41" s="5">
        <v>1</v>
      </c>
      <c r="Y41" s="6">
        <v>0</v>
      </c>
      <c r="Z41" s="7" t="str">
        <f>IF(OR($E$41="",$F$41="",X41="",Y41=""),"",IF(AND(X41=$E$41,Y41=$F$41),5*$J$41,IF(OR(AND($E$41&gt;$F$41,X41&gt;Y41),AND($E$41=$F$41,X41=Y41),AND($E$41&lt;$F$41,X41&lt;Y41)),3*$J$41,0)))</f>
        <v/>
      </c>
      <c r="AA41" s="5">
        <v>0</v>
      </c>
      <c r="AB41" s="6">
        <v>0</v>
      </c>
      <c r="AC41" s="7" t="str">
        <f>IF(OR($E$41="",$F$41="",AA41="",AB41=""),"",IF(AND(AA41=$E$41,AB41=$F$41),5*$J$41,IF(OR(AND($E$41&gt;$F$41,AA41&gt;AB41),AND($E$41=$F$41,AA41=AB41),AND($E$41&lt;$F$41,AA41&lt;AB41)),3*$J$41,0)))</f>
        <v/>
      </c>
      <c r="AD41" s="5">
        <v>2</v>
      </c>
      <c r="AE41" s="6">
        <v>1</v>
      </c>
      <c r="AF41" s="7" t="str">
        <f>IF(OR($E$41="",$F$41="",AD41="",AE41=""),"",IF(AND(AD41=$E$41,AE41=$F$41),5*$J$41,IF(OR(AND($E$41&gt;$F$41,AD41&gt;AE41),AND($E$41=$F$41,AD41=AE41),AND($E$41&lt;$F$41,AD41&lt;AE41)),3*$J$41,0)))</f>
        <v/>
      </c>
      <c r="AG41" s="5">
        <v>2</v>
      </c>
      <c r="AH41" s="6">
        <v>2</v>
      </c>
      <c r="AI41" s="7" t="str">
        <f>IF(OR($E$41="",$F$41="",AG41="",AH41=""),"",IF(AND(AG41=$E$41,AH41=$F$41),5*$J$41,IF(OR(AND($E$41&gt;$F$41,AG41&gt;AH41),AND($E$41=$F$41,AG41=AH41),AND($E$41&lt;$F$41,AG41&lt;AH41)),3*$J$41,0)))</f>
        <v/>
      </c>
      <c r="AJ41" s="5">
        <v>1</v>
      </c>
      <c r="AK41" s="6">
        <v>2</v>
      </c>
      <c r="AL41" s="7" t="str">
        <f>IF(OR($E$41="",$F$41="",AJ41="",AK41=""),"",IF(AND(AJ41=$E$41,AK41=$F$41),5*$J$41,IF(OR(AND($E$41&gt;$F$41,AJ41&gt;AK41),AND($E$41=$F$41,AJ41=AK41),AND($E$41&lt;$F$41,AJ41&lt;AK41)),3*$J$41,0)))</f>
        <v/>
      </c>
      <c r="AM41" s="5">
        <v>1</v>
      </c>
      <c r="AN41" s="6">
        <v>1</v>
      </c>
      <c r="AO41" s="7" t="str">
        <f>IF(OR($E$41="",$F$41="",AM41="",AN41=""),"",IF(AND(AM41=$E$41,AN41=$F$41),5*$J$41,IF(OR(AND($E$41&gt;$F$41,AM41&gt;AN41),AND($E$41=$F$41,AM41=AN41),AND($E$41&lt;$F$41,AM41&lt;AN41)),3*$J$41,0)))</f>
        <v/>
      </c>
      <c r="AP41" s="5">
        <v>0</v>
      </c>
      <c r="AQ41" s="6">
        <v>2</v>
      </c>
      <c r="AR41" s="7" t="str">
        <f>IF(OR($E$41="",$F$41="",AP41="",AQ41=""),"",IF(AND(AP41=$E$41,AQ41=$F$41),5*$J$41,IF(OR(AND($E$41&gt;$F$41,AP41&gt;AQ41),AND($E$41=$F$41,AP41=AQ41),AND($E$41&lt;$F$41,AP41&lt;AQ41)),3*$J$41,0)))</f>
        <v/>
      </c>
      <c r="AS41" s="5">
        <v>2</v>
      </c>
      <c r="AT41" s="6">
        <v>2</v>
      </c>
      <c r="AU41" s="7" t="str">
        <f>IF(OR($E$41="",$F$41="",AS41="",AT41=""),"",IF(AND(AS41=$E$41,AT41=$F$41),5*$J$41,IF(OR(AND($E$41&gt;$F$41,AS41&gt;AT41),AND($E$41=$F$41,AS41=AT41),AND($E$41&lt;$F$41,AS41&lt;AT41)),3*$J$41,0)))</f>
        <v/>
      </c>
      <c r="AV41" s="5">
        <v>1</v>
      </c>
      <c r="AW41" s="6">
        <v>0</v>
      </c>
      <c r="AX41" s="7" t="str">
        <f>IF(OR($E$41="",$F$41="",AV41="",AW41=""),"",IF(AND(AV41=$E$41,AW41=$F$41),5*$J$41,IF(OR(AND($E$41&gt;$F$41,AV41&gt;AW41),AND($E$41=$F$41,AV41=AW41),AND($E$41&lt;$F$41,AV41&lt;AW41)),3*$J$41,0)))</f>
        <v/>
      </c>
      <c r="AY41" s="5">
        <v>2</v>
      </c>
      <c r="AZ41" s="6">
        <v>2</v>
      </c>
      <c r="BA41" s="7" t="str">
        <f>IF(OR($E$41="",$F$41="",AY41="",AZ41=""),"",IF(AND(AY41=$E$41,AZ41=$F$41),5*$J$41,IF(OR(AND($E$41&gt;$F$41,AY41&gt;AZ41),AND($E$41=$F$41,AY41=AZ41),AND($E$41&lt;$F$41,AY41&lt;AZ41)),3*$J$41,0)))</f>
        <v/>
      </c>
      <c r="BB41" s="5">
        <v>1</v>
      </c>
      <c r="BC41" s="6">
        <v>1</v>
      </c>
      <c r="BD41" s="7" t="str">
        <f>IF(OR($E$41="",$F$41="",BB41="",BC41=""),"",IF(AND(BB41=$E$41,BC41=$F$41),5*$J$41,IF(OR(AND($E$41&gt;$F$41,BB41&gt;BC41),AND($E$41=$F$41,BB41=BC41),AND($E$41&lt;$F$41,BB41&lt;BC41)),3*$J$41,0)))</f>
        <v/>
      </c>
      <c r="BE41" s="5">
        <v>2</v>
      </c>
      <c r="BF41" s="6">
        <v>0</v>
      </c>
      <c r="BG41" s="7" t="str">
        <f>IF(OR($E$41="",$F$41="",BE41="",BF41=""),"",IF(AND(BE41=$E$41,BF41=$F$41),5*$J$41,IF(OR(AND($E$41&gt;$F$41,BE41&gt;BF41),AND($E$41=$F$41,BE41=BF41),AND($E$41&lt;$F$41,BE41&lt;BF41)),3*$J$41,0)))</f>
        <v/>
      </c>
      <c r="BH41" s="5">
        <v>1</v>
      </c>
      <c r="BI41" s="6">
        <v>0</v>
      </c>
      <c r="BJ41" s="7" t="str">
        <f>IF(OR($E$41="",$F$41="",BH41="",BI41=""),"",IF(AND(BH41=$E$41,BI41=$F$41),5*$J$41,IF(OR(AND($E$41&gt;$F$41,BH41&gt;BI41),AND($E$41=$F$41,BH41=BI41),AND($E$41&lt;$F$41,BH41&lt;BI41)),3*$J$41,0)))</f>
        <v/>
      </c>
      <c r="BK41" s="5">
        <v>0</v>
      </c>
      <c r="BL41" s="6">
        <v>1</v>
      </c>
      <c r="BM41" s="7" t="str">
        <f>IF(OR($E$41="",$F$41="",BK41="",BL41=""),"",IF(AND(BK41=$E$41,BL41=$F$41),5*$J$41,IF(OR(AND($E$41&gt;$F$41,BK41&gt;BL41),AND($E$41=$F$41,BK41=BL41),AND($E$41&lt;$F$41,BK41&lt;BL41)),3*$J$41,0)))</f>
        <v/>
      </c>
      <c r="BN41" s="5">
        <v>1</v>
      </c>
      <c r="BO41" s="6">
        <v>2</v>
      </c>
      <c r="BP41" s="7" t="str">
        <f>IF(OR($E$41="",$F$41="",BN41="",BO41=""),"",IF(AND(BN41=$E$41,BO41=$F$41),5*$J$41,IF(OR(AND($E$41&gt;$F$41,BN41&gt;BO41),AND($E$41=$F$41,BN41=BO41),AND($E$41&lt;$F$41,BN41&lt;BO41)),3*$J$41,0)))</f>
        <v/>
      </c>
      <c r="BQ41" s="5">
        <v>0</v>
      </c>
      <c r="BR41" s="6">
        <v>0</v>
      </c>
      <c r="BS41" s="7" t="str">
        <f>IF(OR($E$41="",$F$41="",BQ41="",BR41=""),"",IF(AND(BQ41=$E$41,BR41=$F$41),5*$J$41,IF(OR(AND($E$41&gt;$F$41,BQ41&gt;BR41),AND($E$41=$F$41,BQ41=BR41),AND($E$41&lt;$F$41,BQ41&lt;BR41)),3*$J$41,0)))</f>
        <v/>
      </c>
      <c r="BT41" s="5">
        <v>1</v>
      </c>
      <c r="BU41" s="6">
        <v>1</v>
      </c>
      <c r="BV41" s="7" t="str">
        <f>IF(OR($E$41="",$F$41="",BT41="",BU41=""),"",IF(AND(BT41=$E$41,BU41=$F$41),5*$J$41,IF(OR(AND($E$41&gt;$F$41,BT41&gt;BU41),AND($E$41=$F$41,BT41=BU41),AND($E$41&lt;$F$41,BT41&lt;BU41)),3*$J$41,0)))</f>
        <v/>
      </c>
      <c r="BW41" s="5">
        <v>1</v>
      </c>
      <c r="BX41" s="6">
        <v>1</v>
      </c>
      <c r="BY41" s="7" t="str">
        <f>IF(OR($E$41="",$F$41="",BW41="",BX41=""),"",IF(AND(BW41=$E$41,BX41=$F$41),5*$J$41,IF(OR(AND($E$41&gt;$F$41,BW41&gt;BX41),AND($E$41=$F$41,BW41=BX41),AND($E$41&lt;$F$41,BW41&lt;BX41)),3*$J$41,0)))</f>
        <v/>
      </c>
      <c r="BZ41" s="5">
        <v>2</v>
      </c>
      <c r="CA41" s="6">
        <v>1</v>
      </c>
      <c r="CB41" s="7" t="str">
        <f>IF(OR($E$41="",$F$41="",BZ41="",CA41=""),"",IF(AND(BZ41=$E$41,CA41=$F$41),5*$J$41,IF(OR(AND($E$41&gt;$F$41,BZ41&gt;CA41),AND($E$41=$F$41,BZ41=CA41),AND($E$41&lt;$F$41,BZ41&lt;CA41)),3*$J$41,0)))</f>
        <v/>
      </c>
      <c r="CC41" s="5">
        <v>1</v>
      </c>
      <c r="CD41" s="6">
        <v>0</v>
      </c>
      <c r="CE41" s="7" t="str">
        <f>IF(OR($E$41="",$F$41="",CC41="",CD41=""),"",IF(AND(CC41=$E$41,CD41=$F$41),5*$J$41,IF(OR(AND($E$41&gt;$F$41,CC41&gt;CD41),AND($E$41=$F$41,CC41=CD41),AND($E$41&lt;$F$41,CC41&lt;CD41)),3*$J$41,0)))</f>
        <v/>
      </c>
      <c r="CF41" s="5">
        <v>2</v>
      </c>
      <c r="CG41" s="6">
        <v>1</v>
      </c>
      <c r="CH41" s="7" t="str">
        <f>IF(OR($E$41="",$F$41="",CF41="",CG41=""),"",IF(AND(CF41=$E$41,CG41=$F$41),5*$J$41,IF(OR(AND($E$41&gt;$F$41,CF41&gt;CG41),AND($E$41=$F$41,CF41=CG41),AND($E$41&lt;$F$41,CF41&lt;CG41)),3*$J$41,0)))</f>
        <v/>
      </c>
      <c r="CI41" s="5">
        <v>3</v>
      </c>
      <c r="CJ41" s="6">
        <v>1</v>
      </c>
      <c r="CK41" s="7" t="str">
        <f>IF(OR($E$41="",$F$41="",CI41="",CJ41=""),"",IF(AND(CI41=$E$41,CJ41=$F$41),5*$J$41,IF(OR(AND($E$41&gt;$F$41,CI41&gt;CJ41),AND($E$41=$F$41,CI41=CJ41),AND($E$41&lt;$F$41,CI41&lt;CJ41)),3*$J$41,0)))</f>
        <v/>
      </c>
      <c r="CL41" s="5">
        <v>0</v>
      </c>
      <c r="CM41" s="6">
        <v>1</v>
      </c>
      <c r="CN41" s="7" t="str">
        <f>IF(OR($E$41="",$F$41="",CL41="",CM41=""),"",IF(AND(CL41=$E$41,CM41=$F$41),5*$J$41,IF(OR(AND($E$41&gt;$F$41,CL41&gt;CM41),AND($E$41=$F$41,CL41=CM41),AND($E$41&lt;$F$41,CL41&lt;CM41)),3*$J$41,0)))</f>
        <v/>
      </c>
      <c r="CO41" s="5">
        <v>1</v>
      </c>
      <c r="CP41" s="6">
        <v>1</v>
      </c>
      <c r="CQ41" s="7" t="str">
        <f>IF(OR($E$41="",$F$41="",CO41="",CP41=""),"",IF(AND(CO41=$E$41,CP41=$F$41),5*$J$41,IF(OR(AND($E$41&gt;$F$41,CO41&gt;CP41),AND($E$41=$F$41,CO41=CP41),AND($E$41&lt;$F$41,CO41&lt;CP41)),3*$J$41,0)))</f>
        <v/>
      </c>
      <c r="CR41" s="5">
        <v>3</v>
      </c>
      <c r="CS41" s="6">
        <v>2</v>
      </c>
      <c r="CT41" s="7" t="str">
        <f>IF(OR($E$41="",$F$41="",CR41="",CS41=""),"",IF(AND(CR41=$E$41,CS41=$F$41),5*$J$41,IF(OR(AND($E$41&gt;$F$41,CR41&gt;CS41),AND($E$41=$F$41,CR41=CS41),AND($E$41&lt;$F$41,CR41&lt;CS41)),3*$J$41,0)))</f>
        <v/>
      </c>
      <c r="CU41" s="5">
        <v>1</v>
      </c>
      <c r="CV41" s="6">
        <v>0</v>
      </c>
      <c r="CW41" s="7" t="str">
        <f>IF(OR($E$41="",$F$41="",CU41="",CV41=""),"",IF(AND(CU41=$E$41,CV41=$F$41),5*$J$41,IF(OR(AND($E$41&gt;$F$41,CU41&gt;CV41),AND($E$41=$F$41,CU41=CV41),AND($E$41&lt;$F$41,CU41&lt;CV41)),3*$J$41,0)))</f>
        <v/>
      </c>
      <c r="CX41" s="5">
        <v>1</v>
      </c>
      <c r="CY41" s="6">
        <v>1</v>
      </c>
      <c r="CZ41" s="7" t="str">
        <f>IF(OR($E$41="",$F$41="",CX41="",CY41=""),"",IF(AND(CX41=$E$41,CY41=$F$41),5*$J$41,IF(OR(AND($E$41&gt;$F$41,CX41&gt;CY41),AND($E$41=$F$41,CX41=CY41),AND($E$41&lt;$F$41,CX41&lt;CY41)),3*$J$41,0)))</f>
        <v/>
      </c>
      <c r="DA41" s="5">
        <v>0</v>
      </c>
      <c r="DB41" s="6">
        <v>1</v>
      </c>
      <c r="DC41" s="7" t="str">
        <f>IF(OR($E$41="",$F$41="",DA41="",DB41=""),"",IF(AND(DA41=$E$41,DB41=$F$41),5*$J$41,IF(OR(AND($E$41&gt;$F$41,DA41&gt;DB41),AND($E$41=$F$41,DA41=DB41),AND($E$41&lt;$F$41,DA41&lt;DB41)),3*$J$41,0)))</f>
        <v/>
      </c>
      <c r="DD41" s="5">
        <v>1</v>
      </c>
      <c r="DE41" s="6">
        <v>1</v>
      </c>
      <c r="DF41" s="7" t="str">
        <f>IF(OR($E$41="",$F$41="",DD41="",DE41=""),"",IF(AND(DD41=$E$41,DE41=$F$41),5*$J$41,IF(OR(AND($E$41&gt;$F$41,DD41&gt;DE41),AND($E$41=$F$41,DD41=DE41),AND($E$41&lt;$F$41,DD41&lt;DE41)),3*$J$41,0)))</f>
        <v/>
      </c>
      <c r="DG41" s="5">
        <v>1</v>
      </c>
      <c r="DH41" s="6">
        <v>1</v>
      </c>
      <c r="DI41" s="7" t="str">
        <f>IF(OR($E$41="",$F$41="",DG41="",DH41=""),"",IF(AND(DG41=$E$41,DH41=$F$41),5*$J$41,IF(OR(AND($E$41&gt;$F$41,DG41&gt;DH41),AND($E$41=$F$41,DG41=DH41),AND($E$41&lt;$F$41,DG41&lt;DH41)),3*$J$41,0)))</f>
        <v/>
      </c>
      <c r="DJ41" s="5">
        <v>2</v>
      </c>
      <c r="DK41" s="6">
        <v>2</v>
      </c>
      <c r="DL41" s="7" t="str">
        <f>IF(OR($E$41="",$F$41="",DJ41="",DK41=""),"",IF(AND(DJ41=$E$41,DK41=$F$41),5*$J$41,IF(OR(AND($E$41&gt;$F$41,DJ41&gt;DK41),AND($E$41=$F$41,DJ41=DK41),AND($E$41&lt;$F$41,DJ41&lt;DK41)),3*$J$41,0)))</f>
        <v/>
      </c>
      <c r="DM41" s="5">
        <v>1</v>
      </c>
      <c r="DN41" s="6">
        <v>0</v>
      </c>
      <c r="DO41" s="7" t="str">
        <f>IF(OR($E$41="",$F$41="",DM41="",DN41=""),"",IF(AND(DM41=$E$41,DN41=$F$41),5*$J$41,IF(OR(AND($E$41&gt;$F$41,DM41&gt;DN41),AND($E$41=$F$41,DM41=DN41),AND($E$41&lt;$F$41,DM41&lt;DN41)),3*$J$41,0)))</f>
        <v/>
      </c>
      <c r="DP41" s="5">
        <v>1</v>
      </c>
      <c r="DQ41" s="6">
        <v>1</v>
      </c>
      <c r="DR41" s="7" t="str">
        <f>IF(OR($E$41="",$F$41="",DP41="",DQ41=""),"",IF(AND(DP41=$E$41,DQ41=$F$41),5*$J$41,IF(OR(AND($E$41&gt;$F$41,DP41&gt;DQ41),AND($E$41=$F$41,DP41=DQ41),AND($E$41&lt;$F$41,DP41&lt;DQ41)),3*$J$41,0)))</f>
        <v/>
      </c>
      <c r="DS41" s="5">
        <v>2</v>
      </c>
      <c r="DT41" s="6">
        <v>1</v>
      </c>
      <c r="DU41" s="7" t="str">
        <f>IF(OR($E$41="",$F$41="",DS41="",DT41=""),"",IF(AND(DS41=$E$41,DT41=$F$41),5*$J$41,IF(OR(AND($E$41&gt;$F$41,DS41&gt;DT41),AND($E$41=$F$41,DS41=DT41),AND($E$41&lt;$F$41,DS41&lt;DT41)),3*$J$41,0)))</f>
        <v/>
      </c>
      <c r="DV41" s="5">
        <v>2</v>
      </c>
      <c r="DW41" s="6">
        <v>1</v>
      </c>
      <c r="DX41" s="7" t="str">
        <f>IF(OR($E$41="",$F$41="",DV41="",DW41=""),"",IF(AND(DV41=$E$41,DW41=$F$41),5*$J$41,IF(OR(AND($E$41&gt;$F$41,DV41&gt;DW41),AND($E$41=$F$41,DV41=DW41),AND($E$41&lt;$F$41,DV41&lt;DW41)),3*$J$41,0)))</f>
        <v/>
      </c>
      <c r="DY41" s="5">
        <v>1</v>
      </c>
      <c r="DZ41" s="6">
        <v>1</v>
      </c>
      <c r="EA41" s="7" t="str">
        <f>IF(OR($E$41="",$F$41="",DY41="",DZ41=""),"",IF(AND(DY41=$E$41,DZ41=$F$41),5*$J$41,IF(OR(AND($E$41&gt;$F$41,DY41&gt;DZ41),AND($E$41=$F$41,DY41=DZ41),AND($E$41&lt;$F$41,DY41&lt;DZ41)),3*$J$41,0)))</f>
        <v/>
      </c>
      <c r="EB41" s="5">
        <v>1</v>
      </c>
      <c r="EC41" s="6">
        <v>2</v>
      </c>
      <c r="ED41" s="7" t="str">
        <f>IF(OR($E$41="",$F$41="",EB41="",EC41=""),"",IF(AND(EB41=$E$41,EC41=$F$41),5*$J$41,IF(OR(AND($E$41&gt;$F$41,EB41&gt;EC41),AND($E$41=$F$41,EB41=EC41),AND($E$41&lt;$F$41,EB41&lt;EC41)),3*$J$41,0)))</f>
        <v/>
      </c>
      <c r="EE41" s="5">
        <v>1</v>
      </c>
      <c r="EF41" s="6">
        <v>1</v>
      </c>
      <c r="EG41" s="7" t="str">
        <f>IF(OR($E$41="",$F$41="",EE41="",EF41=""),"",IF(AND(EE41=$E$41,EF41=$F$41),5*$J$41,IF(OR(AND($E$41&gt;$F$41,EE41&gt;EF41),AND($E$41=$F$41,EE41=EF41),AND($E$41&lt;$F$41,EE41&lt;EF41)),3*$J$41,0)))</f>
        <v/>
      </c>
      <c r="EH41" s="5">
        <v>1</v>
      </c>
      <c r="EI41" s="6">
        <v>0</v>
      </c>
      <c r="EJ41" s="7" t="str">
        <f>IF(OR($E$41="",$F$41="",EH41="",EI41=""),"",IF(AND(EH41=$E$41,EI41=$F$41),5*$J$41,IF(OR(AND($E$41&gt;$F$41,EH41&gt;EI41),AND($E$41=$F$41,EH41=EI41),AND($E$41&lt;$F$41,EH41&lt;EI41)),3*$J$41,0)))</f>
        <v/>
      </c>
      <c r="EK41" s="5">
        <v>3</v>
      </c>
      <c r="EL41" s="6">
        <v>2</v>
      </c>
      <c r="EM41" s="7" t="str">
        <f>IF(OR($E$41="",$F$41="",EK41="",EL41=""),"",IF(AND(EK41=$E$41,EL41=$F$41),5*$J$41,IF(OR(AND($E$41&gt;$F$41,EK41&gt;EL41),AND($E$41=$F$41,EK41=EL41),AND($E$41&lt;$F$41,EK41&lt;EL41)),3*$J$41,0)))</f>
        <v/>
      </c>
      <c r="EN41" s="5">
        <v>1</v>
      </c>
      <c r="EO41" s="6">
        <v>3</v>
      </c>
      <c r="EP41" s="7" t="str">
        <f>IF(OR($E$41="",$F$41="",EN41="",EO41=""),"",IF(AND(EN41=$E$41,EO41=$F$41),5*$J$41,IF(OR(AND($E$41&gt;$F$41,EN41&gt;EO41),AND($E$41=$F$41,EN41=EO41),AND($E$41&lt;$F$41,EN41&lt;EO41)),3*$J$41,0)))</f>
        <v/>
      </c>
      <c r="EQ41" s="5">
        <v>1</v>
      </c>
      <c r="ER41" s="6">
        <v>1</v>
      </c>
      <c r="ES41" s="7" t="str">
        <f>IF(OR($E$41="",$F$41="",EQ41="",ER41=""),"",IF(AND(EQ41=$E$41,ER41=$F$41),5*$J$41,IF(OR(AND($E$41&gt;$F$41,EQ41&gt;ER41),AND($E$41=$F$41,EQ41=ER41),AND($E$41&lt;$F$41,EQ41&lt;ER41)),3*$J$41,0)))</f>
        <v/>
      </c>
      <c r="ET41" s="5">
        <v>2</v>
      </c>
      <c r="EU41" s="6">
        <v>0</v>
      </c>
      <c r="EV41" s="7" t="str">
        <f>IF(OR($E$41="",$F$41="",ET41="",EU41=""),"",IF(AND(ET41=$E$41,EU41=$F$41),5*$J$41,IF(OR(AND($E$41&gt;$F$41,ET41&gt;EU41),AND($E$41=$F$41,ET41=EU41),AND($E$41&lt;$F$41,ET41&lt;EU41)),3*$J$41,0)))</f>
        <v/>
      </c>
      <c r="EW41" s="5">
        <v>0</v>
      </c>
      <c r="EX41" s="6">
        <v>0</v>
      </c>
      <c r="EY41" s="7" t="str">
        <f>IF(OR($E$41="",$F$41="",EW41="",EX41=""),"",IF(AND(EW41=$E$41,EX41=$F$41),5*$J$41,IF(OR(AND($E$41&gt;$F$41,EW41&gt;EX41),AND($E$41=$F$41,EW41=EX41),AND($E$41&lt;$F$41,EW41&lt;EX41)),3*$J$41,0)))</f>
        <v/>
      </c>
      <c r="EZ41" s="5">
        <v>2</v>
      </c>
      <c r="FA41" s="6">
        <v>1</v>
      </c>
      <c r="FB41" s="7" t="str">
        <f>IF(OR($E$41="",$F$41="",EZ41="",FA41=""),"",IF(AND(EZ41=$E$41,FA41=$F$41),5*$J$41,IF(OR(AND($E$41&gt;$F$41,EZ41&gt;FA41),AND($E$41=$F$41,EZ41=FA41),AND($E$41&lt;$F$41,EZ41&lt;FA41)),3*$J$41,0)))</f>
        <v/>
      </c>
      <c r="FC41" s="5">
        <v>1</v>
      </c>
      <c r="FD41" s="6">
        <v>2</v>
      </c>
      <c r="FE41" s="7" t="str">
        <f>IF(OR($E$41="",$F$41="",FC41="",FD41=""),"",IF(AND(FC41=$E$41,FD41=$F$41),5*$J$41,IF(OR(AND($E$41&gt;$F$41,FC41&gt;FD41),AND($E$41=$F$41,FC41=FD41),AND($E$41&lt;$F$41,FC41&lt;FD41)),3*$J$41,0)))</f>
        <v/>
      </c>
      <c r="FF41" s="5">
        <v>2</v>
      </c>
      <c r="FG41" s="6">
        <v>1</v>
      </c>
      <c r="FH41" s="7" t="str">
        <f>IF(OR($E$41="",$F$41="",FF41="",FG41=""),"",IF(AND(FF41=$E$41,FG41=$F$41),5*$J$41,IF(OR(AND($E$41&gt;$F$41,FF41&gt;FG41),AND($E$41=$F$41,FF41=FG41),AND($E$41&lt;$F$41,FF41&lt;FG41)),3*$J$41,0)))</f>
        <v/>
      </c>
      <c r="FI41" s="5">
        <v>2</v>
      </c>
      <c r="FJ41" s="6">
        <v>1</v>
      </c>
      <c r="FK41" s="7" t="str">
        <f>IF(OR($E$41="",$F$41="",FI41="",FJ41=""),"",IF(AND(FI41=$E$41,FJ41=$F$41),5*$J$41,IF(OR(AND($E$41&gt;$F$41,FI41&gt;FJ41),AND($E$41=$F$41,FI41=FJ41),AND($E$41&lt;$F$41,FI41&lt;FJ41)),3*$J$41,0)))</f>
        <v/>
      </c>
      <c r="FL41" s="5">
        <v>0</v>
      </c>
      <c r="FM41" s="6">
        <v>0</v>
      </c>
      <c r="FN41" s="7" t="str">
        <f>IF(OR($E$41="",$F$41="",FL41="",FM41=""),"",IF(AND(FL41=$E$41,FM41=$F$41),5*$J$41,IF(OR(AND($E$41&gt;$F$41,FL41&gt;FM41),AND($E$41=$F$41,FL41=FM41),AND($E$41&lt;$F$41,FL41&lt;FM41)),3*$J$41,0)))</f>
        <v/>
      </c>
      <c r="FO41" s="5">
        <v>2</v>
      </c>
      <c r="FP41" s="6">
        <v>1</v>
      </c>
      <c r="FQ41" s="7" t="str">
        <f>IF(OR($E$41="",$F$41="",FO41="",FP41=""),"",IF(AND(FO41=$E$41,FP41=$F$41),5*$J$41,IF(OR(AND($E$41&gt;$F$41,FO41&gt;FP41),AND($E$41=$F$41,FO41=FP41),AND($E$41&lt;$F$41,FO41&lt;FP41)),3*$J$41,0)))</f>
        <v/>
      </c>
      <c r="FR41" s="5">
        <v>1</v>
      </c>
      <c r="FS41" s="6">
        <v>1</v>
      </c>
      <c r="FT41" s="7" t="str">
        <f>IF(OR($E$41="",$F$41="",FR41="",FS41=""),"",IF(AND(FR41=$E$41,FS41=$F$41),5*$J$41,IF(OR(AND($E$41&gt;$F$41,FR41&gt;FS41),AND($E$41=$F$41,FR41=FS41),AND($E$41&lt;$F$41,FR41&lt;FS41)),3*$J$41,0)))</f>
        <v/>
      </c>
      <c r="FU41" s="5">
        <v>0</v>
      </c>
      <c r="FV41" s="6">
        <v>0</v>
      </c>
      <c r="FW41" s="7" t="str">
        <f>IF(OR($E$41="",$F$41="",FU41="",FV41=""),"",IF(AND(FU41=$E$41,FV41=$F$41),5*$J$41,IF(OR(AND($E$41&gt;$F$41,FU41&gt;FV41),AND($E$41=$F$41,FU41=FV41),AND($E$41&lt;$F$41,FU41&lt;FV41)),3*$J$41,0)))</f>
        <v/>
      </c>
      <c r="FX41" s="5">
        <v>1</v>
      </c>
      <c r="FY41" s="6">
        <v>2</v>
      </c>
      <c r="FZ41" s="7" t="str">
        <f>IF(OR($E$41="",$F$41="",FX41="",FY41=""),"",IF(AND(FX41=$E$41,FY41=$F$41),5*$J$41,IF(OR(AND($E$41&gt;$F$41,FX41&gt;FY41),AND($E$41=$F$41,FX41=FY41),AND($E$41&lt;$F$41,FX41&lt;FY41)),3*$J$41,0)))</f>
        <v/>
      </c>
      <c r="GA41" s="5">
        <v>1</v>
      </c>
      <c r="GB41" s="6">
        <v>0</v>
      </c>
      <c r="GC41" s="7" t="str">
        <f>IF(OR($E$41="",$F$41="",GA41="",GB41=""),"",IF(AND(GA41=$E$41,GB41=$F$41),5*$J$41,IF(OR(AND($E$41&gt;$F$41,GA41&gt;GB41),AND($E$41=$F$41,GA41=GB41),AND($E$41&lt;$F$41,GA41&lt;GB41)),3*$J$41,0)))</f>
        <v/>
      </c>
      <c r="GD41" s="5">
        <v>2</v>
      </c>
      <c r="GE41" s="6">
        <v>1</v>
      </c>
      <c r="GF41" s="7" t="str">
        <f>IF(OR($E$41="",$F$41="",GD41="",GE41=""),"",IF(AND(GD41=$E$41,GE41=$F$41),5*$J$41,IF(OR(AND($E$41&gt;$F$41,GD41&gt;GE41),AND($E$41=$F$41,GD41=GE41),AND($E$41&lt;$F$41,GD41&lt;GE41)),3*$J$41,0)))</f>
        <v/>
      </c>
      <c r="GG41" s="5">
        <v>2</v>
      </c>
      <c r="GH41" s="6">
        <v>1</v>
      </c>
      <c r="GI41" s="7" t="str">
        <f>IF(OR($E$41="",$F$41="",GG41="",GH41=""),"",IF(AND(GG41=$E$41,GH41=$F$41),5*$J$41,IF(OR(AND($E$41&gt;$F$41,GG41&gt;GH41),AND($E$41=$F$41,GG41=GH41),AND($E$41&lt;$F$41,GG41&lt;GH41)),3*$J$41,0)))</f>
        <v/>
      </c>
      <c r="GJ41" s="5">
        <v>1</v>
      </c>
      <c r="GK41" s="6">
        <v>1</v>
      </c>
      <c r="GL41" s="7" t="str">
        <f>IF(OR($E$41="",$F$41="",GJ41="",GK41=""),"",IF(AND(GJ41=$E$41,GK41=$F$41),5*$J$41,IF(OR(AND($E$41&gt;$F$41,GJ41&gt;GK41),AND($E$41=$F$41,GJ41=GK41),AND($E$41&lt;$F$41,GJ41&lt;GK41)),3*$J$41,0)))</f>
        <v/>
      </c>
      <c r="GM41" s="5">
        <v>1</v>
      </c>
      <c r="GN41" s="6">
        <v>2</v>
      </c>
      <c r="GO41" s="7" t="str">
        <f>IF(OR($E$41="",$F$41="",GM41="",GN41=""),"",IF(AND(GM41=$E$41,GN41=$F$41),5*$J$41,IF(OR(AND($E$41&gt;$F$41,GM41&gt;GN41),AND($E$41=$F$41,GM41=GN41),AND($E$41&lt;$F$41,GM41&lt;GN41)),3*$J$41,0)))</f>
        <v/>
      </c>
      <c r="GP41" s="5">
        <v>1</v>
      </c>
      <c r="GQ41" s="6">
        <v>2</v>
      </c>
      <c r="GR41" s="7" t="str">
        <f>IF(OR($E$41="",$F$41="",GP41="",GQ41=""),"",IF(AND(GP41=$E$41,GQ41=$F$41),5*$J$41,IF(OR(AND($E$41&gt;$F$41,GP41&gt;GQ41),AND($E$41=$F$41,GP41=GQ41),AND($E$41&lt;$F$41,GP41&lt;GQ41)),3*$J$41,0)))</f>
        <v/>
      </c>
      <c r="GS41" s="5">
        <v>1</v>
      </c>
      <c r="GT41" s="6">
        <v>0</v>
      </c>
      <c r="GU41" s="7" t="str">
        <f>IF(OR($E$41="",$F$41="",GS41="",GT41=""),"",IF(AND(GS41=$E$41,GT41=$F$41),5*$J$41,IF(OR(AND($E$41&gt;$F$41,GS41&gt;GT41),AND($E$41=$F$41,GS41=GT41),AND($E$41&lt;$F$41,GS41&lt;GT41)),3*$J$41,0)))</f>
        <v/>
      </c>
      <c r="GV41" s="168"/>
    </row>
    <row r="42" spans="1:204" ht="13.5" thickTop="1">
      <c r="A42" s="236">
        <v>39</v>
      </c>
      <c r="B42" s="42" t="s">
        <v>97</v>
      </c>
      <c r="C42" s="148" t="str">
        <f>E57</f>
        <v/>
      </c>
      <c r="D42" s="149" t="str">
        <f>E58</f>
        <v/>
      </c>
      <c r="E42" s="223" t="str">
        <f>IF('Phase Finale'!D6&lt;&gt;"",'Phase Finale'!D6,"")</f>
        <v/>
      </c>
      <c r="F42" s="223" t="str">
        <f>IF('Phase Finale'!D11&lt;&gt;"",'Phase Finale'!D11,"")</f>
        <v/>
      </c>
      <c r="G42" s="92">
        <v>1.5</v>
      </c>
      <c r="H42" s="92">
        <v>4.0999999999999996</v>
      </c>
      <c r="I42" s="95">
        <v>5.7</v>
      </c>
      <c r="J42" s="173" t="str">
        <f t="shared" ref="J42:J56" si="3">IF(OR(E42="",F42="",G42=""),"",IF(E42&gt;F42,G42,IF(E42=F42,H42,I42)))</f>
        <v/>
      </c>
      <c r="K42" s="246">
        <f>IF($K$4&lt;&gt;0,HLOOKUP($K$4,$O$4:GU42,A42,FALSE),"")</f>
        <v>3</v>
      </c>
      <c r="L42" s="247">
        <f>IF($K$4&lt;&gt;0,HLOOKUP(CONCATENATE($K$4,"1"),$O$4:GU42,A42,FALSE),"")</f>
        <v>1</v>
      </c>
      <c r="M42" s="248" t="str">
        <f>IF($K$4&lt;&gt;0,HLOOKUP(CONCATENATE($K$4,"2"),$O$4:GU42,A42,FALSE),"")</f>
        <v/>
      </c>
      <c r="N42" s="249"/>
      <c r="O42" s="39">
        <v>1</v>
      </c>
      <c r="P42" s="40">
        <v>0</v>
      </c>
      <c r="Q42" s="41" t="str">
        <f>IF(OR($E$42="",$F$42="",O42="",P42=""),"",IF(AND(O42=$E$42,P42=$F$42),10*$J$42,IF(OR(AND($E$42&gt;$F$42,O42&gt;P42),AND($E$42=$F$42,O42=P42),AND($E$42&lt;$F$42,O42&lt;P42)),6*$J$42,0)))</f>
        <v/>
      </c>
      <c r="R42" s="39">
        <v>1</v>
      </c>
      <c r="S42" s="40">
        <v>1</v>
      </c>
      <c r="T42" s="41" t="str">
        <f>IF(OR($E$42="",$F$42="",R42="",S42=""),"",IF(AND(R42=$E$42,S42=$F$42),10*$J$42,IF(OR(AND($E$42&gt;$F$42,R42&gt;S42),AND($E$42=$F$42,R42=S42),AND($E$42&lt;$F$42,R42&lt;S42)),6*$J$42,0)))</f>
        <v/>
      </c>
      <c r="U42" s="39">
        <v>1</v>
      </c>
      <c r="V42" s="40">
        <v>2</v>
      </c>
      <c r="W42" s="41" t="str">
        <f>IF(OR($E$42="",$F$42="",U42="",V42=""),"",IF(AND(U42=$E$42,V42=$F$42),10*$J$42,IF(OR(AND($E$42&gt;$F$42,U42&gt;V42),AND($E$42=$F$42,U42=V42),AND($E$42&lt;$F$42,U42&lt;V42)),6*$J$42,0)))</f>
        <v/>
      </c>
      <c r="X42" s="39">
        <v>1</v>
      </c>
      <c r="Y42" s="40">
        <v>2</v>
      </c>
      <c r="Z42" s="41" t="str">
        <f>IF(OR($E$42="",$F$42="",X42="",Y42=""),"",IF(AND(X42=$E$42,Y42=$F$42),10*$J$42,IF(OR(AND($E$42&gt;$F$42,X42&gt;Y42),AND($E$42=$F$42,X42=Y42),AND($E$42&lt;$F$42,X42&lt;Y42)),6*$J$42,0)))</f>
        <v/>
      </c>
      <c r="AA42" s="39">
        <v>2</v>
      </c>
      <c r="AB42" s="40">
        <v>2</v>
      </c>
      <c r="AC42" s="41" t="str">
        <f>IF(OR($E$42="",$F$42="",AA42="",AB42=""),"",IF(AND(AA42=$E$42,AB42=$F$42),10*$J$42,IF(OR(AND($E$42&gt;$F$42,AA42&gt;AB42),AND($E$42=$F$42,AA42=AB42),AND($E$42&lt;$F$42,AA42&lt;AB42)),6*$J$42,0)))</f>
        <v/>
      </c>
      <c r="AD42" s="39">
        <v>2</v>
      </c>
      <c r="AE42" s="40">
        <v>1</v>
      </c>
      <c r="AF42" s="41" t="str">
        <f>IF(OR($E$42="",$F$42="",AD42="",AE42=""),"",IF(AND(AD42=$E$42,AE42=$F$42),10*$J$42,IF(OR(AND($E$42&gt;$F$42,AD42&gt;AE42),AND($E$42=$F$42,AD42=AE42),AND($E$42&lt;$F$42,AD42&lt;AE42)),6*$J$42,0)))</f>
        <v/>
      </c>
      <c r="AG42" s="39">
        <v>1</v>
      </c>
      <c r="AH42" s="40">
        <v>1</v>
      </c>
      <c r="AI42" s="41" t="str">
        <f>IF(OR($E$42="",$F$42="",AG42="",AH42=""),"",IF(AND(AG42=$E$42,AH42=$F$42),10*$J$42,IF(OR(AND($E$42&gt;$F$42,AG42&gt;AH42),AND($E$42=$F$42,AG42=AH42),AND($E$42&lt;$F$42,AG42&lt;AH42)),6*$J$42,0)))</f>
        <v/>
      </c>
      <c r="AJ42" s="39">
        <v>2</v>
      </c>
      <c r="AK42" s="40">
        <v>1</v>
      </c>
      <c r="AL42" s="41" t="str">
        <f>IF(OR($E$42="",$F$42="",AJ42="",AK42=""),"",IF(AND(AJ42=$E$42,AK42=$F$42),10*$J$42,IF(OR(AND($E$42&gt;$F$42,AJ42&gt;AK42),AND($E$42=$F$42,AJ42=AK42),AND($E$42&lt;$F$42,AJ42&lt;AK42)),6*$J$42,0)))</f>
        <v/>
      </c>
      <c r="AM42" s="39">
        <v>2</v>
      </c>
      <c r="AN42" s="40">
        <v>1</v>
      </c>
      <c r="AO42" s="41" t="str">
        <f>IF(OR($E$42="",$F$42="",AM42="",AN42=""),"",IF(AND(AM42=$E$42,AN42=$F$42),10*$J$42,IF(OR(AND($E$42&gt;$F$42,AM42&gt;AN42),AND($E$42=$F$42,AM42=AN42),AND($E$42&lt;$F$42,AM42&lt;AN42)),6*$J$42,0)))</f>
        <v/>
      </c>
      <c r="AP42" s="39">
        <v>2</v>
      </c>
      <c r="AQ42" s="40">
        <v>1</v>
      </c>
      <c r="AR42" s="41" t="str">
        <f>IF(OR($E$42="",$F$42="",AP42="",AQ42=""),"",IF(AND(AP42=$E$42,AQ42=$F$42),10*$J$42,IF(OR(AND($E$42&gt;$F$42,AP42&gt;AQ42),AND($E$42=$F$42,AP42=AQ42),AND($E$42&lt;$F$42,AP42&lt;AQ42)),6*$J$42,0)))</f>
        <v/>
      </c>
      <c r="AS42" s="39">
        <v>3</v>
      </c>
      <c r="AT42" s="40">
        <v>1</v>
      </c>
      <c r="AU42" s="41" t="str">
        <f>IF(OR($E$42="",$F$42="",AS42="",AT42=""),"",IF(AND(AS42=$E$42,AT42=$F$42),10*$J$42,IF(OR(AND($E$42&gt;$F$42,AS42&gt;AT42),AND($E$42=$F$42,AS42=AT42),AND($E$42&lt;$F$42,AS42&lt;AT42)),6*$J$42,0)))</f>
        <v/>
      </c>
      <c r="AV42" s="39">
        <v>2</v>
      </c>
      <c r="AW42" s="40">
        <v>2</v>
      </c>
      <c r="AX42" s="41" t="str">
        <f>IF(OR($E$42="",$F$42="",AV42="",AW42=""),"",IF(AND(AV42=$E$42,AW42=$F$42),10*$J$42,IF(OR(AND($E$42&gt;$F$42,AV42&gt;AW42),AND($E$42=$F$42,AV42=AW42),AND($E$42&lt;$F$42,AV42&lt;AW42)),6*$J$42,0)))</f>
        <v/>
      </c>
      <c r="AY42" s="39">
        <v>1</v>
      </c>
      <c r="AZ42" s="40">
        <v>1</v>
      </c>
      <c r="BA42" s="41" t="str">
        <f>IF(OR($E$42="",$F$42="",AY42="",AZ42=""),"",IF(AND(AY42=$E$42,AZ42=$F$42),10*$J$42,IF(OR(AND($E$42&gt;$F$42,AY42&gt;AZ42),AND($E$42=$F$42,AY42=AZ42),AND($E$42&lt;$F$42,AY42&lt;AZ42)),6*$J$42,0)))</f>
        <v/>
      </c>
      <c r="BB42" s="39">
        <v>3</v>
      </c>
      <c r="BC42" s="40">
        <v>2</v>
      </c>
      <c r="BD42" s="41" t="str">
        <f>IF(OR($E$42="",$F$42="",BB42="",BC42=""),"",IF(AND(BB42=$E$42,BC42=$F$42),10*$J$42,IF(OR(AND($E$42&gt;$F$42,BB42&gt;BC42),AND($E$42=$F$42,BB42=BC42),AND($E$42&lt;$F$42,BB42&lt;BC42)),6*$J$42,0)))</f>
        <v/>
      </c>
      <c r="BE42" s="39">
        <v>1</v>
      </c>
      <c r="BF42" s="40">
        <v>2</v>
      </c>
      <c r="BG42" s="41" t="str">
        <f>IF(OR($E$42="",$F$42="",BE42="",BF42=""),"",IF(AND(BE42=$E$42,BF42=$F$42),10*$J$42,IF(OR(AND($E$42&gt;$F$42,BE42&gt;BF42),AND($E$42=$F$42,BE42=BF42),AND($E$42&lt;$F$42,BE42&lt;BF42)),6*$J$42,0)))</f>
        <v/>
      </c>
      <c r="BH42" s="39">
        <v>2</v>
      </c>
      <c r="BI42" s="40">
        <v>1</v>
      </c>
      <c r="BJ42" s="41" t="str">
        <f>IF(OR($E$42="",$F$42="",BH42="",BI42=""),"",IF(AND(BH42=$E$42,BI42=$F$42),10*$J$42,IF(OR(AND($E$42&gt;$F$42,BH42&gt;BI42),AND($E$42=$F$42,BH42=BI42),AND($E$42&lt;$F$42,BH42&lt;BI42)),6*$J$42,0)))</f>
        <v/>
      </c>
      <c r="BK42" s="39">
        <v>3</v>
      </c>
      <c r="BL42" s="40">
        <v>1</v>
      </c>
      <c r="BM42" s="41" t="str">
        <f>IF(OR($E$42="",$F$42="",BK42="",BL42=""),"",IF(AND(BK42=$E$42,BL42=$F$42),10*$J$42,IF(OR(AND($E$42&gt;$F$42,BK42&gt;BL42),AND($E$42=$F$42,BK42=BL42),AND($E$42&lt;$F$42,BK42&lt;BL42)),6*$J$42,0)))</f>
        <v/>
      </c>
      <c r="BN42" s="39">
        <v>1</v>
      </c>
      <c r="BO42" s="40">
        <v>1</v>
      </c>
      <c r="BP42" s="41" t="str">
        <f>IF(OR($E$42="",$F$42="",BN42="",BO42=""),"",IF(AND(BN42=$E$42,BO42=$F$42),10*$J$42,IF(OR(AND($E$42&gt;$F$42,BN42&gt;BO42),AND($E$42=$F$42,BN42=BO42),AND($E$42&lt;$F$42,BN42&lt;BO42)),6*$J$42,0)))</f>
        <v/>
      </c>
      <c r="BQ42" s="39">
        <v>1</v>
      </c>
      <c r="BR42" s="40">
        <v>2</v>
      </c>
      <c r="BS42" s="41" t="str">
        <f>IF(OR($E$42="",$F$42="",BQ42="",BR42=""),"",IF(AND(BQ42=$E$42,BR42=$F$42),10*$J$42,IF(OR(AND($E$42&gt;$F$42,BQ42&gt;BR42),AND($E$42=$F$42,BQ42=BR42),AND($E$42&lt;$F$42,BQ42&lt;BR42)),6*$J$42,0)))</f>
        <v/>
      </c>
      <c r="BT42" s="39">
        <v>0</v>
      </c>
      <c r="BU42" s="40">
        <v>1</v>
      </c>
      <c r="BV42" s="41" t="str">
        <f>IF(OR($E$42="",$F$42="",BT42="",BU42=""),"",IF(AND(BT42=$E$42,BU42=$F$42),10*$J$42,IF(OR(AND($E$42&gt;$F$42,BT42&gt;BU42),AND($E$42=$F$42,BT42=BU42),AND($E$42&lt;$F$42,BT42&lt;BU42)),6*$J$42,0)))</f>
        <v/>
      </c>
      <c r="BW42" s="39">
        <v>2</v>
      </c>
      <c r="BX42" s="40">
        <v>1</v>
      </c>
      <c r="BY42" s="41" t="str">
        <f>IF(OR($E$42="",$F$42="",BW42="",BX42=""),"",IF(AND(BW42=$E$42,BX42=$F$42),10*$J$42,IF(OR(AND($E$42&gt;$F$42,BW42&gt;BX42),AND($E$42=$F$42,BW42=BX42),AND($E$42&lt;$F$42,BW42&lt;BX42)),6*$J$42,0)))</f>
        <v/>
      </c>
      <c r="BZ42" s="39">
        <v>3</v>
      </c>
      <c r="CA42" s="40">
        <v>1</v>
      </c>
      <c r="CB42" s="41" t="str">
        <f>IF(OR($E$42="",$F$42="",BZ42="",CA42=""),"",IF(AND(BZ42=$E$42,CA42=$F$42),10*$J$42,IF(OR(AND($E$42&gt;$F$42,BZ42&gt;CA42),AND($E$42=$F$42,BZ42=CA42),AND($E$42&lt;$F$42,BZ42&lt;CA42)),6*$J$42,0)))</f>
        <v/>
      </c>
      <c r="CC42" s="39">
        <v>3</v>
      </c>
      <c r="CD42" s="40">
        <v>0</v>
      </c>
      <c r="CE42" s="41" t="str">
        <f>IF(OR($E$42="",$F$42="",CC42="",CD42=""),"",IF(AND(CC42=$E$42,CD42=$F$42),10*$J$42,IF(OR(AND($E$42&gt;$F$42,CC42&gt;CD42),AND($E$42=$F$42,CC42=CD42),AND($E$42&lt;$F$42,CC42&lt;CD42)),6*$J$42,0)))</f>
        <v/>
      </c>
      <c r="CF42" s="39">
        <v>1</v>
      </c>
      <c r="CG42" s="40">
        <v>1</v>
      </c>
      <c r="CH42" s="41" t="str">
        <f>IF(OR($E$42="",$F$42="",CF42="",CG42=""),"",IF(AND(CF42=$E$42,CG42=$F$42),10*$J$42,IF(OR(AND($E$42&gt;$F$42,CF42&gt;CG42),AND($E$42=$F$42,CF42=CG42),AND($E$42&lt;$F$42,CF42&lt;CG42)),6*$J$42,0)))</f>
        <v/>
      </c>
      <c r="CI42" s="39">
        <v>3</v>
      </c>
      <c r="CJ42" s="40">
        <v>1</v>
      </c>
      <c r="CK42" s="41" t="str">
        <f>IF(OR($E$42="",$F$42="",CI42="",CJ42=""),"",IF(AND(CI42=$E$42,CJ42=$F$42),10*$J$42,IF(OR(AND($E$42&gt;$F$42,CI42&gt;CJ42),AND($E$42=$F$42,CI42=CJ42),AND($E$42&lt;$F$42,CI42&lt;CJ42)),6*$J$42,0)))</f>
        <v/>
      </c>
      <c r="CL42" s="39">
        <v>0</v>
      </c>
      <c r="CM42" s="40">
        <v>1</v>
      </c>
      <c r="CN42" s="41" t="str">
        <f>IF(OR($E$42="",$F$42="",CL42="",CM42=""),"",IF(AND(CL42=$E$42,CM42=$F$42),10*$J$42,IF(OR(AND($E$42&gt;$F$42,CL42&gt;CM42),AND($E$42=$F$42,CL42=CM42),AND($E$42&lt;$F$42,CL42&lt;CM42)),6*$J$42,0)))</f>
        <v/>
      </c>
      <c r="CO42" s="39">
        <v>1</v>
      </c>
      <c r="CP42" s="40">
        <v>0</v>
      </c>
      <c r="CQ42" s="41" t="str">
        <f>IF(OR($E$42="",$F$42="",CO42="",CP42=""),"",IF(AND(CO42=$E$42,CP42=$F$42),10*$J$42,IF(OR(AND($E$42&gt;$F$42,CO42&gt;CP42),AND($E$42=$F$42,CO42=CP42),AND($E$42&lt;$F$42,CO42&lt;CP42)),6*$J$42,0)))</f>
        <v/>
      </c>
      <c r="CR42" s="39">
        <v>2</v>
      </c>
      <c r="CS42" s="40">
        <v>1</v>
      </c>
      <c r="CT42" s="41" t="str">
        <f>IF(OR($E$42="",$F$42="",CR42="",CS42=""),"",IF(AND(CR42=$E$42,CS42=$F$42),10*$J$42,IF(OR(AND($E$42&gt;$F$42,CR42&gt;CS42),AND($E$42=$F$42,CR42=CS42),AND($E$42&lt;$F$42,CR42&lt;CS42)),6*$J$42,0)))</f>
        <v/>
      </c>
      <c r="CU42" s="39">
        <v>2</v>
      </c>
      <c r="CV42" s="40">
        <v>1</v>
      </c>
      <c r="CW42" s="41" t="str">
        <f>IF(OR($E$42="",$F$42="",CU42="",CV42=""),"",IF(AND(CU42=$E$42,CV42=$F$42),10*$J$42,IF(OR(AND($E$42&gt;$F$42,CU42&gt;CV42),AND($E$42=$F$42,CU42=CV42),AND($E$42&lt;$F$42,CU42&lt;CV42)),6*$J$42,0)))</f>
        <v/>
      </c>
      <c r="CX42" s="39">
        <v>2</v>
      </c>
      <c r="CY42" s="40">
        <v>0</v>
      </c>
      <c r="CZ42" s="41" t="str">
        <f>IF(OR($E$42="",$F$42="",CX42="",CY42=""),"",IF(AND(CX42=$E$42,CY42=$F$42),10*$J$42,IF(OR(AND($E$42&gt;$F$42,CX42&gt;CY42),AND($E$42=$F$42,CX42=CY42),AND($E$42&lt;$F$42,CX42&lt;CY42)),6*$J$42,0)))</f>
        <v/>
      </c>
      <c r="DA42" s="39">
        <v>0</v>
      </c>
      <c r="DB42" s="40">
        <v>0</v>
      </c>
      <c r="DC42" s="41" t="str">
        <f>IF(OR($E$42="",$F$42="",DA42="",DB42=""),"",IF(AND(DA42=$E$42,DB42=$F$42),10*$J$42,IF(OR(AND($E$42&gt;$F$42,DA42&gt;DB42),AND($E$42=$F$42,DA42=DB42),AND($E$42&lt;$F$42,DA42&lt;DB42)),6*$J$42,0)))</f>
        <v/>
      </c>
      <c r="DD42" s="39">
        <v>1</v>
      </c>
      <c r="DE42" s="40">
        <v>1</v>
      </c>
      <c r="DF42" s="41" t="str">
        <f>IF(OR($E$42="",$F$42="",DD42="",DE42=""),"",IF(AND(DD42=$E$42,DE42=$F$42),10*$J$42,IF(OR(AND($E$42&gt;$F$42,DD42&gt;DE42),AND($E$42=$F$42,DD42=DE42),AND($E$42&lt;$F$42,DD42&lt;DE42)),6*$J$42,0)))</f>
        <v/>
      </c>
      <c r="DG42" s="39">
        <v>2</v>
      </c>
      <c r="DH42" s="40">
        <v>2</v>
      </c>
      <c r="DI42" s="41" t="str">
        <f>IF(OR($E$42="",$F$42="",DG42="",DH42=""),"",IF(AND(DG42=$E$42,DH42=$F$42),10*$J$42,IF(OR(AND($E$42&gt;$F$42,DG42&gt;DH42),AND($E$42=$F$42,DG42=DH42),AND($E$42&lt;$F$42,DG42&lt;DH42)),6*$J$42,0)))</f>
        <v/>
      </c>
      <c r="DJ42" s="39">
        <v>2</v>
      </c>
      <c r="DK42" s="40">
        <v>1</v>
      </c>
      <c r="DL42" s="41" t="str">
        <f>IF(OR($E$42="",$F$42="",DJ42="",DK42=""),"",IF(AND(DJ42=$E$42,DK42=$F$42),10*$J$42,IF(OR(AND($E$42&gt;$F$42,DJ42&gt;DK42),AND($E$42=$F$42,DJ42=DK42),AND($E$42&lt;$F$42,DJ42&lt;DK42)),6*$J$42,0)))</f>
        <v/>
      </c>
      <c r="DM42" s="39">
        <v>2</v>
      </c>
      <c r="DN42" s="40">
        <v>3</v>
      </c>
      <c r="DO42" s="41" t="str">
        <f>IF(OR($E$42="",$F$42="",DM42="",DN42=""),"",IF(AND(DM42=$E$42,DN42=$F$42),10*$J$42,IF(OR(AND($E$42&gt;$F$42,DM42&gt;DN42),AND($E$42=$F$42,DM42=DN42),AND($E$42&lt;$F$42,DM42&lt;DN42)),6*$J$42,0)))</f>
        <v/>
      </c>
      <c r="DP42" s="39">
        <v>2</v>
      </c>
      <c r="DQ42" s="40">
        <v>1</v>
      </c>
      <c r="DR42" s="41" t="str">
        <f>IF(OR($E$42="",$F$42="",DP42="",DQ42=""),"",IF(AND(DP42=$E$42,DQ42=$F$42),10*$J$42,IF(OR(AND($E$42&gt;$F$42,DP42&gt;DQ42),AND($E$42=$F$42,DP42=DQ42),AND($E$42&lt;$F$42,DP42&lt;DQ42)),6*$J$42,0)))</f>
        <v/>
      </c>
      <c r="DS42" s="39">
        <v>3</v>
      </c>
      <c r="DT42" s="40">
        <v>2</v>
      </c>
      <c r="DU42" s="41" t="str">
        <f>IF(OR($E$42="",$F$42="",DS42="",DT42=""),"",IF(AND(DS42=$E$42,DT42=$F$42),10*$J$42,IF(OR(AND($E$42&gt;$F$42,DS42&gt;DT42),AND($E$42=$F$42,DS42=DT42),AND($E$42&lt;$F$42,DS42&lt;DT42)),6*$J$42,0)))</f>
        <v/>
      </c>
      <c r="DV42" s="39">
        <v>3</v>
      </c>
      <c r="DW42" s="40">
        <v>2</v>
      </c>
      <c r="DX42" s="41" t="str">
        <f>IF(OR($E$42="",$F$42="",DV42="",DW42=""),"",IF(AND(DV42=$E$42,DW42=$F$42),10*$J$42,IF(OR(AND($E$42&gt;$F$42,DV42&gt;DW42),AND($E$42=$F$42,DV42=DW42),AND($E$42&lt;$F$42,DV42&lt;DW42)),6*$J$42,0)))</f>
        <v/>
      </c>
      <c r="DY42" s="39">
        <v>2</v>
      </c>
      <c r="DZ42" s="40">
        <v>1</v>
      </c>
      <c r="EA42" s="41" t="str">
        <f>IF(OR($E$42="",$F$42="",DY42="",DZ42=""),"",IF(AND(DY42=$E$42,DZ42=$F$42),10*$J$42,IF(OR(AND($E$42&gt;$F$42,DY42&gt;DZ42),AND($E$42=$F$42,DY42=DZ42),AND($E$42&lt;$F$42,DY42&lt;DZ42)),6*$J$42,0)))</f>
        <v/>
      </c>
      <c r="EB42" s="39">
        <v>2</v>
      </c>
      <c r="EC42" s="40">
        <v>2</v>
      </c>
      <c r="ED42" s="41" t="str">
        <f>IF(OR($E$42="",$F$42="",EB42="",EC42=""),"",IF(AND(EB42=$E$42,EC42=$F$42),10*$J$42,IF(OR(AND($E$42&gt;$F$42,EB42&gt;EC42),AND($E$42=$F$42,EB42=EC42),AND($E$42&lt;$F$42,EB42&lt;EC42)),6*$J$42,0)))</f>
        <v/>
      </c>
      <c r="EE42" s="39">
        <v>2</v>
      </c>
      <c r="EF42" s="40">
        <v>0</v>
      </c>
      <c r="EG42" s="41" t="str">
        <f>IF(OR($E$42="",$F$42="",EE42="",EF42=""),"",IF(AND(EE42=$E$42,EF42=$F$42),10*$J$42,IF(OR(AND($E$42&gt;$F$42,EE42&gt;EF42),AND($E$42=$F$42,EE42=EF42),AND($E$42&lt;$F$42,EE42&lt;EF42)),6*$J$42,0)))</f>
        <v/>
      </c>
      <c r="EH42" s="39">
        <v>1</v>
      </c>
      <c r="EI42" s="40">
        <v>0</v>
      </c>
      <c r="EJ42" s="41" t="str">
        <f>IF(OR($E$42="",$F$42="",EH42="",EI42=""),"",IF(AND(EH42=$E$42,EI42=$F$42),10*$J$42,IF(OR(AND($E$42&gt;$F$42,EH42&gt;EI42),AND($E$42=$F$42,EH42=EI42),AND($E$42&lt;$F$42,EH42&lt;EI42)),6*$J$42,0)))</f>
        <v/>
      </c>
      <c r="EK42" s="39">
        <v>3</v>
      </c>
      <c r="EL42" s="40">
        <v>0</v>
      </c>
      <c r="EM42" s="41" t="str">
        <f>IF(OR($E$42="",$F$42="",EK42="",EL42=""),"",IF(AND(EK42=$E$42,EL42=$F$42),10*$J$42,IF(OR(AND($E$42&gt;$F$42,EK42&gt;EL42),AND($E$42=$F$42,EK42=EL42),AND($E$42&lt;$F$42,EK42&lt;EL42)),6*$J$42,0)))</f>
        <v/>
      </c>
      <c r="EN42" s="39">
        <v>3</v>
      </c>
      <c r="EO42" s="40">
        <v>2</v>
      </c>
      <c r="EP42" s="41" t="str">
        <f>IF(OR($E$42="",$F$42="",EN42="",EO42=""),"",IF(AND(EN42=$E$42,EO42=$F$42),10*$J$42,IF(OR(AND($E$42&gt;$F$42,EN42&gt;EO42),AND($E$42=$F$42,EN42=EO42),AND($E$42&lt;$F$42,EN42&lt;EO42)),6*$J$42,0)))</f>
        <v/>
      </c>
      <c r="EQ42" s="39">
        <v>1</v>
      </c>
      <c r="ER42" s="40">
        <v>2</v>
      </c>
      <c r="ES42" s="41" t="str">
        <f>IF(OR($E$42="",$F$42="",EQ42="",ER42=""),"",IF(AND(EQ42=$E$42,ER42=$F$42),10*$J$42,IF(OR(AND($E$42&gt;$F$42,EQ42&gt;ER42),AND($E$42=$F$42,EQ42=ER42),AND($E$42&lt;$F$42,EQ42&lt;ER42)),6*$J$42,0)))</f>
        <v/>
      </c>
      <c r="ET42" s="39">
        <v>3</v>
      </c>
      <c r="EU42" s="40">
        <v>0</v>
      </c>
      <c r="EV42" s="41" t="str">
        <f>IF(OR($E$42="",$F$42="",ET42="",EU42=""),"",IF(AND(ET42=$E$42,EU42=$F$42),10*$J$42,IF(OR(AND($E$42&gt;$F$42,ET42&gt;EU42),AND($E$42=$F$42,ET42=EU42),AND($E$42&lt;$F$42,ET42&lt;EU42)),6*$J$42,0)))</f>
        <v/>
      </c>
      <c r="EW42" s="39">
        <v>2</v>
      </c>
      <c r="EX42" s="40">
        <v>1</v>
      </c>
      <c r="EY42" s="41" t="str">
        <f>IF(OR($E$42="",$F$42="",EW42="",EX42=""),"",IF(AND(EW42=$E$42,EX42=$F$42),10*$J$42,IF(OR(AND($E$42&gt;$F$42,EW42&gt;EX42),AND($E$42=$F$42,EW42=EX42),AND($E$42&lt;$F$42,EW42&lt;EX42)),6*$J$42,0)))</f>
        <v/>
      </c>
      <c r="EZ42" s="39">
        <v>3</v>
      </c>
      <c r="FA42" s="40">
        <v>2</v>
      </c>
      <c r="FB42" s="41" t="str">
        <f>IF(OR($E$42="",$F$42="",EZ42="",FA42=""),"",IF(AND(EZ42=$E$42,FA42=$F$42),10*$J$42,IF(OR(AND($E$42&gt;$F$42,EZ42&gt;FA42),AND($E$42=$F$42,EZ42=FA42),AND($E$42&lt;$F$42,EZ42&lt;FA42)),6*$J$42,0)))</f>
        <v/>
      </c>
      <c r="FC42" s="39">
        <v>1</v>
      </c>
      <c r="FD42" s="40">
        <v>2</v>
      </c>
      <c r="FE42" s="41" t="str">
        <f>IF(OR($E$42="",$F$42="",FC42="",FD42=""),"",IF(AND(FC42=$E$42,FD42=$F$42),10*$J$42,IF(OR(AND($E$42&gt;$F$42,FC42&gt;FD42),AND($E$42=$F$42,FC42=FD42),AND($E$42&lt;$F$42,FC42&lt;FD42)),6*$J$42,0)))</f>
        <v/>
      </c>
      <c r="FF42" s="39">
        <v>1</v>
      </c>
      <c r="FG42" s="40">
        <v>1</v>
      </c>
      <c r="FH42" s="41" t="str">
        <f>IF(OR($E$42="",$F$42="",FF42="",FG42=""),"",IF(AND(FF42=$E$42,FG42=$F$42),10*$J$42,IF(OR(AND($E$42&gt;$F$42,FF42&gt;FG42),AND($E$42=$F$42,FF42=FG42),AND($E$42&lt;$F$42,FF42&lt;FG42)),6*$J$42,0)))</f>
        <v/>
      </c>
      <c r="FI42" s="39">
        <v>2</v>
      </c>
      <c r="FJ42" s="40">
        <v>1</v>
      </c>
      <c r="FK42" s="41" t="str">
        <f>IF(OR($E$42="",$F$42="",FI42="",FJ42=""),"",IF(AND(FI42=$E$42,FJ42=$F$42),10*$J$42,IF(OR(AND($E$42&gt;$F$42,FI42&gt;FJ42),AND($E$42=$F$42,FI42=FJ42),AND($E$42&lt;$F$42,FI42&lt;FJ42)),6*$J$42,0)))</f>
        <v/>
      </c>
      <c r="FL42" s="39">
        <v>1</v>
      </c>
      <c r="FM42" s="40">
        <v>1</v>
      </c>
      <c r="FN42" s="41" t="str">
        <f>IF(OR($E$42="",$F$42="",FL42="",FM42=""),"",IF(AND(FL42=$E$42,FM42=$F$42),10*$J$42,IF(OR(AND($E$42&gt;$F$42,FL42&gt;FM42),AND($E$42=$F$42,FL42=FM42),AND($E$42&lt;$F$42,FL42&lt;FM42)),6*$J$42,0)))</f>
        <v/>
      </c>
      <c r="FO42" s="39">
        <v>2</v>
      </c>
      <c r="FP42" s="40">
        <v>0</v>
      </c>
      <c r="FQ42" s="41" t="str">
        <f>IF(OR($E$42="",$F$42="",FO42="",FP42=""),"",IF(AND(FO42=$E$42,FP42=$F$42),10*$J$42,IF(OR(AND($E$42&gt;$F$42,FO42&gt;FP42),AND($E$42=$F$42,FO42=FP42),AND($E$42&lt;$F$42,FO42&lt;FP42)),6*$J$42,0)))</f>
        <v/>
      </c>
      <c r="FR42" s="39">
        <v>1</v>
      </c>
      <c r="FS42" s="40">
        <v>2</v>
      </c>
      <c r="FT42" s="41" t="str">
        <f>IF(OR($E$42="",$F$42="",FR42="",FS42=""),"",IF(AND(FR42=$E$42,FS42=$F$42),10*$J$42,IF(OR(AND($E$42&gt;$F$42,FR42&gt;FS42),AND($E$42=$F$42,FR42=FS42),AND($E$42&lt;$F$42,FR42&lt;FS42)),6*$J$42,0)))</f>
        <v/>
      </c>
      <c r="FU42" s="39">
        <v>2</v>
      </c>
      <c r="FV42" s="40">
        <v>1</v>
      </c>
      <c r="FW42" s="41" t="str">
        <f>IF(OR($E$42="",$F$42="",FU42="",FV42=""),"",IF(AND(FU42=$E$42,FV42=$F$42),10*$J$42,IF(OR(AND($E$42&gt;$F$42,FU42&gt;FV42),AND($E$42=$F$42,FU42=FV42),AND($E$42&lt;$F$42,FU42&lt;FV42)),6*$J$42,0)))</f>
        <v/>
      </c>
      <c r="FX42" s="39">
        <v>2</v>
      </c>
      <c r="FY42" s="40">
        <v>1</v>
      </c>
      <c r="FZ42" s="41" t="str">
        <f>IF(OR($E$42="",$F$42="",FX42="",FY42=""),"",IF(AND(FX42=$E$42,FY42=$F$42),10*$J$42,IF(OR(AND($E$42&gt;$F$42,FX42&gt;FY42),AND($E$42=$F$42,FX42=FY42),AND($E$42&lt;$F$42,FX42&lt;FY42)),6*$J$42,0)))</f>
        <v/>
      </c>
      <c r="GA42" s="39">
        <v>3</v>
      </c>
      <c r="GB42" s="40">
        <v>2</v>
      </c>
      <c r="GC42" s="41" t="str">
        <f>IF(OR($E$42="",$F$42="",GA42="",GB42=""),"",IF(AND(GA42=$E$42,GB42=$F$42),10*$J$42,IF(OR(AND($E$42&gt;$F$42,GA42&gt;GB42),AND($E$42=$F$42,GA42=GB42),AND($E$42&lt;$F$42,GA42&lt;GB42)),6*$J$42,0)))</f>
        <v/>
      </c>
      <c r="GD42" s="39">
        <v>1</v>
      </c>
      <c r="GE42" s="40">
        <v>1</v>
      </c>
      <c r="GF42" s="41" t="str">
        <f>IF(OR($E$42="",$F$42="",GD42="",GE42=""),"",IF(AND(GD42=$E$42,GE42=$F$42),10*$J$42,IF(OR(AND($E$42&gt;$F$42,GD42&gt;GE42),AND($E$42=$F$42,GD42=GE42),AND($E$42&lt;$F$42,GD42&lt;GE42)),6*$J$42,0)))</f>
        <v/>
      </c>
      <c r="GG42" s="39">
        <v>2</v>
      </c>
      <c r="GH42" s="40">
        <v>1</v>
      </c>
      <c r="GI42" s="41" t="str">
        <f>IF(OR($E$42="",$F$42="",GG42="",GH42=""),"",IF(AND(GG42=$E$42,GH42=$F$42),10*$J$42,IF(OR(AND($E$42&gt;$F$42,GG42&gt;GH42),AND($E$42=$F$42,GG42=GH42),AND($E$42&lt;$F$42,GG42&lt;GH42)),6*$J$42,0)))</f>
        <v/>
      </c>
      <c r="GJ42" s="39">
        <v>2</v>
      </c>
      <c r="GK42" s="40">
        <v>1</v>
      </c>
      <c r="GL42" s="41" t="str">
        <f>IF(OR($E$42="",$F$42="",GJ42="",GK42=""),"",IF(AND(GJ42=$E$42,GK42=$F$42),10*$J$42,IF(OR(AND($E$42&gt;$F$42,GJ42&gt;GK42),AND($E$42=$F$42,GJ42=GK42),AND($E$42&lt;$F$42,GJ42&lt;GK42)),6*$J$42,0)))</f>
        <v/>
      </c>
      <c r="GM42" s="39">
        <v>2</v>
      </c>
      <c r="GN42" s="40">
        <v>1</v>
      </c>
      <c r="GO42" s="41" t="str">
        <f>IF(OR($E$42="",$F$42="",GM42="",GN42=""),"",IF(AND(GM42=$E$42,GN42=$F$42),10*$J$42,IF(OR(AND($E$42&gt;$F$42,GM42&gt;GN42),AND($E$42=$F$42,GM42=GN42),AND($E$42&lt;$F$42,GM42&lt;GN42)),6*$J$42,0)))</f>
        <v/>
      </c>
      <c r="GP42" s="39">
        <v>2</v>
      </c>
      <c r="GQ42" s="40">
        <v>1</v>
      </c>
      <c r="GR42" s="41" t="str">
        <f>IF(OR($E$42="",$F$42="",GP42="",GQ42=""),"",IF(AND(GP42=$E$42,GQ42=$F$42),10*$J$42,IF(OR(AND($E$42&gt;$F$42,GP42&gt;GQ42),AND($E$42=$F$42,GP42=GQ42),AND($E$42&lt;$F$42,GP42&lt;GQ42)),6*$J$42,0)))</f>
        <v/>
      </c>
      <c r="GS42" s="39">
        <v>1</v>
      </c>
      <c r="GT42" s="40">
        <v>2</v>
      </c>
      <c r="GU42" s="41" t="str">
        <f>IF(OR($E$42="",$F$42="",GS42="",GT42=""),"",IF(AND(GS42=$E$42,GT42=$F$42),10*$J$42,IF(OR(AND($E$42&gt;$F$42,GS42&gt;GT42),AND($E$42=$F$42,GS42=GT42),AND($E$42&lt;$F$42,GS42&lt;GT42)),6*$J$42,0)))</f>
        <v/>
      </c>
      <c r="GV42" s="168"/>
    </row>
    <row r="43" spans="1:204">
      <c r="A43" s="236">
        <v>40</v>
      </c>
      <c r="B43" s="43" t="s">
        <v>98</v>
      </c>
      <c r="C43" s="150" t="str">
        <f>E61</f>
        <v/>
      </c>
      <c r="D43" s="151" t="str">
        <f>E62</f>
        <v/>
      </c>
      <c r="E43" s="222" t="str">
        <f>IF('Phase Finale'!D26&lt;&gt;"",'Phase Finale'!D26,"")</f>
        <v/>
      </c>
      <c r="F43" s="222" t="str">
        <f>IF('Phase Finale'!D31&lt;&gt;"",'Phase Finale'!D31,"")</f>
        <v/>
      </c>
      <c r="G43" s="22">
        <v>2</v>
      </c>
      <c r="H43" s="22">
        <v>3.2</v>
      </c>
      <c r="I43" s="22">
        <v>3.6</v>
      </c>
      <c r="J43" s="174" t="str">
        <f t="shared" si="3"/>
        <v/>
      </c>
      <c r="K43" s="250">
        <f>IF($K$4&lt;&gt;0,HLOOKUP($K$4,$O$4:GU43,A43,FALSE),"")</f>
        <v>3</v>
      </c>
      <c r="L43" s="251">
        <f>IF($K$4&lt;&gt;0,HLOOKUP(CONCATENATE($K$4,"1"),$O$4:GU43,A43,FALSE),"")</f>
        <v>1</v>
      </c>
      <c r="M43" s="252" t="str">
        <f>IF($K$4&lt;&gt;0,HLOOKUP(CONCATENATE($K$4,"2"),$O$4:GU43,A43,FALSE),"")</f>
        <v/>
      </c>
      <c r="N43" s="253"/>
      <c r="O43" s="5">
        <v>2</v>
      </c>
      <c r="P43" s="6">
        <v>1</v>
      </c>
      <c r="Q43" s="7" t="str">
        <f>IF(OR($E$43="",$F$43="",O43="",P43=""),"",IF(AND(O43=$E$43,P43=$F$43),10*$J$43,IF(OR(AND($E$43&gt;$F$43,O43&gt;P43),AND($E$43=$F$43,O43=P43),AND($E$43&lt;$F$43,O43&lt;P43)),6*$J$43,0)))</f>
        <v/>
      </c>
      <c r="R43" s="5">
        <v>1</v>
      </c>
      <c r="S43" s="6">
        <v>0</v>
      </c>
      <c r="T43" s="7" t="str">
        <f>IF(OR($E$43="",$F$43="",R43="",S43=""),"",IF(AND(R43=$E$43,S43=$F$43),10*$J$43,IF(OR(AND($E$43&gt;$F$43,R43&gt;S43),AND($E$43=$F$43,R43=S43),AND($E$43&lt;$F$43,R43&lt;S43)),6*$J$43,0)))</f>
        <v/>
      </c>
      <c r="U43" s="5">
        <v>1</v>
      </c>
      <c r="V43" s="6">
        <v>3</v>
      </c>
      <c r="W43" s="7" t="str">
        <f>IF(OR($E$43="",$F$43="",U43="",V43=""),"",IF(AND(U43=$E$43,V43=$F$43),10*$J$43,IF(OR(AND($E$43&gt;$F$43,U43&gt;V43),AND($E$43=$F$43,U43=V43),AND($E$43&lt;$F$43,U43&lt;V43)),6*$J$43,0)))</f>
        <v/>
      </c>
      <c r="X43" s="5">
        <v>3</v>
      </c>
      <c r="Y43" s="6">
        <v>1</v>
      </c>
      <c r="Z43" s="7" t="str">
        <f>IF(OR($E$43="",$F$43="",X43="",Y43=""),"",IF(AND(X43=$E$43,Y43=$F$43),10*$J$43,IF(OR(AND($E$43&gt;$F$43,X43&gt;Y43),AND($E$43=$F$43,X43=Y43),AND($E$43&lt;$F$43,X43&lt;Y43)),6*$J$43,0)))</f>
        <v/>
      </c>
      <c r="AA43" s="5">
        <v>1</v>
      </c>
      <c r="AB43" s="6">
        <v>0</v>
      </c>
      <c r="AC43" s="7" t="str">
        <f>IF(OR($E$43="",$F$43="",AA43="",AB43=""),"",IF(AND(AA43=$E$43,AB43=$F$43),10*$J$43,IF(OR(AND($E$43&gt;$F$43,AA43&gt;AB43),AND($E$43=$F$43,AA43=AB43),AND($E$43&lt;$F$43,AA43&lt;AB43)),6*$J$43,0)))</f>
        <v/>
      </c>
      <c r="AD43" s="5">
        <v>2</v>
      </c>
      <c r="AE43" s="6">
        <v>1</v>
      </c>
      <c r="AF43" s="7" t="str">
        <f>IF(OR($E$43="",$F$43="",AD43="",AE43=""),"",IF(AND(AD43=$E$43,AE43=$F$43),10*$J$43,IF(OR(AND($E$43&gt;$F$43,AD43&gt;AE43),AND($E$43=$F$43,AD43=AE43),AND($E$43&lt;$F$43,AD43&lt;AE43)),6*$J$43,0)))</f>
        <v/>
      </c>
      <c r="AG43" s="5">
        <v>1</v>
      </c>
      <c r="AH43" s="6">
        <v>2</v>
      </c>
      <c r="AI43" s="7" t="str">
        <f>IF(OR($E$43="",$F$43="",AG43="",AH43=""),"",IF(AND(AG43=$E$43,AH43=$F$43),10*$J$43,IF(OR(AND($E$43&gt;$F$43,AG43&gt;AH43),AND($E$43=$F$43,AG43=AH43),AND($E$43&lt;$F$43,AG43&lt;AH43)),6*$J$43,0)))</f>
        <v/>
      </c>
      <c r="AJ43" s="5">
        <v>2</v>
      </c>
      <c r="AK43" s="6">
        <v>0</v>
      </c>
      <c r="AL43" s="7" t="str">
        <f>IF(OR($E$43="",$F$43="",AJ43="",AK43=""),"",IF(AND(AJ43=$E$43,AK43=$F$43),10*$J$43,IF(OR(AND($E$43&gt;$F$43,AJ43&gt;AK43),AND($E$43=$F$43,AJ43=AK43),AND($E$43&lt;$F$43,AJ43&lt;AK43)),6*$J$43,0)))</f>
        <v/>
      </c>
      <c r="AM43" s="5">
        <v>1</v>
      </c>
      <c r="AN43" s="6">
        <v>2</v>
      </c>
      <c r="AO43" s="7" t="str">
        <f>IF(OR($E$43="",$F$43="",AM43="",AN43=""),"",IF(AND(AM43=$E$43,AN43=$F$43),10*$J$43,IF(OR(AND($E$43&gt;$F$43,AM43&gt;AN43),AND($E$43=$F$43,AM43=AN43),AND($E$43&lt;$F$43,AM43&lt;AN43)),6*$J$43,0)))</f>
        <v/>
      </c>
      <c r="AP43" s="5">
        <v>1</v>
      </c>
      <c r="AQ43" s="6">
        <v>2</v>
      </c>
      <c r="AR43" s="7" t="str">
        <f>IF(OR($E$43="",$F$43="",AP43="",AQ43=""),"",IF(AND(AP43=$E$43,AQ43=$F$43),10*$J$43,IF(OR(AND($E$43&gt;$F$43,AP43&gt;AQ43),AND($E$43=$F$43,AP43=AQ43),AND($E$43&lt;$F$43,AP43&lt;AQ43)),6*$J$43,0)))</f>
        <v/>
      </c>
      <c r="AS43" s="5">
        <v>3</v>
      </c>
      <c r="AT43" s="6">
        <v>1</v>
      </c>
      <c r="AU43" s="7" t="str">
        <f>IF(OR($E$43="",$F$43="",AS43="",AT43=""),"",IF(AND(AS43=$E$43,AT43=$F$43),10*$J$43,IF(OR(AND($E$43&gt;$F$43,AS43&gt;AT43),AND($E$43=$F$43,AS43=AT43),AND($E$43&lt;$F$43,AS43&lt;AT43)),6*$J$43,0)))</f>
        <v/>
      </c>
      <c r="AV43" s="5">
        <v>1</v>
      </c>
      <c r="AW43" s="6">
        <v>0</v>
      </c>
      <c r="AX43" s="7" t="str">
        <f>IF(OR($E$43="",$F$43="",AV43="",AW43=""),"",IF(AND(AV43=$E$43,AW43=$F$43),10*$J$43,IF(OR(AND($E$43&gt;$F$43,AV43&gt;AW43),AND($E$43=$F$43,AV43=AW43),AND($E$43&lt;$F$43,AV43&lt;AW43)),6*$J$43,0)))</f>
        <v/>
      </c>
      <c r="AY43" s="5">
        <v>2</v>
      </c>
      <c r="AZ43" s="6">
        <v>0</v>
      </c>
      <c r="BA43" s="7" t="str">
        <f>IF(OR($E$43="",$F$43="",AY43="",AZ43=""),"",IF(AND(AY43=$E$43,AZ43=$F$43),10*$J$43,IF(OR(AND($E$43&gt;$F$43,AY43&gt;AZ43),AND($E$43=$F$43,AY43=AZ43),AND($E$43&lt;$F$43,AY43&lt;AZ43)),6*$J$43,0)))</f>
        <v/>
      </c>
      <c r="BB43" s="5">
        <v>2</v>
      </c>
      <c r="BC43" s="6">
        <v>1</v>
      </c>
      <c r="BD43" s="7" t="str">
        <f>IF(OR($E$43="",$F$43="",BB43="",BC43=""),"",IF(AND(BB43=$E$43,BC43=$F$43),10*$J$43,IF(OR(AND($E$43&gt;$F$43,BB43&gt;BC43),AND($E$43=$F$43,BB43=BC43),AND($E$43&lt;$F$43,BB43&lt;BC43)),6*$J$43,0)))</f>
        <v/>
      </c>
      <c r="BE43" s="5">
        <v>0</v>
      </c>
      <c r="BF43" s="6">
        <v>1</v>
      </c>
      <c r="BG43" s="7" t="str">
        <f>IF(OR($E$43="",$F$43="",BE43="",BF43=""),"",IF(AND(BE43=$E$43,BF43=$F$43),10*$J$43,IF(OR(AND($E$43&gt;$F$43,BE43&gt;BF43),AND($E$43=$F$43,BE43=BF43),AND($E$43&lt;$F$43,BE43&lt;BF43)),6*$J$43,0)))</f>
        <v/>
      </c>
      <c r="BH43" s="5">
        <v>2</v>
      </c>
      <c r="BI43" s="6">
        <v>1</v>
      </c>
      <c r="BJ43" s="7" t="str">
        <f>IF(OR($E$43="",$F$43="",BH43="",BI43=""),"",IF(AND(BH43=$E$43,BI43=$F$43),10*$J$43,IF(OR(AND($E$43&gt;$F$43,BH43&gt;BI43),AND($E$43=$F$43,BH43=BI43),AND($E$43&lt;$F$43,BH43&lt;BI43)),6*$J$43,0)))</f>
        <v/>
      </c>
      <c r="BK43" s="5">
        <v>1</v>
      </c>
      <c r="BL43" s="6">
        <v>0</v>
      </c>
      <c r="BM43" s="7" t="str">
        <f>IF(OR($E$43="",$F$43="",BK43="",BL43=""),"",IF(AND(BK43=$E$43,BL43=$F$43),10*$J$43,IF(OR(AND($E$43&gt;$F$43,BK43&gt;BL43),AND($E$43=$F$43,BK43=BL43),AND($E$43&lt;$F$43,BK43&lt;BL43)),6*$J$43,0)))</f>
        <v/>
      </c>
      <c r="BN43" s="5">
        <v>2</v>
      </c>
      <c r="BO43" s="6">
        <v>0</v>
      </c>
      <c r="BP43" s="7" t="str">
        <f>IF(OR($E$43="",$F$43="",BN43="",BO43=""),"",IF(AND(BN43=$E$43,BO43=$F$43),10*$J$43,IF(OR(AND($E$43&gt;$F$43,BN43&gt;BO43),AND($E$43=$F$43,BN43=BO43),AND($E$43&lt;$F$43,BN43&lt;BO43)),6*$J$43,0)))</f>
        <v/>
      </c>
      <c r="BQ43" s="5">
        <v>0</v>
      </c>
      <c r="BR43" s="6">
        <v>1</v>
      </c>
      <c r="BS43" s="7" t="str">
        <f>IF(OR($E$43="",$F$43="",BQ43="",BR43=""),"",IF(AND(BQ43=$E$43,BR43=$F$43),10*$J$43,IF(OR(AND($E$43&gt;$F$43,BQ43&gt;BR43),AND($E$43=$F$43,BQ43=BR43),AND($E$43&lt;$F$43,BQ43&lt;BR43)),6*$J$43,0)))</f>
        <v/>
      </c>
      <c r="BT43" s="5">
        <v>0</v>
      </c>
      <c r="BU43" s="6">
        <v>1</v>
      </c>
      <c r="BV43" s="7" t="str">
        <f>IF(OR($E$43="",$F$43="",BT43="",BU43=""),"",IF(AND(BT43=$E$43,BU43=$F$43),10*$J$43,IF(OR(AND($E$43&gt;$F$43,BT43&gt;BU43),AND($E$43=$F$43,BT43=BU43),AND($E$43&lt;$F$43,BT43&lt;BU43)),6*$J$43,0)))</f>
        <v/>
      </c>
      <c r="BW43" s="5">
        <v>2</v>
      </c>
      <c r="BX43" s="6">
        <v>0</v>
      </c>
      <c r="BY43" s="7" t="str">
        <f>IF(OR($E$43="",$F$43="",BW43="",BX43=""),"",IF(AND(BW43=$E$43,BX43=$F$43),10*$J$43,IF(OR(AND($E$43&gt;$F$43,BW43&gt;BX43),AND($E$43=$F$43,BW43=BX43),AND($E$43&lt;$F$43,BW43&lt;BX43)),6*$J$43,0)))</f>
        <v/>
      </c>
      <c r="BZ43" s="5">
        <v>0</v>
      </c>
      <c r="CA43" s="6">
        <v>1</v>
      </c>
      <c r="CB43" s="7" t="str">
        <f>IF(OR($E$43="",$F$43="",BZ43="",CA43=""),"",IF(AND(BZ43=$E$43,CA43=$F$43),10*$J$43,IF(OR(AND($E$43&gt;$F$43,BZ43&gt;CA43),AND($E$43=$F$43,BZ43=CA43),AND($E$43&lt;$F$43,BZ43&lt;CA43)),6*$J$43,0)))</f>
        <v/>
      </c>
      <c r="CC43" s="5">
        <v>1</v>
      </c>
      <c r="CD43" s="6">
        <v>0</v>
      </c>
      <c r="CE43" s="7" t="str">
        <f>IF(OR($E$43="",$F$43="",CC43="",CD43=""),"",IF(AND(CC43=$E$43,CD43=$F$43),10*$J$43,IF(OR(AND($E$43&gt;$F$43,CC43&gt;CD43),AND($E$43=$F$43,CC43=CD43),AND($E$43&lt;$F$43,CC43&lt;CD43)),6*$J$43,0)))</f>
        <v/>
      </c>
      <c r="CF43" s="5">
        <v>1</v>
      </c>
      <c r="CG43" s="6">
        <v>1</v>
      </c>
      <c r="CH43" s="7" t="str">
        <f>IF(OR($E$43="",$F$43="",CF43="",CG43=""),"",IF(AND(CF43=$E$43,CG43=$F$43),10*$J$43,IF(OR(AND($E$43&gt;$F$43,CF43&gt;CG43),AND($E$43=$F$43,CF43=CG43),AND($E$43&lt;$F$43,CF43&lt;CG43)),6*$J$43,0)))</f>
        <v/>
      </c>
      <c r="CI43" s="5">
        <v>1</v>
      </c>
      <c r="CJ43" s="6">
        <v>3</v>
      </c>
      <c r="CK43" s="7" t="str">
        <f>IF(OR($E$43="",$F$43="",CI43="",CJ43=""),"",IF(AND(CI43=$E$43,CJ43=$F$43),10*$J$43,IF(OR(AND($E$43&gt;$F$43,CI43&gt;CJ43),AND($E$43=$F$43,CI43=CJ43),AND($E$43&lt;$F$43,CI43&lt;CJ43)),6*$J$43,0)))</f>
        <v/>
      </c>
      <c r="CL43" s="5">
        <v>2</v>
      </c>
      <c r="CM43" s="6">
        <v>0</v>
      </c>
      <c r="CN43" s="7" t="str">
        <f>IF(OR($E$43="",$F$43="",CL43="",CM43=""),"",IF(AND(CL43=$E$43,CM43=$F$43),10*$J$43,IF(OR(AND($E$43&gt;$F$43,CL43&gt;CM43),AND($E$43=$F$43,CL43=CM43),AND($E$43&lt;$F$43,CL43&lt;CM43)),6*$J$43,0)))</f>
        <v/>
      </c>
      <c r="CO43" s="5">
        <v>0</v>
      </c>
      <c r="CP43" s="6">
        <v>1</v>
      </c>
      <c r="CQ43" s="7" t="str">
        <f>IF(OR($E$43="",$F$43="",CO43="",CP43=""),"",IF(AND(CO43=$E$43,CP43=$F$43),10*$J$43,IF(OR(AND($E$43&gt;$F$43,CO43&gt;CP43),AND($E$43=$F$43,CO43=CP43),AND($E$43&lt;$F$43,CO43&lt;CP43)),6*$J$43,0)))</f>
        <v/>
      </c>
      <c r="CR43" s="5">
        <v>1</v>
      </c>
      <c r="CS43" s="6">
        <v>1</v>
      </c>
      <c r="CT43" s="7" t="str">
        <f>IF(OR($E$43="",$F$43="",CR43="",CS43=""),"",IF(AND(CR43=$E$43,CS43=$F$43),10*$J$43,IF(OR(AND($E$43&gt;$F$43,CR43&gt;CS43),AND($E$43=$F$43,CR43=CS43),AND($E$43&lt;$F$43,CR43&lt;CS43)),6*$J$43,0)))</f>
        <v/>
      </c>
      <c r="CU43" s="5">
        <v>2</v>
      </c>
      <c r="CV43" s="6">
        <v>0</v>
      </c>
      <c r="CW43" s="7" t="str">
        <f>IF(OR($E$43="",$F$43="",CU43="",CV43=""),"",IF(AND(CU43=$E$43,CV43=$F$43),10*$J$43,IF(OR(AND($E$43&gt;$F$43,CU43&gt;CV43),AND($E$43=$F$43,CU43=CV43),AND($E$43&lt;$F$43,CU43&lt;CV43)),6*$J$43,0)))</f>
        <v/>
      </c>
      <c r="CX43" s="5">
        <v>2</v>
      </c>
      <c r="CY43" s="6">
        <v>1</v>
      </c>
      <c r="CZ43" s="7" t="str">
        <f>IF(OR($E$43="",$F$43="",CX43="",CY43=""),"",IF(AND(CX43=$E$43,CY43=$F$43),10*$J$43,IF(OR(AND($E$43&gt;$F$43,CX43&gt;CY43),AND($E$43=$F$43,CX43=CY43),AND($E$43&lt;$F$43,CX43&lt;CY43)),6*$J$43,0)))</f>
        <v/>
      </c>
      <c r="DA43" s="5">
        <v>2</v>
      </c>
      <c r="DB43" s="6">
        <v>1</v>
      </c>
      <c r="DC43" s="7" t="str">
        <f>IF(OR($E$43="",$F$43="",DA43="",DB43=""),"",IF(AND(DA43=$E$43,DB43=$F$43),10*$J$43,IF(OR(AND($E$43&gt;$F$43,DA43&gt;DB43),AND($E$43=$F$43,DA43=DB43),AND($E$43&lt;$F$43,DA43&lt;DB43)),6*$J$43,0)))</f>
        <v/>
      </c>
      <c r="DD43" s="5">
        <v>2</v>
      </c>
      <c r="DE43" s="6">
        <v>0</v>
      </c>
      <c r="DF43" s="7" t="str">
        <f>IF(OR($E$43="",$F$43="",DD43="",DE43=""),"",IF(AND(DD43=$E$43,DE43=$F$43),10*$J$43,IF(OR(AND($E$43&gt;$F$43,DD43&gt;DE43),AND($E$43=$F$43,DD43=DE43),AND($E$43&lt;$F$43,DD43&lt;DE43)),6*$J$43,0)))</f>
        <v/>
      </c>
      <c r="DG43" s="5">
        <v>1</v>
      </c>
      <c r="DH43" s="6">
        <v>2</v>
      </c>
      <c r="DI43" s="7" t="str">
        <f>IF(OR($E$43="",$F$43="",DG43="",DH43=""),"",IF(AND(DG43=$E$43,DH43=$F$43),10*$J$43,IF(OR(AND($E$43&gt;$F$43,DG43&gt;DH43),AND($E$43=$F$43,DG43=DH43),AND($E$43&lt;$F$43,DG43&lt;DH43)),6*$J$43,0)))</f>
        <v/>
      </c>
      <c r="DJ43" s="5">
        <v>0</v>
      </c>
      <c r="DK43" s="6">
        <v>1</v>
      </c>
      <c r="DL43" s="7" t="str">
        <f>IF(OR($E$43="",$F$43="",DJ43="",DK43=""),"",IF(AND(DJ43=$E$43,DK43=$F$43),10*$J$43,IF(OR(AND($E$43&gt;$F$43,DJ43&gt;DK43),AND($E$43=$F$43,DJ43=DK43),AND($E$43&lt;$F$43,DJ43&lt;DK43)),6*$J$43,0)))</f>
        <v/>
      </c>
      <c r="DM43" s="5">
        <v>1</v>
      </c>
      <c r="DN43" s="6">
        <v>2</v>
      </c>
      <c r="DO43" s="7" t="str">
        <f>IF(OR($E$43="",$F$43="",DM43="",DN43=""),"",IF(AND(DM43=$E$43,DN43=$F$43),10*$J$43,IF(OR(AND($E$43&gt;$F$43,DM43&gt;DN43),AND($E$43=$F$43,DM43=DN43),AND($E$43&lt;$F$43,DM43&lt;DN43)),6*$J$43,0)))</f>
        <v/>
      </c>
      <c r="DP43" s="5">
        <v>2</v>
      </c>
      <c r="DQ43" s="6">
        <v>0</v>
      </c>
      <c r="DR43" s="7" t="str">
        <f>IF(OR($E$43="",$F$43="",DP43="",DQ43=""),"",IF(AND(DP43=$E$43,DQ43=$F$43),10*$J$43,IF(OR(AND($E$43&gt;$F$43,DP43&gt;DQ43),AND($E$43=$F$43,DP43=DQ43),AND($E$43&lt;$F$43,DP43&lt;DQ43)),6*$J$43,0)))</f>
        <v/>
      </c>
      <c r="DS43" s="5">
        <v>3</v>
      </c>
      <c r="DT43" s="6">
        <v>1</v>
      </c>
      <c r="DU43" s="7" t="str">
        <f>IF(OR($E$43="",$F$43="",DS43="",DT43=""),"",IF(AND(DS43=$E$43,DT43=$F$43),10*$J$43,IF(OR(AND($E$43&gt;$F$43,DS43&gt;DT43),AND($E$43=$F$43,DS43=DT43),AND($E$43&lt;$F$43,DS43&lt;DT43)),6*$J$43,0)))</f>
        <v/>
      </c>
      <c r="DV43" s="5">
        <v>2</v>
      </c>
      <c r="DW43" s="6">
        <v>1</v>
      </c>
      <c r="DX43" s="7" t="str">
        <f>IF(OR($E$43="",$F$43="",DV43="",DW43=""),"",IF(AND(DV43=$E$43,DW43=$F$43),10*$J$43,IF(OR(AND($E$43&gt;$F$43,DV43&gt;DW43),AND($E$43=$F$43,DV43=DW43),AND($E$43&lt;$F$43,DV43&lt;DW43)),6*$J$43,0)))</f>
        <v/>
      </c>
      <c r="DY43" s="5">
        <v>1</v>
      </c>
      <c r="DZ43" s="6">
        <v>1</v>
      </c>
      <c r="EA43" s="7" t="str">
        <f>IF(OR($E$43="",$F$43="",DY43="",DZ43=""),"",IF(AND(DY43=$E$43,DZ43=$F$43),10*$J$43,IF(OR(AND($E$43&gt;$F$43,DY43&gt;DZ43),AND($E$43=$F$43,DY43=DZ43),AND($E$43&lt;$F$43,DY43&lt;DZ43)),6*$J$43,0)))</f>
        <v/>
      </c>
      <c r="EB43" s="5">
        <v>2</v>
      </c>
      <c r="EC43" s="6">
        <v>1</v>
      </c>
      <c r="ED43" s="7" t="str">
        <f>IF(OR($E$43="",$F$43="",EB43="",EC43=""),"",IF(AND(EB43=$E$43,EC43=$F$43),10*$J$43,IF(OR(AND($E$43&gt;$F$43,EB43&gt;EC43),AND($E$43=$F$43,EB43=EC43),AND($E$43&lt;$F$43,EB43&lt;EC43)),6*$J$43,0)))</f>
        <v/>
      </c>
      <c r="EE43" s="5">
        <v>3</v>
      </c>
      <c r="EF43" s="6">
        <v>0</v>
      </c>
      <c r="EG43" s="7" t="str">
        <f>IF(OR($E$43="",$F$43="",EE43="",EF43=""),"",IF(AND(EE43=$E$43,EF43=$F$43),10*$J$43,IF(OR(AND($E$43&gt;$F$43,EE43&gt;EF43),AND($E$43=$F$43,EE43=EF43),AND($E$43&lt;$F$43,EE43&lt;EF43)),6*$J$43,0)))</f>
        <v/>
      </c>
      <c r="EH43" s="5">
        <v>1</v>
      </c>
      <c r="EI43" s="6">
        <v>0</v>
      </c>
      <c r="EJ43" s="7" t="str">
        <f>IF(OR($E$43="",$F$43="",EH43="",EI43=""),"",IF(AND(EH43=$E$43,EI43=$F$43),10*$J$43,IF(OR(AND($E$43&gt;$F$43,EH43&gt;EI43),AND($E$43=$F$43,EH43=EI43),AND($E$43&lt;$F$43,EH43&lt;EI43)),6*$J$43,0)))</f>
        <v/>
      </c>
      <c r="EK43" s="5">
        <v>3</v>
      </c>
      <c r="EL43" s="6">
        <v>2</v>
      </c>
      <c r="EM43" s="7" t="str">
        <f>IF(OR($E$43="",$F$43="",EK43="",EL43=""),"",IF(AND(EK43=$E$43,EL43=$F$43),10*$J$43,IF(OR(AND($E$43&gt;$F$43,EK43&gt;EL43),AND($E$43=$F$43,EK43=EL43),AND($E$43&lt;$F$43,EK43&lt;EL43)),6*$J$43,0)))</f>
        <v/>
      </c>
      <c r="EN43" s="5">
        <v>2</v>
      </c>
      <c r="EO43" s="6">
        <v>1</v>
      </c>
      <c r="EP43" s="7" t="str">
        <f>IF(OR($E$43="",$F$43="",EN43="",EO43=""),"",IF(AND(EN43=$E$43,EO43=$F$43),10*$J$43,IF(OR(AND($E$43&gt;$F$43,EN43&gt;EO43),AND($E$43=$F$43,EN43=EO43),AND($E$43&lt;$F$43,EN43&lt;EO43)),6*$J$43,0)))</f>
        <v/>
      </c>
      <c r="EQ43" s="5">
        <v>1</v>
      </c>
      <c r="ER43" s="6">
        <v>0</v>
      </c>
      <c r="ES43" s="7" t="str">
        <f>IF(OR($E$43="",$F$43="",EQ43="",ER43=""),"",IF(AND(EQ43=$E$43,ER43=$F$43),10*$J$43,IF(OR(AND($E$43&gt;$F$43,EQ43&gt;ER43),AND($E$43=$F$43,EQ43=ER43),AND($E$43&lt;$F$43,EQ43&lt;ER43)),6*$J$43,0)))</f>
        <v/>
      </c>
      <c r="ET43" s="5">
        <v>1</v>
      </c>
      <c r="EU43" s="6">
        <v>1</v>
      </c>
      <c r="EV43" s="7" t="str">
        <f>IF(OR($E$43="",$F$43="",ET43="",EU43=""),"",IF(AND(ET43=$E$43,EU43=$F$43),10*$J$43,IF(OR(AND($E$43&gt;$F$43,ET43&gt;EU43),AND($E$43=$F$43,ET43=EU43),AND($E$43&lt;$F$43,ET43&lt;EU43)),6*$J$43,0)))</f>
        <v/>
      </c>
      <c r="EW43" s="5">
        <v>1</v>
      </c>
      <c r="EX43" s="6">
        <v>1</v>
      </c>
      <c r="EY43" s="7" t="str">
        <f>IF(OR($E$43="",$F$43="",EW43="",EX43=""),"",IF(AND(EW43=$E$43,EX43=$F$43),10*$J$43,IF(OR(AND($E$43&gt;$F$43,EW43&gt;EX43),AND($E$43=$F$43,EW43=EX43),AND($E$43&lt;$F$43,EW43&lt;EX43)),6*$J$43,0)))</f>
        <v/>
      </c>
      <c r="EZ43" s="5">
        <v>2</v>
      </c>
      <c r="FA43" s="6">
        <v>1</v>
      </c>
      <c r="FB43" s="7" t="str">
        <f>IF(OR($E$43="",$F$43="",EZ43="",FA43=""),"",IF(AND(EZ43=$E$43,FA43=$F$43),10*$J$43,IF(OR(AND($E$43&gt;$F$43,EZ43&gt;FA43),AND($E$43=$F$43,EZ43=FA43),AND($E$43&lt;$F$43,EZ43&lt;FA43)),6*$J$43,0)))</f>
        <v/>
      </c>
      <c r="FC43" s="5">
        <v>0</v>
      </c>
      <c r="FD43" s="6">
        <v>2</v>
      </c>
      <c r="FE43" s="7" t="str">
        <f>IF(OR($E$43="",$F$43="",FC43="",FD43=""),"",IF(AND(FC43=$E$43,FD43=$F$43),10*$J$43,IF(OR(AND($E$43&gt;$F$43,FC43&gt;FD43),AND($E$43=$F$43,FC43=FD43),AND($E$43&lt;$F$43,FC43&lt;FD43)),6*$J$43,0)))</f>
        <v/>
      </c>
      <c r="FF43" s="5">
        <v>0</v>
      </c>
      <c r="FG43" s="6">
        <v>1</v>
      </c>
      <c r="FH43" s="7" t="str">
        <f>IF(OR($E$43="",$F$43="",FF43="",FG43=""),"",IF(AND(FF43=$E$43,FG43=$F$43),10*$J$43,IF(OR(AND($E$43&gt;$F$43,FF43&gt;FG43),AND($E$43=$F$43,FF43=FG43),AND($E$43&lt;$F$43,FF43&lt;FG43)),6*$J$43,0)))</f>
        <v/>
      </c>
      <c r="FI43" s="5">
        <v>1</v>
      </c>
      <c r="FJ43" s="6">
        <v>1</v>
      </c>
      <c r="FK43" s="7" t="str">
        <f>IF(OR($E$43="",$F$43="",FI43="",FJ43=""),"",IF(AND(FI43=$E$43,FJ43=$F$43),10*$J$43,IF(OR(AND($E$43&gt;$F$43,FI43&gt;FJ43),AND($E$43=$F$43,FI43=FJ43),AND($E$43&lt;$F$43,FI43&lt;FJ43)),6*$J$43,0)))</f>
        <v/>
      </c>
      <c r="FL43" s="5">
        <v>2</v>
      </c>
      <c r="FM43" s="6">
        <v>0</v>
      </c>
      <c r="FN43" s="7" t="str">
        <f>IF(OR($E$43="",$F$43="",FL43="",FM43=""),"",IF(AND(FL43=$E$43,FM43=$F$43),10*$J$43,IF(OR(AND($E$43&gt;$F$43,FL43&gt;FM43),AND($E$43=$F$43,FL43=FM43),AND($E$43&lt;$F$43,FL43&lt;FM43)),6*$J$43,0)))</f>
        <v/>
      </c>
      <c r="FO43" s="5">
        <v>2</v>
      </c>
      <c r="FP43" s="6">
        <v>1</v>
      </c>
      <c r="FQ43" s="7" t="str">
        <f>IF(OR($E$43="",$F$43="",FO43="",FP43=""),"",IF(AND(FO43=$E$43,FP43=$F$43),10*$J$43,IF(OR(AND($E$43&gt;$F$43,FO43&gt;FP43),AND($E$43=$F$43,FO43=FP43),AND($E$43&lt;$F$43,FO43&lt;FP43)),6*$J$43,0)))</f>
        <v/>
      </c>
      <c r="FR43" s="5">
        <v>2</v>
      </c>
      <c r="FS43" s="6">
        <v>1</v>
      </c>
      <c r="FT43" s="7" t="str">
        <f>IF(OR($E$43="",$F$43="",FR43="",FS43=""),"",IF(AND(FR43=$E$43,FS43=$F$43),10*$J$43,IF(OR(AND($E$43&gt;$F$43,FR43&gt;FS43),AND($E$43=$F$43,FR43=FS43),AND($E$43&lt;$F$43,FR43&lt;FS43)),6*$J$43,0)))</f>
        <v/>
      </c>
      <c r="FU43" s="5">
        <v>1</v>
      </c>
      <c r="FV43" s="6">
        <v>0</v>
      </c>
      <c r="FW43" s="7" t="str">
        <f>IF(OR($E$43="",$F$43="",FU43="",FV43=""),"",IF(AND(FU43=$E$43,FV43=$F$43),10*$J$43,IF(OR(AND($E$43&gt;$F$43,FU43&gt;FV43),AND($E$43=$F$43,FU43=FV43),AND($E$43&lt;$F$43,FU43&lt;FV43)),6*$J$43,0)))</f>
        <v/>
      </c>
      <c r="FX43" s="5">
        <v>3</v>
      </c>
      <c r="FY43" s="6">
        <v>1</v>
      </c>
      <c r="FZ43" s="7" t="str">
        <f>IF(OR($E$43="",$F$43="",FX43="",FY43=""),"",IF(AND(FX43=$E$43,FY43=$F$43),10*$J$43,IF(OR(AND($E$43&gt;$F$43,FX43&gt;FY43),AND($E$43=$F$43,FX43=FY43),AND($E$43&lt;$F$43,FX43&lt;FY43)),6*$J$43,0)))</f>
        <v/>
      </c>
      <c r="GA43" s="5">
        <v>2</v>
      </c>
      <c r="GB43" s="6">
        <v>1</v>
      </c>
      <c r="GC43" s="7" t="str">
        <f>IF(OR($E$43="",$F$43="",GA43="",GB43=""),"",IF(AND(GA43=$E$43,GB43=$F$43),10*$J$43,IF(OR(AND($E$43&gt;$F$43,GA43&gt;GB43),AND($E$43=$F$43,GA43=GB43),AND($E$43&lt;$F$43,GA43&lt;GB43)),6*$J$43,0)))</f>
        <v/>
      </c>
      <c r="GD43" s="5">
        <v>1</v>
      </c>
      <c r="GE43" s="6">
        <v>0</v>
      </c>
      <c r="GF43" s="7" t="str">
        <f>IF(OR($E$43="",$F$43="",GD43="",GE43=""),"",IF(AND(GD43=$E$43,GE43=$F$43),10*$J$43,IF(OR(AND($E$43&gt;$F$43,GD43&gt;GE43),AND($E$43=$F$43,GD43=GE43),AND($E$43&lt;$F$43,GD43&lt;GE43)),6*$J$43,0)))</f>
        <v/>
      </c>
      <c r="GG43" s="5">
        <v>2</v>
      </c>
      <c r="GH43" s="6">
        <v>1</v>
      </c>
      <c r="GI43" s="7" t="str">
        <f>IF(OR($E$43="",$F$43="",GG43="",GH43=""),"",IF(AND(GG43=$E$43,GH43=$F$43),10*$J$43,IF(OR(AND($E$43&gt;$F$43,GG43&gt;GH43),AND($E$43=$F$43,GG43=GH43),AND($E$43&lt;$F$43,GG43&lt;GH43)),6*$J$43,0)))</f>
        <v/>
      </c>
      <c r="GJ43" s="5">
        <v>1</v>
      </c>
      <c r="GK43" s="6">
        <v>0</v>
      </c>
      <c r="GL43" s="7" t="str">
        <f>IF(OR($E$43="",$F$43="",GJ43="",GK43=""),"",IF(AND(GJ43=$E$43,GK43=$F$43),10*$J$43,IF(OR(AND($E$43&gt;$F$43,GJ43&gt;GK43),AND($E$43=$F$43,GJ43=GK43),AND($E$43&lt;$F$43,GJ43&lt;GK43)),6*$J$43,0)))</f>
        <v/>
      </c>
      <c r="GM43" s="5">
        <v>1</v>
      </c>
      <c r="GN43" s="6">
        <v>0</v>
      </c>
      <c r="GO43" s="7" t="str">
        <f>IF(OR($E$43="",$F$43="",GM43="",GN43=""),"",IF(AND(GM43=$E$43,GN43=$F$43),10*$J$43,IF(OR(AND($E$43&gt;$F$43,GM43&gt;GN43),AND($E$43=$F$43,GM43=GN43),AND($E$43&lt;$F$43,GM43&lt;GN43)),6*$J$43,0)))</f>
        <v/>
      </c>
      <c r="GP43" s="5">
        <v>2</v>
      </c>
      <c r="GQ43" s="6">
        <v>1</v>
      </c>
      <c r="GR43" s="7" t="str">
        <f>IF(OR($E$43="",$F$43="",GP43="",GQ43=""),"",IF(AND(GP43=$E$43,GQ43=$F$43),10*$J$43,IF(OR(AND($E$43&gt;$F$43,GP43&gt;GQ43),AND($E$43=$F$43,GP43=GQ43),AND($E$43&lt;$F$43,GP43&lt;GQ43)),6*$J$43,0)))</f>
        <v/>
      </c>
      <c r="GS43" s="5">
        <v>0</v>
      </c>
      <c r="GT43" s="6">
        <v>2</v>
      </c>
      <c r="GU43" s="7" t="str">
        <f>IF(OR($E$43="",$F$43="",GS43="",GT43=""),"",IF(AND(GS43=$E$43,GT43=$F$43),10*$J$43,IF(OR(AND($E$43&gt;$F$43,GS43&gt;GT43),AND($E$43=$F$43,GS43=GT43),AND($E$43&lt;$F$43,GS43&lt;GT43)),6*$J$43,0)))</f>
        <v/>
      </c>
      <c r="GV43" s="168"/>
    </row>
    <row r="44" spans="1:204">
      <c r="A44" s="236">
        <v>41</v>
      </c>
      <c r="B44" s="46" t="s">
        <v>99</v>
      </c>
      <c r="C44" s="155" t="str">
        <f>E59</f>
        <v/>
      </c>
      <c r="D44" s="156" t="str">
        <f>E60</f>
        <v/>
      </c>
      <c r="E44" s="221" t="str">
        <f>IF('Phase Finale'!D16&lt;&gt;"",'Phase Finale'!D16,"")</f>
        <v/>
      </c>
      <c r="F44" s="221" t="str">
        <f>IF('Phase Finale'!D21&lt;&gt;"",'Phase Finale'!D21,"")</f>
        <v/>
      </c>
      <c r="G44" s="22">
        <v>2.1</v>
      </c>
      <c r="H44" s="22">
        <v>3.3</v>
      </c>
      <c r="I44" s="22">
        <v>3.5</v>
      </c>
      <c r="J44" s="177" t="str">
        <f t="shared" si="3"/>
        <v/>
      </c>
      <c r="K44" s="250">
        <f>IF($K$4&lt;&gt;0,HLOOKUP($K$4,$O$4:GU44,A44,FALSE),"")</f>
        <v>3</v>
      </c>
      <c r="L44" s="251">
        <f>IF($K$4&lt;&gt;0,HLOOKUP(CONCATENATE($K$4,"1"),$O$4:GU44,A44,FALSE),"")</f>
        <v>2</v>
      </c>
      <c r="M44" s="252" t="str">
        <f>IF($K$4&lt;&gt;0,HLOOKUP(CONCATENATE($K$4,"2"),$O$4:GU44,A44,FALSE),"")</f>
        <v/>
      </c>
      <c r="N44" s="255"/>
      <c r="O44" s="10">
        <v>1</v>
      </c>
      <c r="P44" s="11">
        <v>1</v>
      </c>
      <c r="Q44" s="12" t="str">
        <f>IF(OR($E$44="",$F$44="",O44="",P44=""),"",IF(AND(O44=$E$44,P44=$F$44),10*$J$44,IF(OR(AND($E$44&gt;$F$44,O44&gt;P44),AND($E$44=$F$44,O44=P44),AND($E$44&lt;$F$44,O44&lt;P44)),6*$J$44,0)))</f>
        <v/>
      </c>
      <c r="R44" s="10">
        <v>2</v>
      </c>
      <c r="S44" s="11">
        <v>1</v>
      </c>
      <c r="T44" s="12" t="str">
        <f>IF(OR($E$44="",$F$44="",R44="",S44=""),"",IF(AND(R44=$E$44,S44=$F$44),10*$J$44,IF(OR(AND($E$44&gt;$F$44,R44&gt;S44),AND($E$44=$F$44,R44=S44),AND($E$44&lt;$F$44,R44&lt;S44)),6*$J$44,0)))</f>
        <v/>
      </c>
      <c r="U44" s="10">
        <v>3</v>
      </c>
      <c r="V44" s="11">
        <v>2</v>
      </c>
      <c r="W44" s="12" t="str">
        <f>IF(OR($E$44="",$F$44="",U44="",V44=""),"",IF(AND(U44=$E$44,V44=$F$44),10*$J$44,IF(OR(AND($E$44&gt;$F$44,U44&gt;V44),AND($E$44=$F$44,U44=V44),AND($E$44&lt;$F$44,U44&lt;V44)),6*$J$44,0)))</f>
        <v/>
      </c>
      <c r="X44" s="10">
        <v>1</v>
      </c>
      <c r="Y44" s="11">
        <v>1</v>
      </c>
      <c r="Z44" s="12" t="str">
        <f>IF(OR($E$44="",$F$44="",X44="",Y44=""),"",IF(AND(X44=$E$44,Y44=$F$44),10*$J$44,IF(OR(AND($E$44&gt;$F$44,X44&gt;Y44),AND($E$44=$F$44,X44=Y44),AND($E$44&lt;$F$44,X44&lt;Y44)),6*$J$44,0)))</f>
        <v/>
      </c>
      <c r="AA44" s="10">
        <v>3</v>
      </c>
      <c r="AB44" s="11">
        <v>1</v>
      </c>
      <c r="AC44" s="12" t="str">
        <f>IF(OR($E$44="",$F$44="",AA44="",AB44=""),"",IF(AND(AA44=$E$44,AB44=$F$44),10*$J$44,IF(OR(AND($E$44&gt;$F$44,AA44&gt;AB44),AND($E$44=$F$44,AA44=AB44),AND($E$44&lt;$F$44,AA44&lt;AB44)),6*$J$44,0)))</f>
        <v/>
      </c>
      <c r="AD44" s="10">
        <v>2</v>
      </c>
      <c r="AE44" s="11">
        <v>1</v>
      </c>
      <c r="AF44" s="12" t="str">
        <f>IF(OR($E$44="",$F$44="",AD44="",AE44=""),"",IF(AND(AD44=$E$44,AE44=$F$44),10*$J$44,IF(OR(AND($E$44&gt;$F$44,AD44&gt;AE44),AND($E$44=$F$44,AD44=AE44),AND($E$44&lt;$F$44,AD44&lt;AE44)),6*$J$44,0)))</f>
        <v/>
      </c>
      <c r="AG44" s="10">
        <v>1</v>
      </c>
      <c r="AH44" s="11">
        <v>0</v>
      </c>
      <c r="AI44" s="12" t="str">
        <f>IF(OR($E$44="",$F$44="",AG44="",AH44=""),"",IF(AND(AG44=$E$44,AH44=$F$44),10*$J$44,IF(OR(AND($E$44&gt;$F$44,AG44&gt;AH44),AND($E$44=$F$44,AG44=AH44),AND($E$44&lt;$F$44,AG44&lt;AH44)),6*$J$44,0)))</f>
        <v/>
      </c>
      <c r="AJ44" s="10">
        <v>2</v>
      </c>
      <c r="AK44" s="11">
        <v>1</v>
      </c>
      <c r="AL44" s="12" t="str">
        <f>IF(OR($E$44="",$F$44="",AJ44="",AK44=""),"",IF(AND(AJ44=$E$44,AK44=$F$44),10*$J$44,IF(OR(AND($E$44&gt;$F$44,AJ44&gt;AK44),AND($E$44=$F$44,AJ44=AK44),AND($E$44&lt;$F$44,AJ44&lt;AK44)),6*$J$44,0)))</f>
        <v/>
      </c>
      <c r="AM44" s="10">
        <v>1</v>
      </c>
      <c r="AN44" s="11">
        <v>1</v>
      </c>
      <c r="AO44" s="12" t="str">
        <f>IF(OR($E$44="",$F$44="",AM44="",AN44=""),"",IF(AND(AM44=$E$44,AN44=$F$44),10*$J$44,IF(OR(AND($E$44&gt;$F$44,AM44&gt;AN44),AND($E$44=$F$44,AM44=AN44),AND($E$44&lt;$F$44,AM44&lt;AN44)),6*$J$44,0)))</f>
        <v/>
      </c>
      <c r="AP44" s="10">
        <v>2</v>
      </c>
      <c r="AQ44" s="11">
        <v>2</v>
      </c>
      <c r="AR44" s="12" t="str">
        <f>IF(OR($E$44="",$F$44="",AP44="",AQ44=""),"",IF(AND(AP44=$E$44,AQ44=$F$44),10*$J$44,IF(OR(AND($E$44&gt;$F$44,AP44&gt;AQ44),AND($E$44=$F$44,AP44=AQ44),AND($E$44&lt;$F$44,AP44&lt;AQ44)),6*$J$44,0)))</f>
        <v/>
      </c>
      <c r="AS44" s="10">
        <v>3</v>
      </c>
      <c r="AT44" s="11">
        <v>2</v>
      </c>
      <c r="AU44" s="12" t="str">
        <f>IF(OR($E$44="",$F$44="",AS44="",AT44=""),"",IF(AND(AS44=$E$44,AT44=$F$44),10*$J$44,IF(OR(AND($E$44&gt;$F$44,AS44&gt;AT44),AND($E$44=$F$44,AS44=AT44),AND($E$44&lt;$F$44,AS44&lt;AT44)),6*$J$44,0)))</f>
        <v/>
      </c>
      <c r="AV44" s="10">
        <v>1</v>
      </c>
      <c r="AW44" s="11">
        <v>1</v>
      </c>
      <c r="AX44" s="12" t="str">
        <f>IF(OR($E$44="",$F$44="",AV44="",AW44=""),"",IF(AND(AV44=$E$44,AW44=$F$44),10*$J$44,IF(OR(AND($E$44&gt;$F$44,AV44&gt;AW44),AND($E$44=$F$44,AV44=AW44),AND($E$44&lt;$F$44,AV44&lt;AW44)),6*$J$44,0)))</f>
        <v/>
      </c>
      <c r="AY44" s="10">
        <v>0</v>
      </c>
      <c r="AZ44" s="11">
        <v>2</v>
      </c>
      <c r="BA44" s="12" t="str">
        <f>IF(OR($E$44="",$F$44="",AY44="",AZ44=""),"",IF(AND(AY44=$E$44,AZ44=$F$44),10*$J$44,IF(OR(AND($E$44&gt;$F$44,AY44&gt;AZ44),AND($E$44=$F$44,AY44=AZ44),AND($E$44&lt;$F$44,AY44&lt;AZ44)),6*$J$44,0)))</f>
        <v/>
      </c>
      <c r="BB44" s="10">
        <v>2</v>
      </c>
      <c r="BC44" s="11">
        <v>2</v>
      </c>
      <c r="BD44" s="12" t="str">
        <f>IF(OR($E$44="",$F$44="",BB44="",BC44=""),"",IF(AND(BB44=$E$44,BC44=$F$44),10*$J$44,IF(OR(AND($E$44&gt;$F$44,BB44&gt;BC44),AND($E$44=$F$44,BB44=BC44),AND($E$44&lt;$F$44,BB44&lt;BC44)),6*$J$44,0)))</f>
        <v/>
      </c>
      <c r="BE44" s="10">
        <v>2</v>
      </c>
      <c r="BF44" s="11">
        <v>0</v>
      </c>
      <c r="BG44" s="12" t="str">
        <f>IF(OR($E$44="",$F$44="",BE44="",BF44=""),"",IF(AND(BE44=$E$44,BF44=$F$44),10*$J$44,IF(OR(AND($E$44&gt;$F$44,BE44&gt;BF44),AND($E$44=$F$44,BE44=BF44),AND($E$44&lt;$F$44,BE44&lt;BF44)),6*$J$44,0)))</f>
        <v/>
      </c>
      <c r="BH44" s="10">
        <v>3</v>
      </c>
      <c r="BI44" s="11">
        <v>1</v>
      </c>
      <c r="BJ44" s="12" t="str">
        <f>IF(OR($E$44="",$F$44="",BH44="",BI44=""),"",IF(AND(BH44=$E$44,BI44=$F$44),10*$J$44,IF(OR(AND($E$44&gt;$F$44,BH44&gt;BI44),AND($E$44=$F$44,BH44=BI44),AND($E$44&lt;$F$44,BH44&lt;BI44)),6*$J$44,0)))</f>
        <v/>
      </c>
      <c r="BK44" s="10">
        <v>1</v>
      </c>
      <c r="BL44" s="11">
        <v>1</v>
      </c>
      <c r="BM44" s="12" t="str">
        <f>IF(OR($E$44="",$F$44="",BK44="",BL44=""),"",IF(AND(BK44=$E$44,BL44=$F$44),10*$J$44,IF(OR(AND($E$44&gt;$F$44,BK44&gt;BL44),AND($E$44=$F$44,BK44=BL44),AND($E$44&lt;$F$44,BK44&lt;BL44)),6*$J$44,0)))</f>
        <v/>
      </c>
      <c r="BN44" s="10">
        <v>1</v>
      </c>
      <c r="BO44" s="11">
        <v>2</v>
      </c>
      <c r="BP44" s="12" t="str">
        <f>IF(OR($E$44="",$F$44="",BN44="",BO44=""),"",IF(AND(BN44=$E$44,BO44=$F$44),10*$J$44,IF(OR(AND($E$44&gt;$F$44,BN44&gt;BO44),AND($E$44=$F$44,BN44=BO44),AND($E$44&lt;$F$44,BN44&lt;BO44)),6*$J$44,0)))</f>
        <v/>
      </c>
      <c r="BQ44" s="10">
        <v>1</v>
      </c>
      <c r="BR44" s="11">
        <v>2</v>
      </c>
      <c r="BS44" s="12" t="str">
        <f>IF(OR($E$44="",$F$44="",BQ44="",BR44=""),"",IF(AND(BQ44=$E$44,BR44=$F$44),10*$J$44,IF(OR(AND($E$44&gt;$F$44,BQ44&gt;BR44),AND($E$44=$F$44,BQ44=BR44),AND($E$44&lt;$F$44,BQ44&lt;BR44)),6*$J$44,0)))</f>
        <v/>
      </c>
      <c r="BT44" s="10">
        <v>0</v>
      </c>
      <c r="BU44" s="11">
        <v>1</v>
      </c>
      <c r="BV44" s="12" t="str">
        <f>IF(OR($E$44="",$F$44="",BT44="",BU44=""),"",IF(AND(BT44=$E$44,BU44=$F$44),10*$J$44,IF(OR(AND($E$44&gt;$F$44,BT44&gt;BU44),AND($E$44=$F$44,BT44=BU44),AND($E$44&lt;$F$44,BT44&lt;BU44)),6*$J$44,0)))</f>
        <v/>
      </c>
      <c r="BW44" s="10">
        <v>2</v>
      </c>
      <c r="BX44" s="11">
        <v>0</v>
      </c>
      <c r="BY44" s="12" t="str">
        <f>IF(OR($E$44="",$F$44="",BW44="",BX44=""),"",IF(AND(BW44=$E$44,BX44=$F$44),10*$J$44,IF(OR(AND($E$44&gt;$F$44,BW44&gt;BX44),AND($E$44=$F$44,BW44=BX44),AND($E$44&lt;$F$44,BW44&lt;BX44)),6*$J$44,0)))</f>
        <v/>
      </c>
      <c r="BZ44" s="10">
        <v>2</v>
      </c>
      <c r="CA44" s="11">
        <v>0</v>
      </c>
      <c r="CB44" s="12" t="str">
        <f>IF(OR($E$44="",$F$44="",BZ44="",CA44=""),"",IF(AND(BZ44=$E$44,CA44=$F$44),10*$J$44,IF(OR(AND($E$44&gt;$F$44,BZ44&gt;CA44),AND($E$44=$F$44,BZ44=CA44),AND($E$44&lt;$F$44,BZ44&lt;CA44)),6*$J$44,0)))</f>
        <v/>
      </c>
      <c r="CC44" s="10">
        <v>0</v>
      </c>
      <c r="CD44" s="11">
        <v>0</v>
      </c>
      <c r="CE44" s="12" t="str">
        <f>IF(OR($E$44="",$F$44="",CC44="",CD44=""),"",IF(AND(CC44=$E$44,CD44=$F$44),10*$J$44,IF(OR(AND($E$44&gt;$F$44,CC44&gt;CD44),AND($E$44=$F$44,CC44=CD44),AND($E$44&lt;$F$44,CC44&lt;CD44)),6*$J$44,0)))</f>
        <v/>
      </c>
      <c r="CF44" s="10">
        <v>1</v>
      </c>
      <c r="CG44" s="11">
        <v>1</v>
      </c>
      <c r="CH44" s="12" t="str">
        <f>IF(OR($E$44="",$F$44="",CF44="",CG44=""),"",IF(AND(CF44=$E$44,CG44=$F$44),10*$J$44,IF(OR(AND($E$44&gt;$F$44,CF44&gt;CG44),AND($E$44=$F$44,CF44=CG44),AND($E$44&lt;$F$44,CF44&lt;CG44)),6*$J$44,0)))</f>
        <v/>
      </c>
      <c r="CI44" s="10">
        <v>3</v>
      </c>
      <c r="CJ44" s="11">
        <v>1</v>
      </c>
      <c r="CK44" s="12" t="str">
        <f>IF(OR($E$44="",$F$44="",CI44="",CJ44=""),"",IF(AND(CI44=$E$44,CJ44=$F$44),10*$J$44,IF(OR(AND($E$44&gt;$F$44,CI44&gt;CJ44),AND($E$44=$F$44,CI44=CJ44),AND($E$44&lt;$F$44,CI44&lt;CJ44)),6*$J$44,0)))</f>
        <v/>
      </c>
      <c r="CL44" s="10">
        <v>1</v>
      </c>
      <c r="CM44" s="11">
        <v>1</v>
      </c>
      <c r="CN44" s="12" t="str">
        <f>IF(OR($E$44="",$F$44="",CL44="",CM44=""),"",IF(AND(CL44=$E$44,CM44=$F$44),10*$J$44,IF(OR(AND($E$44&gt;$F$44,CL44&gt;CM44),AND($E$44=$F$44,CL44=CM44),AND($E$44&lt;$F$44,CL44&lt;CM44)),6*$J$44,0)))</f>
        <v/>
      </c>
      <c r="CO44" s="10">
        <v>1</v>
      </c>
      <c r="CP44" s="11">
        <v>0</v>
      </c>
      <c r="CQ44" s="12" t="str">
        <f>IF(OR($E$44="",$F$44="",CO44="",CP44=""),"",IF(AND(CO44=$E$44,CP44=$F$44),10*$J$44,IF(OR(AND($E$44&gt;$F$44,CO44&gt;CP44),AND($E$44=$F$44,CO44=CP44),AND($E$44&lt;$F$44,CO44&lt;CP44)),6*$J$44,0)))</f>
        <v/>
      </c>
      <c r="CR44" s="10">
        <v>1</v>
      </c>
      <c r="CS44" s="11">
        <v>1</v>
      </c>
      <c r="CT44" s="12" t="str">
        <f>IF(OR($E$44="",$F$44="",CR44="",CS44=""),"",IF(AND(CR44=$E$44,CS44=$F$44),10*$J$44,IF(OR(AND($E$44&gt;$F$44,CR44&gt;CS44),AND($E$44=$F$44,CR44=CS44),AND($E$44&lt;$F$44,CR44&lt;CS44)),6*$J$44,0)))</f>
        <v/>
      </c>
      <c r="CU44" s="10">
        <v>1</v>
      </c>
      <c r="CV44" s="11">
        <v>1</v>
      </c>
      <c r="CW44" s="12" t="str">
        <f>IF(OR($E$44="",$F$44="",CU44="",CV44=""),"",IF(AND(CU44=$E$44,CV44=$F$44),10*$J$44,IF(OR(AND($E$44&gt;$F$44,CU44&gt;CV44),AND($E$44=$F$44,CU44=CV44),AND($E$44&lt;$F$44,CU44&lt;CV44)),6*$J$44,0)))</f>
        <v/>
      </c>
      <c r="CX44" s="10">
        <v>2</v>
      </c>
      <c r="CY44" s="11">
        <v>1</v>
      </c>
      <c r="CZ44" s="12" t="str">
        <f>IF(OR($E$44="",$F$44="",CX44="",CY44=""),"",IF(AND(CX44=$E$44,CY44=$F$44),10*$J$44,IF(OR(AND($E$44&gt;$F$44,CX44&gt;CY44),AND($E$44=$F$44,CX44=CY44),AND($E$44&lt;$F$44,CX44&lt;CY44)),6*$J$44,0)))</f>
        <v/>
      </c>
      <c r="DA44" s="10">
        <v>1</v>
      </c>
      <c r="DB44" s="11">
        <v>1</v>
      </c>
      <c r="DC44" s="12" t="str">
        <f>IF(OR($E$44="",$F$44="",DA44="",DB44=""),"",IF(AND(DA44=$E$44,DB44=$F$44),10*$J$44,IF(OR(AND($E$44&gt;$F$44,DA44&gt;DB44),AND($E$44=$F$44,DA44=DB44),AND($E$44&lt;$F$44,DA44&lt;DB44)),6*$J$44,0)))</f>
        <v/>
      </c>
      <c r="DD44" s="10">
        <v>2</v>
      </c>
      <c r="DE44" s="11">
        <v>1</v>
      </c>
      <c r="DF44" s="12" t="str">
        <f>IF(OR($E$44="",$F$44="",DD44="",DE44=""),"",IF(AND(DD44=$E$44,DE44=$F$44),10*$J$44,IF(OR(AND($E$44&gt;$F$44,DD44&gt;DE44),AND($E$44=$F$44,DD44=DE44),AND($E$44&lt;$F$44,DD44&lt;DE44)),6*$J$44,0)))</f>
        <v/>
      </c>
      <c r="DG44" s="10">
        <v>2</v>
      </c>
      <c r="DH44" s="11">
        <v>3</v>
      </c>
      <c r="DI44" s="12" t="str">
        <f>IF(OR($E$44="",$F$44="",DG44="",DH44=""),"",IF(AND(DG44=$E$44,DH44=$F$44),10*$J$44,IF(OR(AND($E$44&gt;$F$44,DG44&gt;DH44),AND($E$44=$F$44,DG44=DH44),AND($E$44&lt;$F$44,DG44&lt;DH44)),6*$J$44,0)))</f>
        <v/>
      </c>
      <c r="DJ44" s="10">
        <v>4</v>
      </c>
      <c r="DK44" s="11">
        <v>1</v>
      </c>
      <c r="DL44" s="12" t="str">
        <f>IF(OR($E$44="",$F$44="",DJ44="",DK44=""),"",IF(AND(DJ44=$E$44,DK44=$F$44),10*$J$44,IF(OR(AND($E$44&gt;$F$44,DJ44&gt;DK44),AND($E$44=$F$44,DJ44=DK44),AND($E$44&lt;$F$44,DJ44&lt;DK44)),6*$J$44,0)))</f>
        <v/>
      </c>
      <c r="DM44" s="10">
        <v>2</v>
      </c>
      <c r="DN44" s="11">
        <v>2</v>
      </c>
      <c r="DO44" s="12" t="str">
        <f>IF(OR($E$44="",$F$44="",DM44="",DN44=""),"",IF(AND(DM44=$E$44,DN44=$F$44),10*$J$44,IF(OR(AND($E$44&gt;$F$44,DM44&gt;DN44),AND($E$44=$F$44,DM44=DN44),AND($E$44&lt;$F$44,DM44&lt;DN44)),6*$J$44,0)))</f>
        <v/>
      </c>
      <c r="DP44" s="10">
        <v>2</v>
      </c>
      <c r="DQ44" s="11">
        <v>1</v>
      </c>
      <c r="DR44" s="12" t="str">
        <f>IF(OR($E$44="",$F$44="",DP44="",DQ44=""),"",IF(AND(DP44=$E$44,DQ44=$F$44),10*$J$44,IF(OR(AND($E$44&gt;$F$44,DP44&gt;DQ44),AND($E$44=$F$44,DP44=DQ44),AND($E$44&lt;$F$44,DP44&lt;DQ44)),6*$J$44,0)))</f>
        <v/>
      </c>
      <c r="DS44" s="10">
        <v>3</v>
      </c>
      <c r="DT44" s="11">
        <v>2</v>
      </c>
      <c r="DU44" s="12" t="str">
        <f>IF(OR($E$44="",$F$44="",DS44="",DT44=""),"",IF(AND(DS44=$E$44,DT44=$F$44),10*$J$44,IF(OR(AND($E$44&gt;$F$44,DS44&gt;DT44),AND($E$44=$F$44,DS44=DT44),AND($E$44&lt;$F$44,DS44&lt;DT44)),6*$J$44,0)))</f>
        <v/>
      </c>
      <c r="DV44" s="10">
        <v>1</v>
      </c>
      <c r="DW44" s="11">
        <v>1</v>
      </c>
      <c r="DX44" s="12" t="str">
        <f>IF(OR($E$44="",$F$44="",DV44="",DW44=""),"",IF(AND(DV44=$E$44,DW44=$F$44),10*$J$44,IF(OR(AND($E$44&gt;$F$44,DV44&gt;DW44),AND($E$44=$F$44,DV44=DW44),AND($E$44&lt;$F$44,DV44&lt;DW44)),6*$J$44,0)))</f>
        <v/>
      </c>
      <c r="DY44" s="10">
        <v>3</v>
      </c>
      <c r="DZ44" s="11">
        <v>1</v>
      </c>
      <c r="EA44" s="12" t="str">
        <f>IF(OR($E$44="",$F$44="",DY44="",DZ44=""),"",IF(AND(DY44=$E$44,DZ44=$F$44),10*$J$44,IF(OR(AND($E$44&gt;$F$44,DY44&gt;DZ44),AND($E$44=$F$44,DY44=DZ44),AND($E$44&lt;$F$44,DY44&lt;DZ44)),6*$J$44,0)))</f>
        <v/>
      </c>
      <c r="EB44" s="10">
        <v>1</v>
      </c>
      <c r="EC44" s="11">
        <v>2</v>
      </c>
      <c r="ED44" s="12" t="str">
        <f>IF(OR($E$44="",$F$44="",EB44="",EC44=""),"",IF(AND(EB44=$E$44,EC44=$F$44),10*$J$44,IF(OR(AND($E$44&gt;$F$44,EB44&gt;EC44),AND($E$44=$F$44,EB44=EC44),AND($E$44&lt;$F$44,EB44&lt;EC44)),6*$J$44,0)))</f>
        <v/>
      </c>
      <c r="EE44" s="10">
        <v>0</v>
      </c>
      <c r="EF44" s="11">
        <v>0</v>
      </c>
      <c r="EG44" s="12" t="str">
        <f>IF(OR($E$44="",$F$44="",EE44="",EF44=""),"",IF(AND(EE44=$E$44,EF44=$F$44),10*$J$44,IF(OR(AND($E$44&gt;$F$44,EE44&gt;EF44),AND($E$44=$F$44,EE44=EF44),AND($E$44&lt;$F$44,EE44&lt;EF44)),6*$J$44,0)))</f>
        <v/>
      </c>
      <c r="EH44" s="10">
        <v>3</v>
      </c>
      <c r="EI44" s="11">
        <v>1</v>
      </c>
      <c r="EJ44" s="12" t="str">
        <f>IF(OR($E$44="",$F$44="",EH44="",EI44=""),"",IF(AND(EH44=$E$44,EI44=$F$44),10*$J$44,IF(OR(AND($E$44&gt;$F$44,EH44&gt;EI44),AND($E$44=$F$44,EH44=EI44),AND($E$44&lt;$F$44,EH44&lt;EI44)),6*$J$44,0)))</f>
        <v/>
      </c>
      <c r="EK44" s="10">
        <v>2</v>
      </c>
      <c r="EL44" s="11">
        <v>0</v>
      </c>
      <c r="EM44" s="12" t="str">
        <f>IF(OR($E$44="",$F$44="",EK44="",EL44=""),"",IF(AND(EK44=$E$44,EL44=$F$44),10*$J$44,IF(OR(AND($E$44&gt;$F$44,EK44&gt;EL44),AND($E$44=$F$44,EK44=EL44),AND($E$44&lt;$F$44,EK44&lt;EL44)),6*$J$44,0)))</f>
        <v/>
      </c>
      <c r="EN44" s="10">
        <v>2</v>
      </c>
      <c r="EO44" s="11">
        <v>2</v>
      </c>
      <c r="EP44" s="12" t="str">
        <f>IF(OR($E$44="",$F$44="",EN44="",EO44=""),"",IF(AND(EN44=$E$44,EO44=$F$44),10*$J$44,IF(OR(AND($E$44&gt;$F$44,EN44&gt;EO44),AND($E$44=$F$44,EN44=EO44),AND($E$44&lt;$F$44,EN44&lt;EO44)),6*$J$44,0)))</f>
        <v/>
      </c>
      <c r="EQ44" s="10">
        <v>3</v>
      </c>
      <c r="ER44" s="11">
        <v>2</v>
      </c>
      <c r="ES44" s="12" t="str">
        <f>IF(OR($E$44="",$F$44="",EQ44="",ER44=""),"",IF(AND(EQ44=$E$44,ER44=$F$44),10*$J$44,IF(OR(AND($E$44&gt;$F$44,EQ44&gt;ER44),AND($E$44=$F$44,EQ44=ER44),AND($E$44&lt;$F$44,EQ44&lt;ER44)),6*$J$44,0)))</f>
        <v/>
      </c>
      <c r="ET44" s="10">
        <v>2</v>
      </c>
      <c r="EU44" s="11">
        <v>0</v>
      </c>
      <c r="EV44" s="12" t="str">
        <f>IF(OR($E$44="",$F$44="",ET44="",EU44=""),"",IF(AND(ET44=$E$44,EU44=$F$44),10*$J$44,IF(OR(AND($E$44&gt;$F$44,ET44&gt;EU44),AND($E$44=$F$44,ET44=EU44),AND($E$44&lt;$F$44,ET44&lt;EU44)),6*$J$44,0)))</f>
        <v/>
      </c>
      <c r="EW44" s="10">
        <v>2</v>
      </c>
      <c r="EX44" s="11">
        <v>1</v>
      </c>
      <c r="EY44" s="12" t="str">
        <f>IF(OR($E$44="",$F$44="",EW44="",EX44=""),"",IF(AND(EW44=$E$44,EX44=$F$44),10*$J$44,IF(OR(AND($E$44&gt;$F$44,EW44&gt;EX44),AND($E$44=$F$44,EW44=EX44),AND($E$44&lt;$F$44,EW44&lt;EX44)),6*$J$44,0)))</f>
        <v/>
      </c>
      <c r="EZ44" s="10">
        <v>0</v>
      </c>
      <c r="FA44" s="11">
        <v>1</v>
      </c>
      <c r="FB44" s="12" t="str">
        <f>IF(OR($E$44="",$F$44="",EZ44="",FA44=""),"",IF(AND(EZ44=$E$44,FA44=$F$44),10*$J$44,IF(OR(AND($E$44&gt;$F$44,EZ44&gt;FA44),AND($E$44=$F$44,EZ44=FA44),AND($E$44&lt;$F$44,EZ44&lt;FA44)),6*$J$44,0)))</f>
        <v/>
      </c>
      <c r="FC44" s="10">
        <v>2</v>
      </c>
      <c r="FD44" s="11">
        <v>1</v>
      </c>
      <c r="FE44" s="12" t="str">
        <f>IF(OR($E$44="",$F$44="",FC44="",FD44=""),"",IF(AND(FC44=$E$44,FD44=$F$44),10*$J$44,IF(OR(AND($E$44&gt;$F$44,FC44&gt;FD44),AND($E$44=$F$44,FC44=FD44),AND($E$44&lt;$F$44,FC44&lt;FD44)),6*$J$44,0)))</f>
        <v/>
      </c>
      <c r="FF44" s="10">
        <v>0</v>
      </c>
      <c r="FG44" s="11">
        <v>1</v>
      </c>
      <c r="FH44" s="12" t="str">
        <f>IF(OR($E$44="",$F$44="",FF44="",FG44=""),"",IF(AND(FF44=$E$44,FG44=$F$44),10*$J$44,IF(OR(AND($E$44&gt;$F$44,FF44&gt;FG44),AND($E$44=$F$44,FF44=FG44),AND($E$44&lt;$F$44,FF44&lt;FG44)),6*$J$44,0)))</f>
        <v/>
      </c>
      <c r="FI44" s="10">
        <v>2</v>
      </c>
      <c r="FJ44" s="11">
        <v>0</v>
      </c>
      <c r="FK44" s="12" t="str">
        <f>IF(OR($E$44="",$F$44="",FI44="",FJ44=""),"",IF(AND(FI44=$E$44,FJ44=$F$44),10*$J$44,IF(OR(AND($E$44&gt;$F$44,FI44&gt;FJ44),AND($E$44=$F$44,FI44=FJ44),AND($E$44&lt;$F$44,FI44&lt;FJ44)),6*$J$44,0)))</f>
        <v/>
      </c>
      <c r="FL44" s="10">
        <v>2</v>
      </c>
      <c r="FM44" s="11">
        <v>1</v>
      </c>
      <c r="FN44" s="12" t="str">
        <f>IF(OR($E$44="",$F$44="",FL44="",FM44=""),"",IF(AND(FL44=$E$44,FM44=$F$44),10*$J$44,IF(OR(AND($E$44&gt;$F$44,FL44&gt;FM44),AND($E$44=$F$44,FL44=FM44),AND($E$44&lt;$F$44,FL44&lt;FM44)),6*$J$44,0)))</f>
        <v/>
      </c>
      <c r="FO44" s="10">
        <v>1</v>
      </c>
      <c r="FP44" s="11">
        <v>2</v>
      </c>
      <c r="FQ44" s="12" t="str">
        <f>IF(OR($E$44="",$F$44="",FO44="",FP44=""),"",IF(AND(FO44=$E$44,FP44=$F$44),10*$J$44,IF(OR(AND($E$44&gt;$F$44,FO44&gt;FP44),AND($E$44=$F$44,FO44=FP44),AND($E$44&lt;$F$44,FO44&lt;FP44)),6*$J$44,0)))</f>
        <v/>
      </c>
      <c r="FR44" s="10">
        <v>2</v>
      </c>
      <c r="FS44" s="11">
        <v>0</v>
      </c>
      <c r="FT44" s="12" t="str">
        <f>IF(OR($E$44="",$F$44="",FR44="",FS44=""),"",IF(AND(FR44=$E$44,FS44=$F$44),10*$J$44,IF(OR(AND($E$44&gt;$F$44,FR44&gt;FS44),AND($E$44=$F$44,FR44=FS44),AND($E$44&lt;$F$44,FR44&lt;FS44)),6*$J$44,0)))</f>
        <v/>
      </c>
      <c r="FU44" s="10">
        <v>3</v>
      </c>
      <c r="FV44" s="11">
        <v>2</v>
      </c>
      <c r="FW44" s="12" t="str">
        <f>IF(OR($E$44="",$F$44="",FU44="",FV44=""),"",IF(AND(FU44=$E$44,FV44=$F$44),10*$J$44,IF(OR(AND($E$44&gt;$F$44,FU44&gt;FV44),AND($E$44=$F$44,FU44=FV44),AND($E$44&lt;$F$44,FU44&lt;FV44)),6*$J$44,0)))</f>
        <v/>
      </c>
      <c r="FX44" s="10">
        <v>2</v>
      </c>
      <c r="FY44" s="11">
        <v>1</v>
      </c>
      <c r="FZ44" s="12" t="str">
        <f>IF(OR($E$44="",$F$44="",FX44="",FY44=""),"",IF(AND(FX44=$E$44,FY44=$F$44),10*$J$44,IF(OR(AND($E$44&gt;$F$44,FX44&gt;FY44),AND($E$44=$F$44,FX44=FY44),AND($E$44&lt;$F$44,FX44&lt;FY44)),6*$J$44,0)))</f>
        <v/>
      </c>
      <c r="GA44" s="10">
        <v>2</v>
      </c>
      <c r="GB44" s="11">
        <v>0</v>
      </c>
      <c r="GC44" s="12" t="str">
        <f>IF(OR($E$44="",$F$44="",GA44="",GB44=""),"",IF(AND(GA44=$E$44,GB44=$F$44),10*$J$44,IF(OR(AND($E$44&gt;$F$44,GA44&gt;GB44),AND($E$44=$F$44,GA44=GB44),AND($E$44&lt;$F$44,GA44&lt;GB44)),6*$J$44,0)))</f>
        <v/>
      </c>
      <c r="GD44" s="10">
        <v>2</v>
      </c>
      <c r="GE44" s="11">
        <v>1</v>
      </c>
      <c r="GF44" s="12" t="str">
        <f>IF(OR($E$44="",$F$44="",GD44="",GE44=""),"",IF(AND(GD44=$E$44,GE44=$F$44),10*$J$44,IF(OR(AND($E$44&gt;$F$44,GD44&gt;GE44),AND($E$44=$F$44,GD44=GE44),AND($E$44&lt;$F$44,GD44&lt;GE44)),6*$J$44,0)))</f>
        <v/>
      </c>
      <c r="GG44" s="10">
        <v>1</v>
      </c>
      <c r="GH44" s="11">
        <v>1</v>
      </c>
      <c r="GI44" s="12" t="str">
        <f>IF(OR($E$44="",$F$44="",GG44="",GH44=""),"",IF(AND(GG44=$E$44,GH44=$F$44),10*$J$44,IF(OR(AND($E$44&gt;$F$44,GG44&gt;GH44),AND($E$44=$F$44,GG44=GH44),AND($E$44&lt;$F$44,GG44&lt;GH44)),6*$J$44,0)))</f>
        <v/>
      </c>
      <c r="GJ44" s="10">
        <v>1</v>
      </c>
      <c r="GK44" s="11">
        <v>0</v>
      </c>
      <c r="GL44" s="12" t="str">
        <f>IF(OR($E$44="",$F$44="",GJ44="",GK44=""),"",IF(AND(GJ44=$E$44,GK44=$F$44),10*$J$44,IF(OR(AND($E$44&gt;$F$44,GJ44&gt;GK44),AND($E$44=$F$44,GJ44=GK44),AND($E$44&lt;$F$44,GJ44&lt;GK44)),6*$J$44,0)))</f>
        <v/>
      </c>
      <c r="GM44" s="10">
        <v>1</v>
      </c>
      <c r="GN44" s="11">
        <v>0</v>
      </c>
      <c r="GO44" s="12" t="str">
        <f>IF(OR($E$44="",$F$44="",GM44="",GN44=""),"",IF(AND(GM44=$E$44,GN44=$F$44),10*$J$44,IF(OR(AND($E$44&gt;$F$44,GM44&gt;GN44),AND($E$44=$F$44,GM44=GN44),AND($E$44&lt;$F$44,GM44&lt;GN44)),6*$J$44,0)))</f>
        <v/>
      </c>
      <c r="GP44" s="10">
        <v>1</v>
      </c>
      <c r="GQ44" s="11">
        <v>3</v>
      </c>
      <c r="GR44" s="12" t="str">
        <f>IF(OR($E$44="",$F$44="",GP44="",GQ44=""),"",IF(AND(GP44=$E$44,GQ44=$F$44),10*$J$44,IF(OR(AND($E$44&gt;$F$44,GP44&gt;GQ44),AND($E$44=$F$44,GP44=GQ44),AND($E$44&lt;$F$44,GP44&lt;GQ44)),6*$J$44,0)))</f>
        <v/>
      </c>
      <c r="GS44" s="10">
        <v>2</v>
      </c>
      <c r="GT44" s="11">
        <v>0</v>
      </c>
      <c r="GU44" s="12" t="str">
        <f>IF(OR($E$44="",$F$44="",GS44="",GT44=""),"",IF(AND(GS44=$E$44,GT44=$F$44),10*$J$44,IF(OR(AND($E$44&gt;$F$44,GS44&gt;GT44),AND($E$44=$F$44,GS44=GT44),AND($E$44&lt;$F$44,GS44&lt;GT44)),6*$J$44,0)))</f>
        <v/>
      </c>
      <c r="GV44" s="168"/>
    </row>
    <row r="45" spans="1:204">
      <c r="A45" s="236">
        <v>42</v>
      </c>
      <c r="B45" s="43" t="s">
        <v>100</v>
      </c>
      <c r="C45" s="150" t="str">
        <f>E69</f>
        <v/>
      </c>
      <c r="D45" s="151" t="str">
        <f>E70</f>
        <v/>
      </c>
      <c r="E45" s="222" t="str">
        <f>IF('Phase Finale'!D66&lt;&gt;"",'Phase Finale'!D66,"")</f>
        <v/>
      </c>
      <c r="F45" s="222" t="str">
        <f>IF('Phase Finale'!D71&lt;&gt;"",'Phase Finale'!D71,"")</f>
        <v/>
      </c>
      <c r="G45" s="22">
        <v>2.5</v>
      </c>
      <c r="H45" s="22">
        <v>3</v>
      </c>
      <c r="I45" s="22">
        <v>2.9</v>
      </c>
      <c r="J45" s="174" t="str">
        <f t="shared" si="3"/>
        <v/>
      </c>
      <c r="K45" s="250">
        <f>IF($K$4&lt;&gt;0,HLOOKUP($K$4,$O$4:GU45,A45,FALSE),"")</f>
        <v>2</v>
      </c>
      <c r="L45" s="251">
        <f>IF($K$4&lt;&gt;0,HLOOKUP(CONCATENATE($K$4,"1"),$O$4:GU45,A45,FALSE),"")</f>
        <v>1</v>
      </c>
      <c r="M45" s="252" t="str">
        <f>IF($K$4&lt;&gt;0,HLOOKUP(CONCATENATE($K$4,"2"),$O$4:GU45,A45,FALSE),"")</f>
        <v/>
      </c>
      <c r="N45" s="253"/>
      <c r="O45" s="5">
        <v>0</v>
      </c>
      <c r="P45" s="6">
        <v>0</v>
      </c>
      <c r="Q45" s="7" t="str">
        <f>IF(OR($E$45="",$F$45="",O45="",P45=""),"",IF(AND(O45=$E$45,P45=$F$45),10*$J$45,IF(OR(AND($E$45&gt;$F$45,O45&gt;P45),AND($E$45=$F$45,O45=P45),AND($E$45&lt;$F$45,O45&lt;P45)),6*$J$45,0)))</f>
        <v/>
      </c>
      <c r="R45" s="5">
        <v>2</v>
      </c>
      <c r="S45" s="6">
        <v>0</v>
      </c>
      <c r="T45" s="7" t="str">
        <f>IF(OR($E$45="",$F$45="",R45="",S45=""),"",IF(AND(R45=$E$45,S45=$F$45),10*$J$45,IF(OR(AND($E$45&gt;$F$45,R45&gt;S45),AND($E$45=$F$45,R45=S45),AND($E$45&lt;$F$45,R45&lt;S45)),6*$J$45,0)))</f>
        <v/>
      </c>
      <c r="U45" s="5">
        <v>0</v>
      </c>
      <c r="V45" s="6">
        <v>0</v>
      </c>
      <c r="W45" s="7" t="str">
        <f>IF(OR($E$45="",$F$45="",U45="",V45=""),"",IF(AND(U45=$E$45,V45=$F$45),10*$J$45,IF(OR(AND($E$45&gt;$F$45,U45&gt;V45),AND($E$45=$F$45,U45=V45),AND($E$45&lt;$F$45,U45&lt;V45)),6*$J$45,0)))</f>
        <v/>
      </c>
      <c r="X45" s="5">
        <v>0</v>
      </c>
      <c r="Y45" s="6">
        <v>0</v>
      </c>
      <c r="Z45" s="7" t="str">
        <f>IF(OR($E$45="",$F$45="",X45="",Y45=""),"",IF(AND(X45=$E$45,Y45=$F$45),10*$J$45,IF(OR(AND($E$45&gt;$F$45,X45&gt;Y45),AND($E$45=$F$45,X45=Y45),AND($E$45&lt;$F$45,X45&lt;Y45)),6*$J$45,0)))</f>
        <v/>
      </c>
      <c r="AA45" s="5">
        <v>3</v>
      </c>
      <c r="AB45" s="6">
        <v>0</v>
      </c>
      <c r="AC45" s="7" t="str">
        <f>IF(OR($E$45="",$F$45="",AA45="",AB45=""),"",IF(AND(AA45=$E$45,AB45=$F$45),10*$J$45,IF(OR(AND($E$45&gt;$F$45,AA45&gt;AB45),AND($E$45=$F$45,AA45=AB45),AND($E$45&lt;$F$45,AA45&lt;AB45)),6*$J$45,0)))</f>
        <v/>
      </c>
      <c r="AD45" s="5">
        <v>1</v>
      </c>
      <c r="AE45" s="6">
        <v>0</v>
      </c>
      <c r="AF45" s="7" t="str">
        <f>IF(OR($E$45="",$F$45="",AD45="",AE45=""),"",IF(AND(AD45=$E$45,AE45=$F$45),10*$J$45,IF(OR(AND($E$45&gt;$F$45,AD45&gt;AE45),AND($E$45=$F$45,AD45=AE45),AND($E$45&lt;$F$45,AD45&lt;AE45)),6*$J$45,0)))</f>
        <v/>
      </c>
      <c r="AG45" s="5">
        <v>2</v>
      </c>
      <c r="AH45" s="6">
        <v>0</v>
      </c>
      <c r="AI45" s="7" t="str">
        <f>IF(OR($E$45="",$F$45="",AG45="",AH45=""),"",IF(AND(AG45=$E$45,AH45=$F$45),10*$J$45,IF(OR(AND($E$45&gt;$F$45,AG45&gt;AH45),AND($E$45=$F$45,AG45=AH45),AND($E$45&lt;$F$45,AG45&lt;AH45)),6*$J$45,0)))</f>
        <v/>
      </c>
      <c r="AJ45" s="5">
        <v>1</v>
      </c>
      <c r="AK45" s="6">
        <v>0</v>
      </c>
      <c r="AL45" s="7" t="str">
        <f>IF(OR($E$45="",$F$45="",AJ45="",AK45=""),"",IF(AND(AJ45=$E$45,AK45=$F$45),10*$J$45,IF(OR(AND($E$45&gt;$F$45,AJ45&gt;AK45),AND($E$45=$F$45,AJ45=AK45),AND($E$45&lt;$F$45,AJ45&lt;AK45)),6*$J$45,0)))</f>
        <v/>
      </c>
      <c r="AM45" s="5">
        <v>2</v>
      </c>
      <c r="AN45" s="6">
        <v>0</v>
      </c>
      <c r="AO45" s="7" t="str">
        <f>IF(OR($E$45="",$F$45="",AM45="",AN45=""),"",IF(AND(AM45=$E$45,AN45=$F$45),10*$J$45,IF(OR(AND($E$45&gt;$F$45,AM45&gt;AN45),AND($E$45=$F$45,AM45=AN45),AND($E$45&lt;$F$45,AM45&lt;AN45)),6*$J$45,0)))</f>
        <v/>
      </c>
      <c r="AP45" s="5">
        <v>2</v>
      </c>
      <c r="AQ45" s="6">
        <v>2</v>
      </c>
      <c r="AR45" s="7" t="str">
        <f>IF(OR($E$45="",$F$45="",AP45="",AQ45=""),"",IF(AND(AP45=$E$45,AQ45=$F$45),10*$J$45,IF(OR(AND($E$45&gt;$F$45,AP45&gt;AQ45),AND($E$45=$F$45,AP45=AQ45),AND($E$45&lt;$F$45,AP45&lt;AQ45)),6*$J$45,0)))</f>
        <v/>
      </c>
      <c r="AS45" s="5">
        <v>2</v>
      </c>
      <c r="AT45" s="6">
        <v>1</v>
      </c>
      <c r="AU45" s="7" t="str">
        <f>IF(OR($E$45="",$F$45="",AS45="",AT45=""),"",IF(AND(AS45=$E$45,AT45=$F$45),10*$J$45,IF(OR(AND($E$45&gt;$F$45,AS45&gt;AT45),AND($E$45=$F$45,AS45=AT45),AND($E$45&lt;$F$45,AS45&lt;AT45)),6*$J$45,0)))</f>
        <v/>
      </c>
      <c r="AV45" s="5">
        <v>0</v>
      </c>
      <c r="AW45" s="6">
        <v>0</v>
      </c>
      <c r="AX45" s="7" t="str">
        <f>IF(OR($E$45="",$F$45="",AV45="",AW45=""),"",IF(AND(AV45=$E$45,AW45=$F$45),10*$J$45,IF(OR(AND($E$45&gt;$F$45,AV45&gt;AW45),AND($E$45=$F$45,AV45=AW45),AND($E$45&lt;$F$45,AV45&lt;AW45)),6*$J$45,0)))</f>
        <v/>
      </c>
      <c r="AY45" s="5">
        <v>1</v>
      </c>
      <c r="AZ45" s="6">
        <v>0</v>
      </c>
      <c r="BA45" s="7" t="str">
        <f>IF(OR($E$45="",$F$45="",AY45="",AZ45=""),"",IF(AND(AY45=$E$45,AZ45=$F$45),10*$J$45,IF(OR(AND($E$45&gt;$F$45,AY45&gt;AZ45),AND($E$45=$F$45,AY45=AZ45),AND($E$45&lt;$F$45,AY45&lt;AZ45)),6*$J$45,0)))</f>
        <v/>
      </c>
      <c r="BB45" s="5">
        <v>2</v>
      </c>
      <c r="BC45" s="6">
        <v>1</v>
      </c>
      <c r="BD45" s="7" t="str">
        <f>IF(OR($E$45="",$F$45="",BB45="",BC45=""),"",IF(AND(BB45=$E$45,BC45=$F$45),10*$J$45,IF(OR(AND($E$45&gt;$F$45,BB45&gt;BC45),AND($E$45=$F$45,BB45=BC45),AND($E$45&lt;$F$45,BB45&lt;BC45)),6*$J$45,0)))</f>
        <v/>
      </c>
      <c r="BE45" s="5">
        <v>2</v>
      </c>
      <c r="BF45" s="6">
        <v>0</v>
      </c>
      <c r="BG45" s="7" t="str">
        <f>IF(OR($E$45="",$F$45="",BE45="",BF45=""),"",IF(AND(BE45=$E$45,BF45=$F$45),10*$J$45,IF(OR(AND($E$45&gt;$F$45,BE45&gt;BF45),AND($E$45=$F$45,BE45=BF45),AND($E$45&lt;$F$45,BE45&lt;BF45)),6*$J$45,0)))</f>
        <v/>
      </c>
      <c r="BH45" s="5">
        <v>1</v>
      </c>
      <c r="BI45" s="6">
        <v>0</v>
      </c>
      <c r="BJ45" s="7" t="str">
        <f>IF(OR($E$45="",$F$45="",BH45="",BI45=""),"",IF(AND(BH45=$E$45,BI45=$F$45),10*$J$45,IF(OR(AND($E$45&gt;$F$45,BH45&gt;BI45),AND($E$45=$F$45,BH45=BI45),AND($E$45&lt;$F$45,BH45&lt;BI45)),6*$J$45,0)))</f>
        <v/>
      </c>
      <c r="BK45" s="5">
        <v>0</v>
      </c>
      <c r="BL45" s="6">
        <v>0</v>
      </c>
      <c r="BM45" s="7" t="str">
        <f>IF(OR($E$45="",$F$45="",BK45="",BL45=""),"",IF(AND(BK45=$E$45,BL45=$F$45),10*$J$45,IF(OR(AND($E$45&gt;$F$45,BK45&gt;BL45),AND($E$45=$F$45,BK45=BL45),AND($E$45&lt;$F$45,BK45&lt;BL45)),6*$J$45,0)))</f>
        <v/>
      </c>
      <c r="BN45" s="5">
        <v>1</v>
      </c>
      <c r="BO45" s="6">
        <v>1</v>
      </c>
      <c r="BP45" s="7" t="str">
        <f>IF(OR($E$45="",$F$45="",BN45="",BO45=""),"",IF(AND(BN45=$E$45,BO45=$F$45),10*$J$45,IF(OR(AND($E$45&gt;$F$45,BN45&gt;BO45),AND($E$45=$F$45,BN45=BO45),AND($E$45&lt;$F$45,BN45&lt;BO45)),6*$J$45,0)))</f>
        <v/>
      </c>
      <c r="BQ45" s="5">
        <v>2</v>
      </c>
      <c r="BR45" s="6">
        <v>0</v>
      </c>
      <c r="BS45" s="7" t="str">
        <f>IF(OR($E$45="",$F$45="",BQ45="",BR45=""),"",IF(AND(BQ45=$E$45,BR45=$F$45),10*$J$45,IF(OR(AND($E$45&gt;$F$45,BQ45&gt;BR45),AND($E$45=$F$45,BQ45=BR45),AND($E$45&lt;$F$45,BQ45&lt;BR45)),6*$J$45,0)))</f>
        <v/>
      </c>
      <c r="BT45" s="5">
        <v>0</v>
      </c>
      <c r="BU45" s="6">
        <v>1</v>
      </c>
      <c r="BV45" s="7" t="str">
        <f>IF(OR($E$45="",$F$45="",BT45="",BU45=""),"",IF(AND(BT45=$E$45,BU45=$F$45),10*$J$45,IF(OR(AND($E$45&gt;$F$45,BT45&gt;BU45),AND($E$45=$F$45,BT45=BU45),AND($E$45&lt;$F$45,BT45&lt;BU45)),6*$J$45,0)))</f>
        <v/>
      </c>
      <c r="BW45" s="5">
        <v>2</v>
      </c>
      <c r="BX45" s="6">
        <v>1</v>
      </c>
      <c r="BY45" s="7" t="str">
        <f>IF(OR($E$45="",$F$45="",BW45="",BX45=""),"",IF(AND(BW45=$E$45,BX45=$F$45),10*$J$45,IF(OR(AND($E$45&gt;$F$45,BW45&gt;BX45),AND($E$45=$F$45,BW45=BX45),AND($E$45&lt;$F$45,BW45&lt;BX45)),6*$J$45,0)))</f>
        <v/>
      </c>
      <c r="BZ45" s="5">
        <v>1</v>
      </c>
      <c r="CA45" s="6">
        <v>1</v>
      </c>
      <c r="CB45" s="7" t="str">
        <f>IF(OR($E$45="",$F$45="",BZ45="",CA45=""),"",IF(AND(BZ45=$E$45,CA45=$F$45),10*$J$45,IF(OR(AND($E$45&gt;$F$45,BZ45&gt;CA45),AND($E$45=$F$45,BZ45=CA45),AND($E$45&lt;$F$45,BZ45&lt;CA45)),6*$J$45,0)))</f>
        <v/>
      </c>
      <c r="CC45" s="5">
        <v>1</v>
      </c>
      <c r="CD45" s="6">
        <v>0</v>
      </c>
      <c r="CE45" s="7" t="str">
        <f>IF(OR($E$45="",$F$45="",CC45="",CD45=""),"",IF(AND(CC45=$E$45,CD45=$F$45),10*$J$45,IF(OR(AND($E$45&gt;$F$45,CC45&gt;CD45),AND($E$45=$F$45,CC45=CD45),AND($E$45&lt;$F$45,CC45&lt;CD45)),6*$J$45,0)))</f>
        <v/>
      </c>
      <c r="CF45" s="5">
        <v>2</v>
      </c>
      <c r="CG45" s="6">
        <v>1</v>
      </c>
      <c r="CH45" s="7" t="str">
        <f>IF(OR($E$45="",$F$45="",CF45="",CG45=""),"",IF(AND(CF45=$E$45,CG45=$F$45),10*$J$45,IF(OR(AND($E$45&gt;$F$45,CF45&gt;CG45),AND($E$45=$F$45,CF45=CG45),AND($E$45&lt;$F$45,CF45&lt;CG45)),6*$J$45,0)))</f>
        <v/>
      </c>
      <c r="CI45" s="5">
        <v>2</v>
      </c>
      <c r="CJ45" s="6">
        <v>1</v>
      </c>
      <c r="CK45" s="7" t="str">
        <f>IF(OR($E$45="",$F$45="",CI45="",CJ45=""),"",IF(AND(CI45=$E$45,CJ45=$F$45),10*$J$45,IF(OR(AND($E$45&gt;$F$45,CI45&gt;CJ45),AND($E$45=$F$45,CI45=CJ45),AND($E$45&lt;$F$45,CI45&lt;CJ45)),6*$J$45,0)))</f>
        <v/>
      </c>
      <c r="CL45" s="5">
        <v>0</v>
      </c>
      <c r="CM45" s="6">
        <v>0</v>
      </c>
      <c r="CN45" s="7" t="str">
        <f>IF(OR($E$45="",$F$45="",CL45="",CM45=""),"",IF(AND(CL45=$E$45,CM45=$F$45),10*$J$45,IF(OR(AND($E$45&gt;$F$45,CL45&gt;CM45),AND($E$45=$F$45,CL45=CM45),AND($E$45&lt;$F$45,CL45&lt;CM45)),6*$J$45,0)))</f>
        <v/>
      </c>
      <c r="CO45" s="5">
        <v>1</v>
      </c>
      <c r="CP45" s="6">
        <v>0</v>
      </c>
      <c r="CQ45" s="7" t="str">
        <f>IF(OR($E$45="",$F$45="",CO45="",CP45=""),"",IF(AND(CO45=$E$45,CP45=$F$45),10*$J$45,IF(OR(AND($E$45&gt;$F$45,CO45&gt;CP45),AND($E$45=$F$45,CO45=CP45),AND($E$45&lt;$F$45,CO45&lt;CP45)),6*$J$45,0)))</f>
        <v/>
      </c>
      <c r="CR45" s="5">
        <v>0</v>
      </c>
      <c r="CS45" s="6">
        <v>0</v>
      </c>
      <c r="CT45" s="7" t="str">
        <f>IF(OR($E$45="",$F$45="",CR45="",CS45=""),"",IF(AND(CR45=$E$45,CS45=$F$45),10*$J$45,IF(OR(AND($E$45&gt;$F$45,CR45&gt;CS45),AND($E$45=$F$45,CR45=CS45),AND($E$45&lt;$F$45,CR45&lt;CS45)),6*$J$45,0)))</f>
        <v/>
      </c>
      <c r="CU45" s="5">
        <v>2</v>
      </c>
      <c r="CV45" s="6">
        <v>0</v>
      </c>
      <c r="CW45" s="7" t="str">
        <f>IF(OR($E$45="",$F$45="",CU45="",CV45=""),"",IF(AND(CU45=$E$45,CV45=$F$45),10*$J$45,IF(OR(AND($E$45&gt;$F$45,CU45&gt;CV45),AND($E$45=$F$45,CU45=CV45),AND($E$45&lt;$F$45,CU45&lt;CV45)),6*$J$45,0)))</f>
        <v/>
      </c>
      <c r="CX45" s="5">
        <v>1</v>
      </c>
      <c r="CY45" s="6">
        <v>0</v>
      </c>
      <c r="CZ45" s="7" t="str">
        <f>IF(OR($E$45="",$F$45="",CX45="",CY45=""),"",IF(AND(CX45=$E$45,CY45=$F$45),10*$J$45,IF(OR(AND($E$45&gt;$F$45,CX45&gt;CY45),AND($E$45=$F$45,CX45=CY45),AND($E$45&lt;$F$45,CX45&lt;CY45)),6*$J$45,0)))</f>
        <v/>
      </c>
      <c r="DA45" s="5">
        <v>1</v>
      </c>
      <c r="DB45" s="6">
        <v>1</v>
      </c>
      <c r="DC45" s="7" t="str">
        <f>IF(OR($E$45="",$F$45="",DA45="",DB45=""),"",IF(AND(DA45=$E$45,DB45=$F$45),10*$J$45,IF(OR(AND($E$45&gt;$F$45,DA45&gt;DB45),AND($E$45=$F$45,DA45=DB45),AND($E$45&lt;$F$45,DA45&lt;DB45)),6*$J$45,0)))</f>
        <v/>
      </c>
      <c r="DD45" s="5">
        <v>2</v>
      </c>
      <c r="DE45" s="6">
        <v>0</v>
      </c>
      <c r="DF45" s="7" t="str">
        <f>IF(OR($E$45="",$F$45="",DD45="",DE45=""),"",IF(AND(DD45=$E$45,DE45=$F$45),10*$J$45,IF(OR(AND($E$45&gt;$F$45,DD45&gt;DE45),AND($E$45=$F$45,DD45=DE45),AND($E$45&lt;$F$45,DD45&lt;DE45)),6*$J$45,0)))</f>
        <v/>
      </c>
      <c r="DG45" s="5">
        <v>0</v>
      </c>
      <c r="DH45" s="6">
        <v>0</v>
      </c>
      <c r="DI45" s="7" t="str">
        <f>IF(OR($E$45="",$F$45="",DG45="",DH45=""),"",IF(AND(DG45=$E$45,DH45=$F$45),10*$J$45,IF(OR(AND($E$45&gt;$F$45,DG45&gt;DH45),AND($E$45=$F$45,DG45=DH45),AND($E$45&lt;$F$45,DG45&lt;DH45)),6*$J$45,0)))</f>
        <v/>
      </c>
      <c r="DJ45" s="5">
        <v>1</v>
      </c>
      <c r="DK45" s="6">
        <v>1</v>
      </c>
      <c r="DL45" s="7" t="str">
        <f>IF(OR($E$45="",$F$45="",DJ45="",DK45=""),"",IF(AND(DJ45=$E$45,DK45=$F$45),10*$J$45,IF(OR(AND($E$45&gt;$F$45,DJ45&gt;DK45),AND($E$45=$F$45,DJ45=DK45),AND($E$45&lt;$F$45,DJ45&lt;DK45)),6*$J$45,0)))</f>
        <v/>
      </c>
      <c r="DM45" s="5">
        <v>1</v>
      </c>
      <c r="DN45" s="6">
        <v>0</v>
      </c>
      <c r="DO45" s="7" t="str">
        <f>IF(OR($E$45="",$F$45="",DM45="",DN45=""),"",IF(AND(DM45=$E$45,DN45=$F$45),10*$J$45,IF(OR(AND($E$45&gt;$F$45,DM45&gt;DN45),AND($E$45=$F$45,DM45=DN45),AND($E$45&lt;$F$45,DM45&lt;DN45)),6*$J$45,0)))</f>
        <v/>
      </c>
      <c r="DP45" s="5">
        <v>2</v>
      </c>
      <c r="DQ45" s="6">
        <v>0</v>
      </c>
      <c r="DR45" s="7" t="str">
        <f>IF(OR($E$45="",$F$45="",DP45="",DQ45=""),"",IF(AND(DP45=$E$45,DQ45=$F$45),10*$J$45,IF(OR(AND($E$45&gt;$F$45,DP45&gt;DQ45),AND($E$45=$F$45,DP45=DQ45),AND($E$45&lt;$F$45,DP45&lt;DQ45)),6*$J$45,0)))</f>
        <v/>
      </c>
      <c r="DS45" s="5">
        <v>3</v>
      </c>
      <c r="DT45" s="6">
        <v>1</v>
      </c>
      <c r="DU45" s="7" t="str">
        <f>IF(OR($E$45="",$F$45="",DS45="",DT45=""),"",IF(AND(DS45=$E$45,DT45=$F$45),10*$J$45,IF(OR(AND($E$45&gt;$F$45,DS45&gt;DT45),AND($E$45=$F$45,DS45=DT45),AND($E$45&lt;$F$45,DS45&lt;DT45)),6*$J$45,0)))</f>
        <v/>
      </c>
      <c r="DV45" s="5">
        <v>3</v>
      </c>
      <c r="DW45" s="6">
        <v>1</v>
      </c>
      <c r="DX45" s="7" t="str">
        <f>IF(OR($E$45="",$F$45="",DV45="",DW45=""),"",IF(AND(DV45=$E$45,DW45=$F$45),10*$J$45,IF(OR(AND($E$45&gt;$F$45,DV45&gt;DW45),AND($E$45=$F$45,DV45=DW45),AND($E$45&lt;$F$45,DV45&lt;DW45)),6*$J$45,0)))</f>
        <v/>
      </c>
      <c r="DY45" s="5">
        <v>0</v>
      </c>
      <c r="DZ45" s="6">
        <v>1</v>
      </c>
      <c r="EA45" s="7" t="str">
        <f>IF(OR($E$45="",$F$45="",DY45="",DZ45=""),"",IF(AND(DY45=$E$45,DZ45=$F$45),10*$J$45,IF(OR(AND($E$45&gt;$F$45,DY45&gt;DZ45),AND($E$45=$F$45,DY45=DZ45),AND($E$45&lt;$F$45,DY45&lt;DZ45)),6*$J$45,0)))</f>
        <v/>
      </c>
      <c r="EB45" s="5">
        <v>1</v>
      </c>
      <c r="EC45" s="6">
        <v>0</v>
      </c>
      <c r="ED45" s="7" t="str">
        <f>IF(OR($E$45="",$F$45="",EB45="",EC45=""),"",IF(AND(EB45=$E$45,EC45=$F$45),10*$J$45,IF(OR(AND($E$45&gt;$F$45,EB45&gt;EC45),AND($E$45=$F$45,EB45=EC45),AND($E$45&lt;$F$45,EB45&lt;EC45)),6*$J$45,0)))</f>
        <v/>
      </c>
      <c r="EE45" s="5">
        <v>0</v>
      </c>
      <c r="EF45" s="6">
        <v>1</v>
      </c>
      <c r="EG45" s="7" t="str">
        <f>IF(OR($E$45="",$F$45="",EE45="",EF45=""),"",IF(AND(EE45=$E$45,EF45=$F$45),10*$J$45,IF(OR(AND($E$45&gt;$F$45,EE45&gt;EF45),AND($E$45=$F$45,EE45=EF45),AND($E$45&lt;$F$45,EE45&lt;EF45)),6*$J$45,0)))</f>
        <v/>
      </c>
      <c r="EH45" s="5">
        <v>2</v>
      </c>
      <c r="EI45" s="6">
        <v>0</v>
      </c>
      <c r="EJ45" s="7" t="str">
        <f>IF(OR($E$45="",$F$45="",EH45="",EI45=""),"",IF(AND(EH45=$E$45,EI45=$F$45),10*$J$45,IF(OR(AND($E$45&gt;$F$45,EH45&gt;EI45),AND($E$45=$F$45,EH45=EI45),AND($E$45&lt;$F$45,EH45&lt;EI45)),6*$J$45,0)))</f>
        <v/>
      </c>
      <c r="EK45" s="5">
        <v>2</v>
      </c>
      <c r="EL45" s="6">
        <v>0</v>
      </c>
      <c r="EM45" s="7" t="str">
        <f>IF(OR($E$45="",$F$45="",EK45="",EL45=""),"",IF(AND(EK45=$E$45,EL45=$F$45),10*$J$45,IF(OR(AND($E$45&gt;$F$45,EK45&gt;EL45),AND($E$45=$F$45,EK45=EL45),AND($E$45&lt;$F$45,EK45&lt;EL45)),6*$J$45,0)))</f>
        <v/>
      </c>
      <c r="EN45" s="5">
        <v>2</v>
      </c>
      <c r="EO45" s="6">
        <v>0</v>
      </c>
      <c r="EP45" s="7" t="str">
        <f>IF(OR($E$45="",$F$45="",EN45="",EO45=""),"",IF(AND(EN45=$E$45,EO45=$F$45),10*$J$45,IF(OR(AND($E$45&gt;$F$45,EN45&gt;EO45),AND($E$45=$F$45,EN45=EO45),AND($E$45&lt;$F$45,EN45&lt;EO45)),6*$J$45,0)))</f>
        <v/>
      </c>
      <c r="EQ45" s="5">
        <v>1</v>
      </c>
      <c r="ER45" s="6">
        <v>0</v>
      </c>
      <c r="ES45" s="7" t="str">
        <f>IF(OR($E$45="",$F$45="",EQ45="",ER45=""),"",IF(AND(EQ45=$E$45,ER45=$F$45),10*$J$45,IF(OR(AND($E$45&gt;$F$45,EQ45&gt;ER45),AND($E$45=$F$45,EQ45=ER45),AND($E$45&lt;$F$45,EQ45&lt;ER45)),6*$J$45,0)))</f>
        <v/>
      </c>
      <c r="ET45" s="5">
        <v>1</v>
      </c>
      <c r="EU45" s="6">
        <v>0</v>
      </c>
      <c r="EV45" s="7" t="str">
        <f>IF(OR($E$45="",$F$45="",ET45="",EU45=""),"",IF(AND(ET45=$E$45,EU45=$F$45),10*$J$45,IF(OR(AND($E$45&gt;$F$45,ET45&gt;EU45),AND($E$45=$F$45,ET45=EU45),AND($E$45&lt;$F$45,ET45&lt;EU45)),6*$J$45,0)))</f>
        <v/>
      </c>
      <c r="EW45" s="5">
        <v>2</v>
      </c>
      <c r="EX45" s="6">
        <v>1</v>
      </c>
      <c r="EY45" s="7" t="str">
        <f>IF(OR($E$45="",$F$45="",EW45="",EX45=""),"",IF(AND(EW45=$E$45,EX45=$F$45),10*$J$45,IF(OR(AND($E$45&gt;$F$45,EW45&gt;EX45),AND($E$45=$F$45,EW45=EX45),AND($E$45&lt;$F$45,EW45&lt;EX45)),6*$J$45,0)))</f>
        <v/>
      </c>
      <c r="EZ45" s="5">
        <v>1</v>
      </c>
      <c r="FA45" s="6">
        <v>0</v>
      </c>
      <c r="FB45" s="7" t="str">
        <f>IF(OR($E$45="",$F$45="",EZ45="",FA45=""),"",IF(AND(EZ45=$E$45,FA45=$F$45),10*$J$45,IF(OR(AND($E$45&gt;$F$45,EZ45&gt;FA45),AND($E$45=$F$45,EZ45=FA45),AND($E$45&lt;$F$45,EZ45&lt;FA45)),6*$J$45,0)))</f>
        <v/>
      </c>
      <c r="FC45" s="5">
        <v>1</v>
      </c>
      <c r="FD45" s="6">
        <v>1</v>
      </c>
      <c r="FE45" s="7" t="str">
        <f>IF(OR($E$45="",$F$45="",FC45="",FD45=""),"",IF(AND(FC45=$E$45,FD45=$F$45),10*$J$45,IF(OR(AND($E$45&gt;$F$45,FC45&gt;FD45),AND($E$45=$F$45,FC45=FD45),AND($E$45&lt;$F$45,FC45&lt;FD45)),6*$J$45,0)))</f>
        <v/>
      </c>
      <c r="FF45" s="5">
        <v>0</v>
      </c>
      <c r="FG45" s="6">
        <v>1</v>
      </c>
      <c r="FH45" s="7" t="str">
        <f>IF(OR($E$45="",$F$45="",FF45="",FG45=""),"",IF(AND(FF45=$E$45,FG45=$F$45),10*$J$45,IF(OR(AND($E$45&gt;$F$45,FF45&gt;FG45),AND($E$45=$F$45,FF45=FG45),AND($E$45&lt;$F$45,FF45&lt;FG45)),6*$J$45,0)))</f>
        <v/>
      </c>
      <c r="FI45" s="5">
        <v>1</v>
      </c>
      <c r="FJ45" s="6">
        <v>0</v>
      </c>
      <c r="FK45" s="7" t="str">
        <f>IF(OR($E$45="",$F$45="",FI45="",FJ45=""),"",IF(AND(FI45=$E$45,FJ45=$F$45),10*$J$45,IF(OR(AND($E$45&gt;$F$45,FI45&gt;FJ45),AND($E$45=$F$45,FI45=FJ45),AND($E$45&lt;$F$45,FI45&lt;FJ45)),6*$J$45,0)))</f>
        <v/>
      </c>
      <c r="FL45" s="5">
        <v>0</v>
      </c>
      <c r="FM45" s="6">
        <v>0</v>
      </c>
      <c r="FN45" s="7" t="str">
        <f>IF(OR($E$45="",$F$45="",FL45="",FM45=""),"",IF(AND(FL45=$E$45,FM45=$F$45),10*$J$45,IF(OR(AND($E$45&gt;$F$45,FL45&gt;FM45),AND($E$45=$F$45,FL45=FM45),AND($E$45&lt;$F$45,FL45&lt;FM45)),6*$J$45,0)))</f>
        <v/>
      </c>
      <c r="FO45" s="5">
        <v>0</v>
      </c>
      <c r="FP45" s="6">
        <v>0</v>
      </c>
      <c r="FQ45" s="7" t="str">
        <f>IF(OR($E$45="",$F$45="",FO45="",FP45=""),"",IF(AND(FO45=$E$45,FP45=$F$45),10*$J$45,IF(OR(AND($E$45&gt;$F$45,FO45&gt;FP45),AND($E$45=$F$45,FO45=FP45),AND($E$45&lt;$F$45,FO45&lt;FP45)),6*$J$45,0)))</f>
        <v/>
      </c>
      <c r="FR45" s="5">
        <v>3</v>
      </c>
      <c r="FS45" s="6">
        <v>0</v>
      </c>
      <c r="FT45" s="7" t="str">
        <f>IF(OR($E$45="",$F$45="",FR45="",FS45=""),"",IF(AND(FR45=$E$45,FS45=$F$45),10*$J$45,IF(OR(AND($E$45&gt;$F$45,FR45&gt;FS45),AND($E$45=$F$45,FR45=FS45),AND($E$45&lt;$F$45,FR45&lt;FS45)),6*$J$45,0)))</f>
        <v/>
      </c>
      <c r="FU45" s="5">
        <v>2</v>
      </c>
      <c r="FV45" s="6">
        <v>0</v>
      </c>
      <c r="FW45" s="7" t="str">
        <f>IF(OR($E$45="",$F$45="",FU45="",FV45=""),"",IF(AND(FU45=$E$45,FV45=$F$45),10*$J$45,IF(OR(AND($E$45&gt;$F$45,FU45&gt;FV45),AND($E$45=$F$45,FU45=FV45),AND($E$45&lt;$F$45,FU45&lt;FV45)),6*$J$45,0)))</f>
        <v/>
      </c>
      <c r="FX45" s="5">
        <v>1</v>
      </c>
      <c r="FY45" s="6">
        <v>0</v>
      </c>
      <c r="FZ45" s="7" t="str">
        <f>IF(OR($E$45="",$F$45="",FX45="",FY45=""),"",IF(AND(FX45=$E$45,FY45=$F$45),10*$J$45,IF(OR(AND($E$45&gt;$F$45,FX45&gt;FY45),AND($E$45=$F$45,FX45=FY45),AND($E$45&lt;$F$45,FX45&lt;FY45)),6*$J$45,0)))</f>
        <v/>
      </c>
      <c r="GA45" s="5">
        <v>1</v>
      </c>
      <c r="GB45" s="6">
        <v>0</v>
      </c>
      <c r="GC45" s="7" t="str">
        <f>IF(OR($E$45="",$F$45="",GA45="",GB45=""),"",IF(AND(GA45=$E$45,GB45=$F$45),10*$J$45,IF(OR(AND($E$45&gt;$F$45,GA45&gt;GB45),AND($E$45=$F$45,GA45=GB45),AND($E$45&lt;$F$45,GA45&lt;GB45)),6*$J$45,0)))</f>
        <v/>
      </c>
      <c r="GD45" s="5">
        <v>1</v>
      </c>
      <c r="GE45" s="6">
        <v>1</v>
      </c>
      <c r="GF45" s="7" t="str">
        <f>IF(OR($E$45="",$F$45="",GD45="",GE45=""),"",IF(AND(GD45=$E$45,GE45=$F$45),10*$J$45,IF(OR(AND($E$45&gt;$F$45,GD45&gt;GE45),AND($E$45=$F$45,GD45=GE45),AND($E$45&lt;$F$45,GD45&lt;GE45)),6*$J$45,0)))</f>
        <v/>
      </c>
      <c r="GG45" s="5">
        <v>2</v>
      </c>
      <c r="GH45" s="6">
        <v>0</v>
      </c>
      <c r="GI45" s="7" t="str">
        <f>IF(OR($E$45="",$F$45="",GG45="",GH45=""),"",IF(AND(GG45=$E$45,GH45=$F$45),10*$J$45,IF(OR(AND($E$45&gt;$F$45,GG45&gt;GH45),AND($E$45=$F$45,GG45=GH45),AND($E$45&lt;$F$45,GG45&lt;GH45)),6*$J$45,0)))</f>
        <v/>
      </c>
      <c r="GJ45" s="5">
        <v>1</v>
      </c>
      <c r="GK45" s="6">
        <v>0</v>
      </c>
      <c r="GL45" s="7" t="str">
        <f>IF(OR($E$45="",$F$45="",GJ45="",GK45=""),"",IF(AND(GJ45=$E$45,GK45=$F$45),10*$J$45,IF(OR(AND($E$45&gt;$F$45,GJ45&gt;GK45),AND($E$45=$F$45,GJ45=GK45),AND($E$45&lt;$F$45,GJ45&lt;GK45)),6*$J$45,0)))</f>
        <v/>
      </c>
      <c r="GM45" s="5">
        <v>1</v>
      </c>
      <c r="GN45" s="6">
        <v>0</v>
      </c>
      <c r="GO45" s="7" t="str">
        <f>IF(OR($E$45="",$F$45="",GM45="",GN45=""),"",IF(AND(GM45=$E$45,GN45=$F$45),10*$J$45,IF(OR(AND($E$45&gt;$F$45,GM45&gt;GN45),AND($E$45=$F$45,GM45=GN45),AND($E$45&lt;$F$45,GM45&lt;GN45)),6*$J$45,0)))</f>
        <v/>
      </c>
      <c r="GP45" s="5">
        <v>2</v>
      </c>
      <c r="GQ45" s="6">
        <v>0</v>
      </c>
      <c r="GR45" s="7" t="str">
        <f>IF(OR($E$45="",$F$45="",GP45="",GQ45=""),"",IF(AND(GP45=$E$45,GQ45=$F$45),10*$J$45,IF(OR(AND($E$45&gt;$F$45,GP45&gt;GQ45),AND($E$45=$F$45,GP45=GQ45),AND($E$45&lt;$F$45,GP45&lt;GQ45)),6*$J$45,0)))</f>
        <v/>
      </c>
      <c r="GS45" s="5">
        <v>2</v>
      </c>
      <c r="GT45" s="6">
        <v>0</v>
      </c>
      <c r="GU45" s="7" t="str">
        <f>IF(OR($E$45="",$F$45="",GS45="",GT45=""),"",IF(AND(GS45=$E$45,GT45=$F$45),10*$J$45,IF(OR(AND($E$45&gt;$F$45,GS45&gt;GT45),AND($E$45=$F$45,GS45=GT45),AND($E$45&lt;$F$45,GS45&lt;GT45)),6*$J$45,0)))</f>
        <v/>
      </c>
      <c r="GV45" s="168"/>
    </row>
    <row r="46" spans="1:204">
      <c r="A46" s="236">
        <v>43</v>
      </c>
      <c r="B46" s="46" t="s">
        <v>101</v>
      </c>
      <c r="C46" s="155" t="str">
        <f>E65</f>
        <v/>
      </c>
      <c r="D46" s="156" t="str">
        <f>E66</f>
        <v/>
      </c>
      <c r="E46" s="222" t="str">
        <f>IF('Phase Finale'!D46&lt;&gt;"",'Phase Finale'!D46,"")</f>
        <v/>
      </c>
      <c r="F46" s="222" t="str">
        <f>IF('Phase Finale'!D51&lt;&gt;"",'Phase Finale'!D51,"")</f>
        <v/>
      </c>
      <c r="G46" s="22">
        <v>1.5</v>
      </c>
      <c r="H46" s="22">
        <v>4.3</v>
      </c>
      <c r="I46" s="22">
        <v>6.6</v>
      </c>
      <c r="J46" s="174" t="str">
        <f>IF(OR(E46="",F46="",G46=""),"",IF(E46&gt;F46,G46,IF(E46=F46,H46,I46)))</f>
        <v/>
      </c>
      <c r="K46" s="250">
        <f>IF($K$4&lt;&gt;0,HLOOKUP($K$4,$O$4:GU46,A46,FALSE),"")</f>
        <v>3</v>
      </c>
      <c r="L46" s="251">
        <f>IF($K$4&lt;&gt;0,HLOOKUP(CONCATENATE($K$4,"1"),$O$4:GU46,A46,FALSE),"")</f>
        <v>1</v>
      </c>
      <c r="M46" s="252" t="str">
        <f>IF($K$4&lt;&gt;0,HLOOKUP(CONCATENATE($K$4,"2"),$O$4:GU46,A46,FALSE),"")</f>
        <v/>
      </c>
      <c r="N46" s="255"/>
      <c r="O46" s="10">
        <v>2</v>
      </c>
      <c r="P46" s="11">
        <v>0</v>
      </c>
      <c r="Q46" s="12" t="str">
        <f>IF(OR($E$46="",$F$46="",O46="",P46=""),"",IF(AND(O46=$E$46,P46=$F$46),10*$J$46,IF(OR(AND($E$46&gt;$F$46,O46&gt;P46),AND($E$46=$F$46,O46=P46),AND($E$46&lt;$F$46,O46&lt;P46)),6*$J$46,0)))</f>
        <v/>
      </c>
      <c r="R46" s="10">
        <v>3</v>
      </c>
      <c r="S46" s="11">
        <v>1</v>
      </c>
      <c r="T46" s="12" t="str">
        <f>IF(OR($E$46="",$F$46="",R46="",S46=""),"",IF(AND(R46=$E$46,S46=$F$46),10*$J$46,IF(OR(AND($E$46&gt;$F$46,R46&gt;S46),AND($E$46=$F$46,R46=S46),AND($E$46&lt;$F$46,R46&lt;S46)),6*$J$46,0)))</f>
        <v/>
      </c>
      <c r="U46" s="10">
        <v>2</v>
      </c>
      <c r="V46" s="11">
        <v>0</v>
      </c>
      <c r="W46" s="12" t="str">
        <f>IF(OR($E$46="",$F$46="",U46="",V46=""),"",IF(AND(U46=$E$46,V46=$F$46),10*$J$46,IF(OR(AND($E$46&gt;$F$46,U46&gt;V46),AND($E$46=$F$46,U46=V46),AND($E$46&lt;$F$46,U46&lt;V46)),6*$J$46,0)))</f>
        <v/>
      </c>
      <c r="X46" s="10">
        <v>1</v>
      </c>
      <c r="Y46" s="11">
        <v>0</v>
      </c>
      <c r="Z46" s="12" t="str">
        <f>IF(OR($E$46="",$F$46="",X46="",Y46=""),"",IF(AND(X46=$E$46,Y46=$F$46),10*$J$46,IF(OR(AND($E$46&gt;$F$46,X46&gt;Y46),AND($E$46=$F$46,X46=Y46),AND($E$46&lt;$F$46,X46&lt;Y46)),6*$J$46,0)))</f>
        <v/>
      </c>
      <c r="AA46" s="10">
        <v>2</v>
      </c>
      <c r="AB46" s="11">
        <v>1</v>
      </c>
      <c r="AC46" s="12" t="str">
        <f>IF(OR($E$46="",$F$46="",AA46="",AB46=""),"",IF(AND(AA46=$E$46,AB46=$F$46),10*$J$46,IF(OR(AND($E$46&gt;$F$46,AA46&gt;AB46),AND($E$46=$F$46,AA46=AB46),AND($E$46&lt;$F$46,AA46&lt;AB46)),6*$J$46,0)))</f>
        <v/>
      </c>
      <c r="AD46" s="10">
        <v>2</v>
      </c>
      <c r="AE46" s="11">
        <v>0</v>
      </c>
      <c r="AF46" s="12" t="str">
        <f>IF(OR($E$46="",$F$46="",AD46="",AE46=""),"",IF(AND(AD46=$E$46,AE46=$F$46),10*$J$46,IF(OR(AND($E$46&gt;$F$46,AD46&gt;AE46),AND($E$46=$F$46,AD46=AE46),AND($E$46&lt;$F$46,AD46&lt;AE46)),6*$J$46,0)))</f>
        <v/>
      </c>
      <c r="AG46" s="10">
        <v>2</v>
      </c>
      <c r="AH46" s="11">
        <v>1</v>
      </c>
      <c r="AI46" s="12" t="str">
        <f>IF(OR($E$46="",$F$46="",AG46="",AH46=""),"",IF(AND(AG46=$E$46,AH46=$F$46),10*$J$46,IF(OR(AND($E$46&gt;$F$46,AG46&gt;AH46),AND($E$46=$F$46,AG46=AH46),AND($E$46&lt;$F$46,AG46&lt;AH46)),6*$J$46,0)))</f>
        <v/>
      </c>
      <c r="AJ46" s="10">
        <v>3</v>
      </c>
      <c r="AK46" s="11">
        <v>1</v>
      </c>
      <c r="AL46" s="12" t="str">
        <f>IF(OR($E$46="",$F$46="",AJ46="",AK46=""),"",IF(AND(AJ46=$E$46,AK46=$F$46),10*$J$46,IF(OR(AND($E$46&gt;$F$46,AJ46&gt;AK46),AND($E$46=$F$46,AJ46=AK46),AND($E$46&lt;$F$46,AJ46&lt;AK46)),6*$J$46,0)))</f>
        <v/>
      </c>
      <c r="AM46" s="10">
        <v>2</v>
      </c>
      <c r="AN46" s="11">
        <v>0</v>
      </c>
      <c r="AO46" s="12" t="str">
        <f>IF(OR($E$46="",$F$46="",AM46="",AN46=""),"",IF(AND(AM46=$E$46,AN46=$F$46),10*$J$46,IF(OR(AND($E$46&gt;$F$46,AM46&gt;AN46),AND($E$46=$F$46,AM46=AN46),AND($E$46&lt;$F$46,AM46&lt;AN46)),6*$J$46,0)))</f>
        <v/>
      </c>
      <c r="AP46" s="10">
        <v>2</v>
      </c>
      <c r="AQ46" s="11">
        <v>0</v>
      </c>
      <c r="AR46" s="12" t="str">
        <f>IF(OR($E$46="",$F$46="",AP46="",AQ46=""),"",IF(AND(AP46=$E$46,AQ46=$F$46),10*$J$46,IF(OR(AND($E$46&gt;$F$46,AP46&gt;AQ46),AND($E$46=$F$46,AP46=AQ46),AND($E$46&lt;$F$46,AP46&lt;AQ46)),6*$J$46,0)))</f>
        <v/>
      </c>
      <c r="AS46" s="10">
        <v>3</v>
      </c>
      <c r="AT46" s="11">
        <v>1</v>
      </c>
      <c r="AU46" s="12" t="str">
        <f>IF(OR($E$46="",$F$46="",AS46="",AT46=""),"",IF(AND(AS46=$E$46,AT46=$F$46),10*$J$46,IF(OR(AND($E$46&gt;$F$46,AS46&gt;AT46),AND($E$46=$F$46,AS46=AT46),AND($E$46&lt;$F$46,AS46&lt;AT46)),6*$J$46,0)))</f>
        <v/>
      </c>
      <c r="AV46" s="10">
        <v>3</v>
      </c>
      <c r="AW46" s="11">
        <v>1</v>
      </c>
      <c r="AX46" s="12" t="str">
        <f>IF(OR($E$46="",$F$46="",AV46="",AW46=""),"",IF(AND(AV46=$E$46,AW46=$F$46),10*$J$46,IF(OR(AND($E$46&gt;$F$46,AV46&gt;AW46),AND($E$46=$F$46,AV46=AW46),AND($E$46&lt;$F$46,AV46&lt;AW46)),6*$J$46,0)))</f>
        <v/>
      </c>
      <c r="AY46" s="10">
        <v>2</v>
      </c>
      <c r="AZ46" s="11">
        <v>1</v>
      </c>
      <c r="BA46" s="12" t="str">
        <f>IF(OR($E$46="",$F$46="",AY46="",AZ46=""),"",IF(AND(AY46=$E$46,AZ46=$F$46),10*$J$46,IF(OR(AND($E$46&gt;$F$46,AY46&gt;AZ46),AND($E$46=$F$46,AY46=AZ46),AND($E$46&lt;$F$46,AY46&lt;AZ46)),6*$J$46,0)))</f>
        <v/>
      </c>
      <c r="BB46" s="10">
        <v>3</v>
      </c>
      <c r="BC46" s="11">
        <v>1</v>
      </c>
      <c r="BD46" s="12" t="str">
        <f>IF(OR($E$46="",$F$46="",BB46="",BC46=""),"",IF(AND(BB46=$E$46,BC46=$F$46),10*$J$46,IF(OR(AND($E$46&gt;$F$46,BB46&gt;BC46),AND($E$46=$F$46,BB46=BC46),AND($E$46&lt;$F$46,BB46&lt;BC46)),6*$J$46,0)))</f>
        <v/>
      </c>
      <c r="BE46" s="10">
        <v>2</v>
      </c>
      <c r="BF46" s="11">
        <v>0</v>
      </c>
      <c r="BG46" s="12" t="str">
        <f>IF(OR($E$46="",$F$46="",BE46="",BF46=""),"",IF(AND(BE46=$E$46,BF46=$F$46),10*$J$46,IF(OR(AND($E$46&gt;$F$46,BE46&gt;BF46),AND($E$46=$F$46,BE46=BF46),AND($E$46&lt;$F$46,BE46&lt;BF46)),6*$J$46,0)))</f>
        <v/>
      </c>
      <c r="BH46" s="10">
        <v>2</v>
      </c>
      <c r="BI46" s="11">
        <v>0</v>
      </c>
      <c r="BJ46" s="12" t="str">
        <f>IF(OR($E$46="",$F$46="",BH46="",BI46=""),"",IF(AND(BH46=$E$46,BI46=$F$46),10*$J$46,IF(OR(AND($E$46&gt;$F$46,BH46&gt;BI46),AND($E$46=$F$46,BH46=BI46),AND($E$46&lt;$F$46,BH46&lt;BI46)),6*$J$46,0)))</f>
        <v/>
      </c>
      <c r="BK46" s="10">
        <v>0</v>
      </c>
      <c r="BL46" s="11">
        <v>2</v>
      </c>
      <c r="BM46" s="12" t="str">
        <f>IF(OR($E$46="",$F$46="",BK46="",BL46=""),"",IF(AND(BK46=$E$46,BL46=$F$46),10*$J$46,IF(OR(AND($E$46&gt;$F$46,BK46&gt;BL46),AND($E$46=$F$46,BK46=BL46),AND($E$46&lt;$F$46,BK46&lt;BL46)),6*$J$46,0)))</f>
        <v/>
      </c>
      <c r="BN46" s="10">
        <v>2</v>
      </c>
      <c r="BO46" s="11">
        <v>0</v>
      </c>
      <c r="BP46" s="12" t="str">
        <f>IF(OR($E$46="",$F$46="",BN46="",BO46=""),"",IF(AND(BN46=$E$46,BO46=$F$46),10*$J$46,IF(OR(AND($E$46&gt;$F$46,BN46&gt;BO46),AND($E$46=$F$46,BN46=BO46),AND($E$46&lt;$F$46,BN46&lt;BO46)),6*$J$46,0)))</f>
        <v/>
      </c>
      <c r="BQ46" s="10">
        <v>1</v>
      </c>
      <c r="BR46" s="11">
        <v>1</v>
      </c>
      <c r="BS46" s="12" t="str">
        <f>IF(OR($E$46="",$F$46="",BQ46="",BR46=""),"",IF(AND(BQ46=$E$46,BR46=$F$46),10*$J$46,IF(OR(AND($E$46&gt;$F$46,BQ46&gt;BR46),AND($E$46=$F$46,BQ46=BR46),AND($E$46&lt;$F$46,BQ46&lt;BR46)),6*$J$46,0)))</f>
        <v/>
      </c>
      <c r="BT46" s="10">
        <v>3</v>
      </c>
      <c r="BU46" s="11">
        <v>1</v>
      </c>
      <c r="BV46" s="12" t="str">
        <f>IF(OR($E$46="",$F$46="",BT46="",BU46=""),"",IF(AND(BT46=$E$46,BU46=$F$46),10*$J$46,IF(OR(AND($E$46&gt;$F$46,BT46&gt;BU46),AND($E$46=$F$46,BT46=BU46),AND($E$46&lt;$F$46,BT46&lt;BU46)),6*$J$46,0)))</f>
        <v/>
      </c>
      <c r="BW46" s="10">
        <v>0</v>
      </c>
      <c r="BX46" s="11">
        <v>0</v>
      </c>
      <c r="BY46" s="12" t="str">
        <f>IF(OR($E$46="",$F$46="",BW46="",BX46=""),"",IF(AND(BW46=$E$46,BX46=$F$46),10*$J$46,IF(OR(AND($E$46&gt;$F$46,BW46&gt;BX46),AND($E$46=$F$46,BW46=BX46),AND($E$46&lt;$F$46,BW46&lt;BX46)),6*$J$46,0)))</f>
        <v/>
      </c>
      <c r="BZ46" s="10">
        <v>1</v>
      </c>
      <c r="CA46" s="11">
        <v>0</v>
      </c>
      <c r="CB46" s="12" t="str">
        <f>IF(OR($E$46="",$F$46="",BZ46="",CA46=""),"",IF(AND(BZ46=$E$46,CA46=$F$46),10*$J$46,IF(OR(AND($E$46&gt;$F$46,BZ46&gt;CA46),AND($E$46=$F$46,BZ46=CA46),AND($E$46&lt;$F$46,BZ46&lt;CA46)),6*$J$46,0)))</f>
        <v/>
      </c>
      <c r="CC46" s="10">
        <v>2</v>
      </c>
      <c r="CD46" s="11">
        <v>0</v>
      </c>
      <c r="CE46" s="12" t="str">
        <f>IF(OR($E$46="",$F$46="",CC46="",CD46=""),"",IF(AND(CC46=$E$46,CD46=$F$46),10*$J$46,IF(OR(AND($E$46&gt;$F$46,CC46&gt;CD46),AND($E$46=$F$46,CC46=CD46),AND($E$46&lt;$F$46,CC46&lt;CD46)),6*$J$46,0)))</f>
        <v/>
      </c>
      <c r="CF46" s="10">
        <v>1</v>
      </c>
      <c r="CG46" s="11">
        <v>1</v>
      </c>
      <c r="CH46" s="12" t="str">
        <f>IF(OR($E$46="",$F$46="",CF46="",CG46=""),"",IF(AND(CF46=$E$46,CG46=$F$46),10*$J$46,IF(OR(AND($E$46&gt;$F$46,CF46&gt;CG46),AND($E$46=$F$46,CF46=CG46),AND($E$46&lt;$F$46,CF46&lt;CG46)),6*$J$46,0)))</f>
        <v/>
      </c>
      <c r="CI46" s="10">
        <v>3</v>
      </c>
      <c r="CJ46" s="11">
        <v>1</v>
      </c>
      <c r="CK46" s="12" t="str">
        <f>IF(OR($E$46="",$F$46="",CI46="",CJ46=""),"",IF(AND(CI46=$E$46,CJ46=$F$46),10*$J$46,IF(OR(AND($E$46&gt;$F$46,CI46&gt;CJ46),AND($E$46=$F$46,CI46=CJ46),AND($E$46&lt;$F$46,CI46&lt;CJ46)),6*$J$46,0)))</f>
        <v/>
      </c>
      <c r="CL46" s="10">
        <v>3</v>
      </c>
      <c r="CM46" s="11">
        <v>1</v>
      </c>
      <c r="CN46" s="12" t="str">
        <f>IF(OR($E$46="",$F$46="",CL46="",CM46=""),"",IF(AND(CL46=$E$46,CM46=$F$46),10*$J$46,IF(OR(AND($E$46&gt;$F$46,CL46&gt;CM46),AND($E$46=$F$46,CL46=CM46),AND($E$46&lt;$F$46,CL46&lt;CM46)),6*$J$46,0)))</f>
        <v/>
      </c>
      <c r="CO46" s="10">
        <v>1</v>
      </c>
      <c r="CP46" s="11">
        <v>0</v>
      </c>
      <c r="CQ46" s="12" t="str">
        <f>IF(OR($E$46="",$F$46="",CO46="",CP46=""),"",IF(AND(CO46=$E$46,CP46=$F$46),10*$J$46,IF(OR(AND($E$46&gt;$F$46,CO46&gt;CP46),AND($E$46=$F$46,CO46=CP46),AND($E$46&lt;$F$46,CO46&lt;CP46)),6*$J$46,0)))</f>
        <v/>
      </c>
      <c r="CR46" s="10">
        <v>2</v>
      </c>
      <c r="CS46" s="11">
        <v>0</v>
      </c>
      <c r="CT46" s="12" t="str">
        <f>IF(OR($E$46="",$F$46="",CR46="",CS46=""),"",IF(AND(CR46=$E$46,CS46=$F$46),10*$J$46,IF(OR(AND($E$46&gt;$F$46,CR46&gt;CS46),AND($E$46=$F$46,CR46=CS46),AND($E$46&lt;$F$46,CR46&lt;CS46)),6*$J$46,0)))</f>
        <v/>
      </c>
      <c r="CU46" s="10">
        <v>2</v>
      </c>
      <c r="CV46" s="11">
        <v>1</v>
      </c>
      <c r="CW46" s="12" t="str">
        <f>IF(OR($E$46="",$F$46="",CU46="",CV46=""),"",IF(AND(CU46=$E$46,CV46=$F$46),10*$J$46,IF(OR(AND($E$46&gt;$F$46,CU46&gt;CV46),AND($E$46=$F$46,CU46=CV46),AND($E$46&lt;$F$46,CU46&lt;CV46)),6*$J$46,0)))</f>
        <v/>
      </c>
      <c r="CX46" s="10">
        <v>2</v>
      </c>
      <c r="CY46" s="11">
        <v>1</v>
      </c>
      <c r="CZ46" s="12" t="str">
        <f>IF(OR($E$46="",$F$46="",CX46="",CY46=""),"",IF(AND(CX46=$E$46,CY46=$F$46),10*$J$46,IF(OR(AND($E$46&gt;$F$46,CX46&gt;CY46),AND($E$46=$F$46,CX46=CY46),AND($E$46&lt;$F$46,CX46&lt;CY46)),6*$J$46,0)))</f>
        <v/>
      </c>
      <c r="DA46" s="10">
        <v>2</v>
      </c>
      <c r="DB46" s="11">
        <v>1</v>
      </c>
      <c r="DC46" s="12" t="str">
        <f>IF(OR($E$46="",$F$46="",DA46="",DB46=""),"",IF(AND(DA46=$E$46,DB46=$F$46),10*$J$46,IF(OR(AND($E$46&gt;$F$46,DA46&gt;DB46),AND($E$46=$F$46,DA46=DB46),AND($E$46&lt;$F$46,DA46&lt;DB46)),6*$J$46,0)))</f>
        <v/>
      </c>
      <c r="DD46" s="10">
        <v>2</v>
      </c>
      <c r="DE46" s="11">
        <v>0</v>
      </c>
      <c r="DF46" s="12" t="str">
        <f>IF(OR($E$46="",$F$46="",DD46="",DE46=""),"",IF(AND(DD46=$E$46,DE46=$F$46),10*$J$46,IF(OR(AND($E$46&gt;$F$46,DD46&gt;DE46),AND($E$46=$F$46,DD46=DE46),AND($E$46&lt;$F$46,DD46&lt;DE46)),6*$J$46,0)))</f>
        <v/>
      </c>
      <c r="DG46" s="10">
        <v>3</v>
      </c>
      <c r="DH46" s="11">
        <v>1</v>
      </c>
      <c r="DI46" s="12" t="str">
        <f>IF(OR($E$46="",$F$46="",DG46="",DH46=""),"",IF(AND(DG46=$E$46,DH46=$F$46),10*$J$46,IF(OR(AND($E$46&gt;$F$46,DG46&gt;DH46),AND($E$46=$F$46,DG46=DH46),AND($E$46&lt;$F$46,DG46&lt;DH46)),6*$J$46,0)))</f>
        <v/>
      </c>
      <c r="DJ46" s="10">
        <v>3</v>
      </c>
      <c r="DK46" s="11">
        <v>1</v>
      </c>
      <c r="DL46" s="12" t="str">
        <f>IF(OR($E$46="",$F$46="",DJ46="",DK46=""),"",IF(AND(DJ46=$E$46,DK46=$F$46),10*$J$46,IF(OR(AND($E$46&gt;$F$46,DJ46&gt;DK46),AND($E$46=$F$46,DJ46=DK46),AND($E$46&lt;$F$46,DJ46&lt;DK46)),6*$J$46,0)))</f>
        <v/>
      </c>
      <c r="DM46" s="10">
        <v>2</v>
      </c>
      <c r="DN46" s="11">
        <v>0</v>
      </c>
      <c r="DO46" s="12" t="str">
        <f>IF(OR($E$46="",$F$46="",DM46="",DN46=""),"",IF(AND(DM46=$E$46,DN46=$F$46),10*$J$46,IF(OR(AND($E$46&gt;$F$46,DM46&gt;DN46),AND($E$46=$F$46,DM46=DN46),AND($E$46&lt;$F$46,DM46&lt;DN46)),6*$J$46,0)))</f>
        <v/>
      </c>
      <c r="DP46" s="10">
        <v>1</v>
      </c>
      <c r="DQ46" s="11">
        <v>2</v>
      </c>
      <c r="DR46" s="12" t="str">
        <f>IF(OR($E$46="",$F$46="",DP46="",DQ46=""),"",IF(AND(DP46=$E$46,DQ46=$F$46),10*$J$46,IF(OR(AND($E$46&gt;$F$46,DP46&gt;DQ46),AND($E$46=$F$46,DP46=DQ46),AND($E$46&lt;$F$46,DP46&lt;DQ46)),6*$J$46,0)))</f>
        <v/>
      </c>
      <c r="DS46" s="10">
        <v>3</v>
      </c>
      <c r="DT46" s="11">
        <v>1</v>
      </c>
      <c r="DU46" s="12" t="str">
        <f>IF(OR($E$46="",$F$46="",DS46="",DT46=""),"",IF(AND(DS46=$E$46,DT46=$F$46),10*$J$46,IF(OR(AND($E$46&gt;$F$46,DS46&gt;DT46),AND($E$46=$F$46,DS46=DT46),AND($E$46&lt;$F$46,DS46&lt;DT46)),6*$J$46,0)))</f>
        <v/>
      </c>
      <c r="DV46" s="10">
        <v>1</v>
      </c>
      <c r="DW46" s="11">
        <v>0</v>
      </c>
      <c r="DX46" s="12" t="str">
        <f>IF(OR($E$46="",$F$46="",DV46="",DW46=""),"",IF(AND(DV46=$E$46,DW46=$F$46),10*$J$46,IF(OR(AND($E$46&gt;$F$46,DV46&gt;DW46),AND($E$46=$F$46,DV46=DW46),AND($E$46&lt;$F$46,DV46&lt;DW46)),6*$J$46,0)))</f>
        <v/>
      </c>
      <c r="DY46" s="10">
        <v>3</v>
      </c>
      <c r="DZ46" s="11">
        <v>1</v>
      </c>
      <c r="EA46" s="12" t="str">
        <f>IF(OR($E$46="",$F$46="",DY46="",DZ46=""),"",IF(AND(DY46=$E$46,DZ46=$F$46),10*$J$46,IF(OR(AND($E$46&gt;$F$46,DY46&gt;DZ46),AND($E$46=$F$46,DY46=DZ46),AND($E$46&lt;$F$46,DY46&lt;DZ46)),6*$J$46,0)))</f>
        <v/>
      </c>
      <c r="EB46" s="10">
        <v>0</v>
      </c>
      <c r="EC46" s="11">
        <v>0</v>
      </c>
      <c r="ED46" s="12" t="str">
        <f>IF(OR($E$46="",$F$46="",EB46="",EC46=""),"",IF(AND(EB46=$E$46,EC46=$F$46),10*$J$46,IF(OR(AND($E$46&gt;$F$46,EB46&gt;EC46),AND($E$46=$F$46,EB46=EC46),AND($E$46&lt;$F$46,EB46&lt;EC46)),6*$J$46,0)))</f>
        <v/>
      </c>
      <c r="EE46" s="10">
        <v>1</v>
      </c>
      <c r="EF46" s="11">
        <v>1</v>
      </c>
      <c r="EG46" s="12" t="str">
        <f>IF(OR($E$46="",$F$46="",EE46="",EF46=""),"",IF(AND(EE46=$E$46,EF46=$F$46),10*$J$46,IF(OR(AND($E$46&gt;$F$46,EE46&gt;EF46),AND($E$46=$F$46,EE46=EF46),AND($E$46&lt;$F$46,EE46&lt;EF46)),6*$J$46,0)))</f>
        <v/>
      </c>
      <c r="EH46" s="10">
        <v>2</v>
      </c>
      <c r="EI46" s="11">
        <v>0</v>
      </c>
      <c r="EJ46" s="12" t="str">
        <f>IF(OR($E$46="",$F$46="",EH46="",EI46=""),"",IF(AND(EH46=$E$46,EI46=$F$46),10*$J$46,IF(OR(AND($E$46&gt;$F$46,EH46&gt;EI46),AND($E$46=$F$46,EH46=EI46),AND($E$46&lt;$F$46,EH46&lt;EI46)),6*$J$46,0)))</f>
        <v/>
      </c>
      <c r="EK46" s="10">
        <v>3</v>
      </c>
      <c r="EL46" s="11">
        <v>1</v>
      </c>
      <c r="EM46" s="12" t="str">
        <f>IF(OR($E$46="",$F$46="",EK46="",EL46=""),"",IF(AND(EK46=$E$46,EL46=$F$46),10*$J$46,IF(OR(AND($E$46&gt;$F$46,EK46&gt;EL46),AND($E$46=$F$46,EK46=EL46),AND($E$46&lt;$F$46,EK46&lt;EL46)),6*$J$46,0)))</f>
        <v/>
      </c>
      <c r="EN46" s="10">
        <v>3</v>
      </c>
      <c r="EO46" s="11">
        <v>1</v>
      </c>
      <c r="EP46" s="12" t="str">
        <f>IF(OR($E$46="",$F$46="",EN46="",EO46=""),"",IF(AND(EN46=$E$46,EO46=$F$46),10*$J$46,IF(OR(AND($E$46&gt;$F$46,EN46&gt;EO46),AND($E$46=$F$46,EN46=EO46),AND($E$46&lt;$F$46,EN46&lt;EO46)),6*$J$46,0)))</f>
        <v/>
      </c>
      <c r="EQ46" s="10">
        <v>2</v>
      </c>
      <c r="ER46" s="11">
        <v>0</v>
      </c>
      <c r="ES46" s="12" t="str">
        <f>IF(OR($E$46="",$F$46="",EQ46="",ER46=""),"",IF(AND(EQ46=$E$46,ER46=$F$46),10*$J$46,IF(OR(AND($E$46&gt;$F$46,EQ46&gt;ER46),AND($E$46=$F$46,EQ46=ER46),AND($E$46&lt;$F$46,EQ46&lt;ER46)),6*$J$46,0)))</f>
        <v/>
      </c>
      <c r="ET46" s="10">
        <v>4</v>
      </c>
      <c r="EU46" s="11">
        <v>2</v>
      </c>
      <c r="EV46" s="12" t="str">
        <f>IF(OR($E$46="",$F$46="",ET46="",EU46=""),"",IF(AND(ET46=$E$46,EU46=$F$46),10*$J$46,IF(OR(AND($E$46&gt;$F$46,ET46&gt;EU46),AND($E$46=$F$46,ET46=EU46),AND($E$46&lt;$F$46,ET46&lt;EU46)),6*$J$46,0)))</f>
        <v/>
      </c>
      <c r="EW46" s="10">
        <v>0</v>
      </c>
      <c r="EX46" s="11">
        <v>0</v>
      </c>
      <c r="EY46" s="12" t="str">
        <f>IF(OR($E$46="",$F$46="",EW46="",EX46=""),"",IF(AND(EW46=$E$46,EX46=$F$46),10*$J$46,IF(OR(AND($E$46&gt;$F$46,EW46&gt;EX46),AND($E$46=$F$46,EW46=EX46),AND($E$46&lt;$F$46,EW46&lt;EX46)),6*$J$46,0)))</f>
        <v/>
      </c>
      <c r="EZ46" s="10">
        <v>4</v>
      </c>
      <c r="FA46" s="11">
        <v>1</v>
      </c>
      <c r="FB46" s="12" t="str">
        <f>IF(OR($E$46="",$F$46="",EZ46="",FA46=""),"",IF(AND(EZ46=$E$46,FA46=$F$46),10*$J$46,IF(OR(AND($E$46&gt;$F$46,EZ46&gt;FA46),AND($E$46=$F$46,EZ46=FA46),AND($E$46&lt;$F$46,EZ46&lt;FA46)),6*$J$46,0)))</f>
        <v/>
      </c>
      <c r="FC46" s="10">
        <v>3</v>
      </c>
      <c r="FD46" s="11">
        <v>1</v>
      </c>
      <c r="FE46" s="12" t="str">
        <f>IF(OR($E$46="",$F$46="",FC46="",FD46=""),"",IF(AND(FC46=$E$46,FD46=$F$46),10*$J$46,IF(OR(AND($E$46&gt;$F$46,FC46&gt;FD46),AND($E$46=$F$46,FC46=FD46),AND($E$46&lt;$F$46,FC46&lt;FD46)),6*$J$46,0)))</f>
        <v/>
      </c>
      <c r="FF46" s="10">
        <v>3</v>
      </c>
      <c r="FG46" s="11">
        <v>1</v>
      </c>
      <c r="FH46" s="12" t="str">
        <f>IF(OR($E$46="",$F$46="",FF46="",FG46=""),"",IF(AND(FF46=$E$46,FG46=$F$46),10*$J$46,IF(OR(AND($E$46&gt;$F$46,FF46&gt;FG46),AND($E$46=$F$46,FF46=FG46),AND($E$46&lt;$F$46,FF46&lt;FG46)),6*$J$46,0)))</f>
        <v/>
      </c>
      <c r="FI46" s="10">
        <v>2</v>
      </c>
      <c r="FJ46" s="11">
        <v>0</v>
      </c>
      <c r="FK46" s="12" t="str">
        <f>IF(OR($E$46="",$F$46="",FI46="",FJ46=""),"",IF(AND(FI46=$E$46,FJ46=$F$46),10*$J$46,IF(OR(AND($E$46&gt;$F$46,FI46&gt;FJ46),AND($E$46=$F$46,FI46=FJ46),AND($E$46&lt;$F$46,FI46&lt;FJ46)),6*$J$46,0)))</f>
        <v/>
      </c>
      <c r="FL46" s="10">
        <v>1</v>
      </c>
      <c r="FM46" s="11">
        <v>2</v>
      </c>
      <c r="FN46" s="12" t="str">
        <f>IF(OR($E$46="",$F$46="",FL46="",FM46=""),"",IF(AND(FL46=$E$46,FM46=$F$46),10*$J$46,IF(OR(AND($E$46&gt;$F$46,FL46&gt;FM46),AND($E$46=$F$46,FL46=FM46),AND($E$46&lt;$F$46,FL46&lt;FM46)),6*$J$46,0)))</f>
        <v/>
      </c>
      <c r="FO46" s="10">
        <v>1</v>
      </c>
      <c r="FP46" s="11">
        <v>0</v>
      </c>
      <c r="FQ46" s="12" t="str">
        <f>IF(OR($E$46="",$F$46="",FO46="",FP46=""),"",IF(AND(FO46=$E$46,FP46=$F$46),10*$J$46,IF(OR(AND($E$46&gt;$F$46,FO46&gt;FP46),AND($E$46=$F$46,FO46=FP46),AND($E$46&lt;$F$46,FO46&lt;FP46)),6*$J$46,0)))</f>
        <v/>
      </c>
      <c r="FR46" s="10">
        <v>2</v>
      </c>
      <c r="FS46" s="11">
        <v>0</v>
      </c>
      <c r="FT46" s="12" t="str">
        <f>IF(OR($E$46="",$F$46="",FR46="",FS46=""),"",IF(AND(FR46=$E$46,FS46=$F$46),10*$J$46,IF(OR(AND($E$46&gt;$F$46,FR46&gt;FS46),AND($E$46=$F$46,FR46=FS46),AND($E$46&lt;$F$46,FR46&lt;FS46)),6*$J$46,0)))</f>
        <v/>
      </c>
      <c r="FU46" s="10">
        <v>3</v>
      </c>
      <c r="FV46" s="11">
        <v>0</v>
      </c>
      <c r="FW46" s="12" t="str">
        <f>IF(OR($E$46="",$F$46="",FU46="",FV46=""),"",IF(AND(FU46=$E$46,FV46=$F$46),10*$J$46,IF(OR(AND($E$46&gt;$F$46,FU46&gt;FV46),AND($E$46=$F$46,FU46=FV46),AND($E$46&lt;$F$46,FU46&lt;FV46)),6*$J$46,0)))</f>
        <v/>
      </c>
      <c r="FX46" s="10">
        <v>2</v>
      </c>
      <c r="FY46" s="11">
        <v>0</v>
      </c>
      <c r="FZ46" s="12" t="str">
        <f>IF(OR($E$46="",$F$46="",FX46="",FY46=""),"",IF(AND(FX46=$E$46,FY46=$F$46),10*$J$46,IF(OR(AND($E$46&gt;$F$46,FX46&gt;FY46),AND($E$46=$F$46,FX46=FY46),AND($E$46&lt;$F$46,FX46&lt;FY46)),6*$J$46,0)))</f>
        <v/>
      </c>
      <c r="GA46" s="10">
        <v>2</v>
      </c>
      <c r="GB46" s="11">
        <v>0</v>
      </c>
      <c r="GC46" s="12" t="str">
        <f>IF(OR($E$46="",$F$46="",GA46="",GB46=""),"",IF(AND(GA46=$E$46,GB46=$F$46),10*$J$46,IF(OR(AND($E$46&gt;$F$46,GA46&gt;GB46),AND($E$46=$F$46,GA46=GB46),AND($E$46&lt;$F$46,GA46&lt;GB46)),6*$J$46,0)))</f>
        <v/>
      </c>
      <c r="GD46" s="10">
        <v>2</v>
      </c>
      <c r="GE46" s="11">
        <v>0</v>
      </c>
      <c r="GF46" s="12" t="str">
        <f>IF(OR($E$46="",$F$46="",GD46="",GE46=""),"",IF(AND(GD46=$E$46,GE46=$F$46),10*$J$46,IF(OR(AND($E$46&gt;$F$46,GD46&gt;GE46),AND($E$46=$F$46,GD46=GE46),AND($E$46&lt;$F$46,GD46&lt;GE46)),6*$J$46,0)))</f>
        <v/>
      </c>
      <c r="GG46" s="10">
        <v>3</v>
      </c>
      <c r="GH46" s="11">
        <v>1</v>
      </c>
      <c r="GI46" s="12" t="str">
        <f>IF(OR($E$46="",$F$46="",GG46="",GH46=""),"",IF(AND(GG46=$E$46,GH46=$F$46),10*$J$46,IF(OR(AND($E$46&gt;$F$46,GG46&gt;GH46),AND($E$46=$F$46,GG46=GH46),AND($E$46&lt;$F$46,GG46&lt;GH46)),6*$J$46,0)))</f>
        <v/>
      </c>
      <c r="GJ46" s="10">
        <v>2</v>
      </c>
      <c r="GK46" s="11">
        <v>0</v>
      </c>
      <c r="GL46" s="12" t="str">
        <f>IF(OR($E$46="",$F$46="",GJ46="",GK46=""),"",IF(AND(GJ46=$E$46,GK46=$F$46),10*$J$46,IF(OR(AND($E$46&gt;$F$46,GJ46&gt;GK46),AND($E$46=$F$46,GJ46=GK46),AND($E$46&lt;$F$46,GJ46&lt;GK46)),6*$J$46,0)))</f>
        <v/>
      </c>
      <c r="GM46" s="10">
        <v>2</v>
      </c>
      <c r="GN46" s="11">
        <v>0</v>
      </c>
      <c r="GO46" s="12" t="str">
        <f>IF(OR($E$46="",$F$46="",GM46="",GN46=""),"",IF(AND(GM46=$E$46,GN46=$F$46),10*$J$46,IF(OR(AND($E$46&gt;$F$46,GM46&gt;GN46),AND($E$46=$F$46,GM46=GN46),AND($E$46&lt;$F$46,GM46&lt;GN46)),6*$J$46,0)))</f>
        <v/>
      </c>
      <c r="GP46" s="10">
        <v>3</v>
      </c>
      <c r="GQ46" s="11">
        <v>2</v>
      </c>
      <c r="GR46" s="12" t="str">
        <f>IF(OR($E$46="",$F$46="",GP46="",GQ46=""),"",IF(AND(GP46=$E$46,GQ46=$F$46),10*$J$46,IF(OR(AND($E$46&gt;$F$46,GP46&gt;GQ46),AND($E$46=$F$46,GP46=GQ46),AND($E$46&lt;$F$46,GP46&lt;GQ46)),6*$J$46,0)))</f>
        <v/>
      </c>
      <c r="GS46" s="10">
        <v>1</v>
      </c>
      <c r="GT46" s="11">
        <v>2</v>
      </c>
      <c r="GU46" s="12" t="str">
        <f>IF(OR($E$46="",$F$46="",GS46="",GT46=""),"",IF(AND(GS46=$E$46,GT46=$F$46),10*$J$46,IF(OR(AND($E$46&gt;$F$46,GS46&gt;GT46),AND($E$46=$F$46,GS46=GT46),AND($E$46&lt;$F$46,GS46&lt;GT46)),6*$J$46,0)))</f>
        <v/>
      </c>
      <c r="GV46" s="168"/>
    </row>
    <row r="47" spans="1:204">
      <c r="A47" s="236">
        <v>44</v>
      </c>
      <c r="B47" s="43" t="s">
        <v>102</v>
      </c>
      <c r="C47" s="150" t="str">
        <f>E63</f>
        <v/>
      </c>
      <c r="D47" s="151" t="str">
        <f>E64</f>
        <v/>
      </c>
      <c r="E47" s="222" t="str">
        <f>IF('Phase Finale'!D36&lt;&gt;"",'Phase Finale'!D36,"")</f>
        <v/>
      </c>
      <c r="F47" s="222" t="str">
        <f>IF('Phase Finale'!D41&lt;&gt;"",'Phase Finale'!D41,"")</f>
        <v/>
      </c>
      <c r="G47" s="22">
        <v>1.2</v>
      </c>
      <c r="H47" s="22">
        <v>4.7</v>
      </c>
      <c r="I47" s="22">
        <v>7.7</v>
      </c>
      <c r="J47" s="174" t="str">
        <f>IF(OR(E47="",F47="",G47=""),"",IF(E47&gt;F47,G47,IF(E47=F47,H47,I47)))</f>
        <v/>
      </c>
      <c r="K47" s="250">
        <f>IF($K$4&lt;&gt;0,HLOOKUP($K$4,$O$4:GU47,A47,FALSE),"")</f>
        <v>3</v>
      </c>
      <c r="L47" s="251">
        <f>IF($K$4&lt;&gt;0,HLOOKUP(CONCATENATE($K$4,"1"),$O$4:GU47,A47,FALSE),"")</f>
        <v>1</v>
      </c>
      <c r="M47" s="252" t="str">
        <f>IF($K$4&lt;&gt;0,HLOOKUP(CONCATENATE($K$4,"2"),$O$4:GU47,A47,FALSE),"")</f>
        <v/>
      </c>
      <c r="N47" s="253"/>
      <c r="O47" s="5">
        <v>1</v>
      </c>
      <c r="P47" s="6">
        <v>2</v>
      </c>
      <c r="Q47" s="7" t="str">
        <f>IF(OR($E$47="",$F$47="",O47="",P47=""),"",IF(AND(O47=$E$47,P47=$F$47),10*$J$47,IF(OR(AND($E$47&gt;$F$47,O47&gt;P47),AND($E$47=$F$47,O47=P47),AND($E$47&lt;$F$47,O47&lt;P47)),6*$J$47,0)))</f>
        <v/>
      </c>
      <c r="R47" s="5">
        <v>3</v>
      </c>
      <c r="S47" s="6">
        <v>0</v>
      </c>
      <c r="T47" s="7" t="str">
        <f>IF(OR($E$47="",$F$47="",R47="",S47=""),"",IF(AND(R47=$E$47,S47=$F$47),10*$J$47,IF(OR(AND($E$47&gt;$F$47,R47&gt;S47),AND($E$47=$F$47,R47=S47),AND($E$47&lt;$F$47,R47&lt;S47)),6*$J$47,0)))</f>
        <v/>
      </c>
      <c r="U47" s="5">
        <v>3</v>
      </c>
      <c r="V47" s="6">
        <v>0</v>
      </c>
      <c r="W47" s="7" t="str">
        <f>IF(OR($E$47="",$F$47="",U47="",V47=""),"",IF(AND(U47=$E$47,V47=$F$47),10*$J$47,IF(OR(AND($E$47&gt;$F$47,U47&gt;V47),AND($E$47=$F$47,U47=V47),AND($E$47&lt;$F$47,U47&lt;V47)),6*$J$47,0)))</f>
        <v/>
      </c>
      <c r="X47" s="5">
        <v>1</v>
      </c>
      <c r="Y47" s="6">
        <v>3</v>
      </c>
      <c r="Z47" s="7" t="str">
        <f>IF(OR($E$47="",$F$47="",X47="",Y47=""),"",IF(AND(X47=$E$47,Y47=$F$47),10*$J$47,IF(OR(AND($E$47&gt;$F$47,X47&gt;Y47),AND($E$47=$F$47,X47=Y47),AND($E$47&lt;$F$47,X47&lt;Y47)),6*$J$47,0)))</f>
        <v/>
      </c>
      <c r="AA47" s="5">
        <v>1</v>
      </c>
      <c r="AB47" s="6">
        <v>1</v>
      </c>
      <c r="AC47" s="7" t="str">
        <f>IF(OR($E$47="",$F$47="",AA47="",AB47=""),"",IF(AND(AA47=$E$47,AB47=$F$47),10*$J$47,IF(OR(AND($E$47&gt;$F$47,AA47&gt;AB47),AND($E$47=$F$47,AA47=AB47),AND($E$47&lt;$F$47,AA47&lt;AB47)),6*$J$47,0)))</f>
        <v/>
      </c>
      <c r="AD47" s="5">
        <v>2</v>
      </c>
      <c r="AE47" s="6">
        <v>1</v>
      </c>
      <c r="AF47" s="7" t="str">
        <f>IF(OR($E$47="",$F$47="",AD47="",AE47=""),"",IF(AND(AD47=$E$47,AE47=$F$47),10*$J$47,IF(OR(AND($E$47&gt;$F$47,AD47&gt;AE47),AND($E$47=$F$47,AD47=AE47),AND($E$47&lt;$F$47,AD47&lt;AE47)),6*$J$47,0)))</f>
        <v/>
      </c>
      <c r="AG47" s="5">
        <v>3</v>
      </c>
      <c r="AH47" s="6">
        <v>1</v>
      </c>
      <c r="AI47" s="7" t="str">
        <f>IF(OR($E$47="",$F$47="",AG47="",AH47=""),"",IF(AND(AG47=$E$47,AH47=$F$47),10*$J$47,IF(OR(AND($E$47&gt;$F$47,AG47&gt;AH47),AND($E$47=$F$47,AG47=AH47),AND($E$47&lt;$F$47,AG47&lt;AH47)),6*$J$47,0)))</f>
        <v/>
      </c>
      <c r="AJ47" s="5">
        <v>4</v>
      </c>
      <c r="AK47" s="6">
        <v>0</v>
      </c>
      <c r="AL47" s="7" t="str">
        <f>IF(OR($E$47="",$F$47="",AJ47="",AK47=""),"",IF(AND(AJ47=$E$47,AK47=$F$47),10*$J$47,IF(OR(AND($E$47&gt;$F$47,AJ47&gt;AK47),AND($E$47=$F$47,AJ47=AK47),AND($E$47&lt;$F$47,AJ47&lt;AK47)),6*$J$47,0)))</f>
        <v/>
      </c>
      <c r="AM47" s="5">
        <v>2</v>
      </c>
      <c r="AN47" s="6">
        <v>0</v>
      </c>
      <c r="AO47" s="7" t="str">
        <f>IF(OR($E$47="",$F$47="",AM47="",AN47=""),"",IF(AND(AM47=$E$47,AN47=$F$47),10*$J$47,IF(OR(AND($E$47&gt;$F$47,AM47&gt;AN47),AND($E$47=$F$47,AM47=AN47),AND($E$47&lt;$F$47,AM47&lt;AN47)),6*$J$47,0)))</f>
        <v/>
      </c>
      <c r="AP47" s="5">
        <v>3</v>
      </c>
      <c r="AQ47" s="6">
        <v>1</v>
      </c>
      <c r="AR47" s="7" t="str">
        <f>IF(OR($E$47="",$F$47="",AP47="",AQ47=""),"",IF(AND(AP47=$E$47,AQ47=$F$47),10*$J$47,IF(OR(AND($E$47&gt;$F$47,AP47&gt;AQ47),AND($E$47=$F$47,AP47=AQ47),AND($E$47&lt;$F$47,AP47&lt;AQ47)),6*$J$47,0)))</f>
        <v/>
      </c>
      <c r="AS47" s="5">
        <v>3</v>
      </c>
      <c r="AT47" s="6">
        <v>1</v>
      </c>
      <c r="AU47" s="7" t="str">
        <f>IF(OR($E$47="",$F$47="",AS47="",AT47=""),"",IF(AND(AS47=$E$47,AT47=$F$47),10*$J$47,IF(OR(AND($E$47&gt;$F$47,AS47&gt;AT47),AND($E$47=$F$47,AS47=AT47),AND($E$47&lt;$F$47,AS47&lt;AT47)),6*$J$47,0)))</f>
        <v/>
      </c>
      <c r="AV47" s="5">
        <v>4</v>
      </c>
      <c r="AW47" s="6">
        <v>0</v>
      </c>
      <c r="AX47" s="7" t="str">
        <f>IF(OR($E$47="",$F$47="",AV47="",AW47=""),"",IF(AND(AV47=$E$47,AW47=$F$47),10*$J$47,IF(OR(AND($E$47&gt;$F$47,AV47&gt;AW47),AND($E$47=$F$47,AV47=AW47),AND($E$47&lt;$F$47,AV47&lt;AW47)),6*$J$47,0)))</f>
        <v/>
      </c>
      <c r="AY47" s="5">
        <v>3</v>
      </c>
      <c r="AZ47" s="6">
        <v>1</v>
      </c>
      <c r="BA47" s="7" t="str">
        <f>IF(OR($E$47="",$F$47="",AY47="",AZ47=""),"",IF(AND(AY47=$E$47,AZ47=$F$47),10*$J$47,IF(OR(AND($E$47&gt;$F$47,AY47&gt;AZ47),AND($E$47=$F$47,AY47=AZ47),AND($E$47&lt;$F$47,AY47&lt;AZ47)),6*$J$47,0)))</f>
        <v/>
      </c>
      <c r="BB47" s="5">
        <v>3</v>
      </c>
      <c r="BC47" s="6">
        <v>1</v>
      </c>
      <c r="BD47" s="7" t="str">
        <f>IF(OR($E$47="",$F$47="",BB47="",BC47=""),"",IF(AND(BB47=$E$47,BC47=$F$47),10*$J$47,IF(OR(AND($E$47&gt;$F$47,BB47&gt;BC47),AND($E$47=$F$47,BB47=BC47),AND($E$47&lt;$F$47,BB47&lt;BC47)),6*$J$47,0)))</f>
        <v/>
      </c>
      <c r="BE47" s="5">
        <v>3</v>
      </c>
      <c r="BF47" s="6">
        <v>0</v>
      </c>
      <c r="BG47" s="7" t="str">
        <f>IF(OR($E$47="",$F$47="",BE47="",BF47=""),"",IF(AND(BE47=$E$47,BF47=$F$47),10*$J$47,IF(OR(AND($E$47&gt;$F$47,BE47&gt;BF47),AND($E$47=$F$47,BE47=BF47),AND($E$47&lt;$F$47,BE47&lt;BF47)),6*$J$47,0)))</f>
        <v/>
      </c>
      <c r="BH47" s="5">
        <v>2</v>
      </c>
      <c r="BI47" s="6">
        <v>0</v>
      </c>
      <c r="BJ47" s="7" t="str">
        <f>IF(OR($E$47="",$F$47="",BH47="",BI47=""),"",IF(AND(BH47=$E$47,BI47=$F$47),10*$J$47,IF(OR(AND($E$47&gt;$F$47,BH47&gt;BI47),AND($E$47=$F$47,BH47=BI47),AND($E$47&lt;$F$47,BH47&lt;BI47)),6*$J$47,0)))</f>
        <v/>
      </c>
      <c r="BK47" s="5">
        <v>4</v>
      </c>
      <c r="BL47" s="6">
        <v>0</v>
      </c>
      <c r="BM47" s="7" t="str">
        <f>IF(OR($E$47="",$F$47="",BK47="",BL47=""),"",IF(AND(BK47=$E$47,BL47=$F$47),10*$J$47,IF(OR(AND($E$47&gt;$F$47,BK47&gt;BL47),AND($E$47=$F$47,BK47=BL47),AND($E$47&lt;$F$47,BK47&lt;BL47)),6*$J$47,0)))</f>
        <v/>
      </c>
      <c r="BN47" s="5">
        <v>3</v>
      </c>
      <c r="BO47" s="6">
        <v>0</v>
      </c>
      <c r="BP47" s="7" t="str">
        <f>IF(OR($E$47="",$F$47="",BN47="",BO47=""),"",IF(AND(BN47=$E$47,BO47=$F$47),10*$J$47,IF(OR(AND($E$47&gt;$F$47,BN47&gt;BO47),AND($E$47=$F$47,BN47=BO47),AND($E$47&lt;$F$47,BN47&lt;BO47)),6*$J$47,0)))</f>
        <v/>
      </c>
      <c r="BQ47" s="5">
        <v>1</v>
      </c>
      <c r="BR47" s="6">
        <v>2</v>
      </c>
      <c r="BS47" s="7" t="str">
        <f>IF(OR($E$47="",$F$47="",BQ47="",BR47=""),"",IF(AND(BQ47=$E$47,BR47=$F$47),10*$J$47,IF(OR(AND($E$47&gt;$F$47,BQ47&gt;BR47),AND($E$47=$F$47,BQ47=BR47),AND($E$47&lt;$F$47,BQ47&lt;BR47)),6*$J$47,0)))</f>
        <v/>
      </c>
      <c r="BT47" s="5">
        <v>4</v>
      </c>
      <c r="BU47" s="6">
        <v>0</v>
      </c>
      <c r="BV47" s="7" t="str">
        <f>IF(OR($E$47="",$F$47="",BT47="",BU47=""),"",IF(AND(BT47=$E$47,BU47=$F$47),10*$J$47,IF(OR(AND($E$47&gt;$F$47,BT47&gt;BU47),AND($E$47=$F$47,BT47=BU47),AND($E$47&lt;$F$47,BT47&lt;BU47)),6*$J$47,0)))</f>
        <v/>
      </c>
      <c r="BW47" s="5">
        <v>3</v>
      </c>
      <c r="BX47" s="6">
        <v>0</v>
      </c>
      <c r="BY47" s="7" t="str">
        <f>IF(OR($E$47="",$F$47="",BW47="",BX47=""),"",IF(AND(BW47=$E$47,BX47=$F$47),10*$J$47,IF(OR(AND($E$47&gt;$F$47,BW47&gt;BX47),AND($E$47=$F$47,BW47=BX47),AND($E$47&lt;$F$47,BW47&lt;BX47)),6*$J$47,0)))</f>
        <v/>
      </c>
      <c r="BZ47" s="5">
        <v>3</v>
      </c>
      <c r="CA47" s="6">
        <v>1</v>
      </c>
      <c r="CB47" s="7" t="str">
        <f>IF(OR($E$47="",$F$47="",BZ47="",CA47=""),"",IF(AND(BZ47=$E$47,CA47=$F$47),10*$J$47,IF(OR(AND($E$47&gt;$F$47,BZ47&gt;CA47),AND($E$47=$F$47,BZ47=CA47),AND($E$47&lt;$F$47,BZ47&lt;CA47)),6*$J$47,0)))</f>
        <v/>
      </c>
      <c r="CC47" s="5">
        <v>4</v>
      </c>
      <c r="CD47" s="6">
        <v>0</v>
      </c>
      <c r="CE47" s="7" t="str">
        <f>IF(OR($E$47="",$F$47="",CC47="",CD47=""),"",IF(AND(CC47=$E$47,CD47=$F$47),10*$J$47,IF(OR(AND($E$47&gt;$F$47,CC47&gt;CD47),AND($E$47=$F$47,CC47=CD47),AND($E$47&lt;$F$47,CC47&lt;CD47)),6*$J$47,0)))</f>
        <v/>
      </c>
      <c r="CF47" s="5">
        <v>1</v>
      </c>
      <c r="CG47" s="6">
        <v>1</v>
      </c>
      <c r="CH47" s="7" t="str">
        <f>IF(OR($E$47="",$F$47="",CF47="",CG47=""),"",IF(AND(CF47=$E$47,CG47=$F$47),10*$J$47,IF(OR(AND($E$47&gt;$F$47,CF47&gt;CG47),AND($E$47=$F$47,CF47=CG47),AND($E$47&lt;$F$47,CF47&lt;CG47)),6*$J$47,0)))</f>
        <v/>
      </c>
      <c r="CI47" s="5">
        <v>2</v>
      </c>
      <c r="CJ47" s="6">
        <v>0</v>
      </c>
      <c r="CK47" s="7" t="str">
        <f>IF(OR($E$47="",$F$47="",CI47="",CJ47=""),"",IF(AND(CI47=$E$47,CJ47=$F$47),10*$J$47,IF(OR(AND($E$47&gt;$F$47,CI47&gt;CJ47),AND($E$47=$F$47,CI47=CJ47),AND($E$47&lt;$F$47,CI47&lt;CJ47)),6*$J$47,0)))</f>
        <v/>
      </c>
      <c r="CL47" s="5">
        <v>2</v>
      </c>
      <c r="CM47" s="6">
        <v>0</v>
      </c>
      <c r="CN47" s="7" t="str">
        <f>IF(OR($E$47="",$F$47="",CL47="",CM47=""),"",IF(AND(CL47=$E$47,CM47=$F$47),10*$J$47,IF(OR(AND($E$47&gt;$F$47,CL47&gt;CM47),AND($E$47=$F$47,CL47=CM47),AND($E$47&lt;$F$47,CL47&lt;CM47)),6*$J$47,0)))</f>
        <v/>
      </c>
      <c r="CO47" s="5">
        <v>2</v>
      </c>
      <c r="CP47" s="6">
        <v>0</v>
      </c>
      <c r="CQ47" s="7" t="str">
        <f>IF(OR($E$47="",$F$47="",CO47="",CP47=""),"",IF(AND(CO47=$E$47,CP47=$F$47),10*$J$47,IF(OR(AND($E$47&gt;$F$47,CO47&gt;CP47),AND($E$47=$F$47,CO47=CP47),AND($E$47&lt;$F$47,CO47&lt;CP47)),6*$J$47,0)))</f>
        <v/>
      </c>
      <c r="CR47" s="5">
        <v>3</v>
      </c>
      <c r="CS47" s="6">
        <v>1</v>
      </c>
      <c r="CT47" s="7" t="str">
        <f>IF(OR($E$47="",$F$47="",CR47="",CS47=""),"",IF(AND(CR47=$E$47,CS47=$F$47),10*$J$47,IF(OR(AND($E$47&gt;$F$47,CR47&gt;CS47),AND($E$47=$F$47,CR47=CS47),AND($E$47&lt;$F$47,CR47&lt;CS47)),6*$J$47,0)))</f>
        <v/>
      </c>
      <c r="CU47" s="5">
        <v>3</v>
      </c>
      <c r="CV47" s="6">
        <v>0</v>
      </c>
      <c r="CW47" s="7" t="str">
        <f>IF(OR($E$47="",$F$47="",CU47="",CV47=""),"",IF(AND(CU47=$E$47,CV47=$F$47),10*$J$47,IF(OR(AND($E$47&gt;$F$47,CU47&gt;CV47),AND($E$47=$F$47,CU47=CV47),AND($E$47&lt;$F$47,CU47&lt;CV47)),6*$J$47,0)))</f>
        <v/>
      </c>
      <c r="CX47" s="5">
        <v>2</v>
      </c>
      <c r="CY47" s="6">
        <v>1</v>
      </c>
      <c r="CZ47" s="7" t="str">
        <f>IF(OR($E$47="",$F$47="",CX47="",CY47=""),"",IF(AND(CX47=$E$47,CY47=$F$47),10*$J$47,IF(OR(AND($E$47&gt;$F$47,CX47&gt;CY47),AND($E$47=$F$47,CX47=CY47),AND($E$47&lt;$F$47,CX47&lt;CY47)),6*$J$47,0)))</f>
        <v/>
      </c>
      <c r="DA47" s="5">
        <v>2</v>
      </c>
      <c r="DB47" s="6">
        <v>0</v>
      </c>
      <c r="DC47" s="7" t="str">
        <f>IF(OR($E$47="",$F$47="",DA47="",DB47=""),"",IF(AND(DA47=$E$47,DB47=$F$47),10*$J$47,IF(OR(AND($E$47&gt;$F$47,DA47&gt;DB47),AND($E$47=$F$47,DA47=DB47),AND($E$47&lt;$F$47,DA47&lt;DB47)),6*$J$47,0)))</f>
        <v/>
      </c>
      <c r="DD47" s="5">
        <v>3</v>
      </c>
      <c r="DE47" s="6">
        <v>0</v>
      </c>
      <c r="DF47" s="7" t="str">
        <f>IF(OR($E$47="",$F$47="",DD47="",DE47=""),"",IF(AND(DD47=$E$47,DE47=$F$47),10*$J$47,IF(OR(AND($E$47&gt;$F$47,DD47&gt;DE47),AND($E$47=$F$47,DD47=DE47),AND($E$47&lt;$F$47,DD47&lt;DE47)),6*$J$47,0)))</f>
        <v/>
      </c>
      <c r="DG47" s="5">
        <v>3</v>
      </c>
      <c r="DH47" s="6">
        <v>0</v>
      </c>
      <c r="DI47" s="7" t="str">
        <f>IF(OR($E$47="",$F$47="",DG47="",DH47=""),"",IF(AND(DG47=$E$47,DH47=$F$47),10*$J$47,IF(OR(AND($E$47&gt;$F$47,DG47&gt;DH47),AND($E$47=$F$47,DG47=DH47),AND($E$47&lt;$F$47,DG47&lt;DH47)),6*$J$47,0)))</f>
        <v/>
      </c>
      <c r="DJ47" s="5">
        <v>2</v>
      </c>
      <c r="DK47" s="6">
        <v>0</v>
      </c>
      <c r="DL47" s="7" t="str">
        <f>IF(OR($E$47="",$F$47="",DJ47="",DK47=""),"",IF(AND(DJ47=$E$47,DK47=$F$47),10*$J$47,IF(OR(AND($E$47&gt;$F$47,DJ47&gt;DK47),AND($E$47=$F$47,DJ47=DK47),AND($E$47&lt;$F$47,DJ47&lt;DK47)),6*$J$47,0)))</f>
        <v/>
      </c>
      <c r="DM47" s="5">
        <v>3</v>
      </c>
      <c r="DN47" s="6">
        <v>0</v>
      </c>
      <c r="DO47" s="7" t="str">
        <f>IF(OR($E$47="",$F$47="",DM47="",DN47=""),"",IF(AND(DM47=$E$47,DN47=$F$47),10*$J$47,IF(OR(AND($E$47&gt;$F$47,DM47&gt;DN47),AND($E$47=$F$47,DM47=DN47),AND($E$47&lt;$F$47,DM47&lt;DN47)),6*$J$47,0)))</f>
        <v/>
      </c>
      <c r="DP47" s="5">
        <v>3</v>
      </c>
      <c r="DQ47" s="6">
        <v>1</v>
      </c>
      <c r="DR47" s="7" t="str">
        <f>IF(OR($E$47="",$F$47="",DP47="",DQ47=""),"",IF(AND(DP47=$E$47,DQ47=$F$47),10*$J$47,IF(OR(AND($E$47&gt;$F$47,DP47&gt;DQ47),AND($E$47=$F$47,DP47=DQ47),AND($E$47&lt;$F$47,DP47&lt;DQ47)),6*$J$47,0)))</f>
        <v/>
      </c>
      <c r="DS47" s="5">
        <v>4</v>
      </c>
      <c r="DT47" s="6">
        <v>0</v>
      </c>
      <c r="DU47" s="7" t="str">
        <f>IF(OR($E$47="",$F$47="",DS47="",DT47=""),"",IF(AND(DS47=$E$47,DT47=$F$47),10*$J$47,IF(OR(AND($E$47&gt;$F$47,DS47&gt;DT47),AND($E$47=$F$47,DS47=DT47),AND($E$47&lt;$F$47,DS47&lt;DT47)),6*$J$47,0)))</f>
        <v/>
      </c>
      <c r="DV47" s="5">
        <v>3</v>
      </c>
      <c r="DW47" s="6">
        <v>0</v>
      </c>
      <c r="DX47" s="7" t="str">
        <f>IF(OR($E$47="",$F$47="",DV47="",DW47=""),"",IF(AND(DV47=$E$47,DW47=$F$47),10*$J$47,IF(OR(AND($E$47&gt;$F$47,DV47&gt;DW47),AND($E$47=$F$47,DV47=DW47),AND($E$47&lt;$F$47,DV47&lt;DW47)),6*$J$47,0)))</f>
        <v/>
      </c>
      <c r="DY47" s="5">
        <v>2</v>
      </c>
      <c r="DZ47" s="6">
        <v>1</v>
      </c>
      <c r="EA47" s="7" t="str">
        <f>IF(OR($E$47="",$F$47="",DY47="",DZ47=""),"",IF(AND(DY47=$E$47,DZ47=$F$47),10*$J$47,IF(OR(AND($E$47&gt;$F$47,DY47&gt;DZ47),AND($E$47=$F$47,DY47=DZ47),AND($E$47&lt;$F$47,DY47&lt;DZ47)),6*$J$47,0)))</f>
        <v/>
      </c>
      <c r="EB47" s="5">
        <v>1</v>
      </c>
      <c r="EC47" s="6">
        <v>1</v>
      </c>
      <c r="ED47" s="7" t="str">
        <f>IF(OR($E$47="",$F$47="",EB47="",EC47=""),"",IF(AND(EB47=$E$47,EC47=$F$47),10*$J$47,IF(OR(AND($E$47&gt;$F$47,EB47&gt;EC47),AND($E$47=$F$47,EB47=EC47),AND($E$47&lt;$F$47,EB47&lt;EC47)),6*$J$47,0)))</f>
        <v/>
      </c>
      <c r="EE47" s="5">
        <v>3</v>
      </c>
      <c r="EF47" s="6">
        <v>0</v>
      </c>
      <c r="EG47" s="7" t="str">
        <f>IF(OR($E$47="",$F$47="",EE47="",EF47=""),"",IF(AND(EE47=$E$47,EF47=$F$47),10*$J$47,IF(OR(AND($E$47&gt;$F$47,EE47&gt;EF47),AND($E$47=$F$47,EE47=EF47),AND($E$47&lt;$F$47,EE47&lt;EF47)),6*$J$47,0)))</f>
        <v/>
      </c>
      <c r="EH47" s="5">
        <v>4</v>
      </c>
      <c r="EI47" s="6">
        <v>1</v>
      </c>
      <c r="EJ47" s="7" t="str">
        <f>IF(OR($E$47="",$F$47="",EH47="",EI47=""),"",IF(AND(EH47=$E$47,EI47=$F$47),10*$J$47,IF(OR(AND($E$47&gt;$F$47,EH47&gt;EI47),AND($E$47=$F$47,EH47=EI47),AND($E$47&lt;$F$47,EH47&lt;EI47)),6*$J$47,0)))</f>
        <v/>
      </c>
      <c r="EK47" s="5">
        <v>3</v>
      </c>
      <c r="EL47" s="6">
        <v>0</v>
      </c>
      <c r="EM47" s="7" t="str">
        <f>IF(OR($E$47="",$F$47="",EK47="",EL47=""),"",IF(AND(EK47=$E$47,EL47=$F$47),10*$J$47,IF(OR(AND($E$47&gt;$F$47,EK47&gt;EL47),AND($E$47=$F$47,EK47=EL47),AND($E$47&lt;$F$47,EK47&lt;EL47)),6*$J$47,0)))</f>
        <v/>
      </c>
      <c r="EN47" s="5">
        <v>3</v>
      </c>
      <c r="EO47" s="6">
        <v>1</v>
      </c>
      <c r="EP47" s="7" t="str">
        <f>IF(OR($E$47="",$F$47="",EN47="",EO47=""),"",IF(AND(EN47=$E$47,EO47=$F$47),10*$J$47,IF(OR(AND($E$47&gt;$F$47,EN47&gt;EO47),AND($E$47=$F$47,EN47=EO47),AND($E$47&lt;$F$47,EN47&lt;EO47)),6*$J$47,0)))</f>
        <v/>
      </c>
      <c r="EQ47" s="5">
        <v>4</v>
      </c>
      <c r="ER47" s="6">
        <v>0</v>
      </c>
      <c r="ES47" s="7" t="str">
        <f>IF(OR($E$47="",$F$47="",EQ47="",ER47=""),"",IF(AND(EQ47=$E$47,ER47=$F$47),10*$J$47,IF(OR(AND($E$47&gt;$F$47,EQ47&gt;ER47),AND($E$47=$F$47,EQ47=ER47),AND($E$47&lt;$F$47,EQ47&lt;ER47)),6*$J$47,0)))</f>
        <v/>
      </c>
      <c r="ET47" s="5">
        <v>3</v>
      </c>
      <c r="EU47" s="6">
        <v>1</v>
      </c>
      <c r="EV47" s="7" t="str">
        <f>IF(OR($E$47="",$F$47="",ET47="",EU47=""),"",IF(AND(ET47=$E$47,EU47=$F$47),10*$J$47,IF(OR(AND($E$47&gt;$F$47,ET47&gt;EU47),AND($E$47=$F$47,ET47=EU47),AND($E$47&lt;$F$47,ET47&lt;EU47)),6*$J$47,0)))</f>
        <v/>
      </c>
      <c r="EW47" s="5">
        <v>1</v>
      </c>
      <c r="EX47" s="6">
        <v>1</v>
      </c>
      <c r="EY47" s="7" t="str">
        <f>IF(OR($E$47="",$F$47="",EW47="",EX47=""),"",IF(AND(EW47=$E$47,EX47=$F$47),10*$J$47,IF(OR(AND($E$47&gt;$F$47,EW47&gt;EX47),AND($E$47=$F$47,EW47=EX47),AND($E$47&lt;$F$47,EW47&lt;EX47)),6*$J$47,0)))</f>
        <v/>
      </c>
      <c r="EZ47" s="5">
        <v>2</v>
      </c>
      <c r="FA47" s="6">
        <v>0</v>
      </c>
      <c r="FB47" s="7" t="str">
        <f>IF(OR($E$47="",$F$47="",EZ47="",FA47=""),"",IF(AND(EZ47=$E$47,FA47=$F$47),10*$J$47,IF(OR(AND($E$47&gt;$F$47,EZ47&gt;FA47),AND($E$47=$F$47,EZ47=FA47),AND($E$47&lt;$F$47,EZ47&lt;FA47)),6*$J$47,0)))</f>
        <v/>
      </c>
      <c r="FC47" s="5">
        <v>0</v>
      </c>
      <c r="FD47" s="6">
        <v>1</v>
      </c>
      <c r="FE47" s="7" t="str">
        <f>IF(OR($E$47="",$F$47="",FC47="",FD47=""),"",IF(AND(FC47=$E$47,FD47=$F$47),10*$J$47,IF(OR(AND($E$47&gt;$F$47,FC47&gt;FD47),AND($E$47=$F$47,FC47=FD47),AND($E$47&lt;$F$47,FC47&lt;FD47)),6*$J$47,0)))</f>
        <v/>
      </c>
      <c r="FF47" s="5">
        <v>2</v>
      </c>
      <c r="FG47" s="6">
        <v>0</v>
      </c>
      <c r="FH47" s="7" t="str">
        <f>IF(OR($E$47="",$F$47="",FF47="",FG47=""),"",IF(AND(FF47=$E$47,FG47=$F$47),10*$J$47,IF(OR(AND($E$47&gt;$F$47,FF47&gt;FG47),AND($E$47=$F$47,FF47=FG47),AND($E$47&lt;$F$47,FF47&lt;FG47)),6*$J$47,0)))</f>
        <v/>
      </c>
      <c r="FI47" s="5">
        <v>3</v>
      </c>
      <c r="FJ47" s="6">
        <v>1</v>
      </c>
      <c r="FK47" s="7" t="str">
        <f>IF(OR($E$47="",$F$47="",FI47="",FJ47=""),"",IF(AND(FI47=$E$47,FJ47=$F$47),10*$J$47,IF(OR(AND($E$47&gt;$F$47,FI47&gt;FJ47),AND($E$47=$F$47,FI47=FJ47),AND($E$47&lt;$F$47,FI47&lt;FJ47)),6*$J$47,0)))</f>
        <v/>
      </c>
      <c r="FL47" s="5">
        <v>3</v>
      </c>
      <c r="FM47" s="6">
        <v>0</v>
      </c>
      <c r="FN47" s="7" t="str">
        <f>IF(OR($E$47="",$F$47="",FL47="",FM47=""),"",IF(AND(FL47=$E$47,FM47=$F$47),10*$J$47,IF(OR(AND($E$47&gt;$F$47,FL47&gt;FM47),AND($E$47=$F$47,FL47=FM47),AND($E$47&lt;$F$47,FL47&lt;FM47)),6*$J$47,0)))</f>
        <v/>
      </c>
      <c r="FO47" s="5">
        <v>3</v>
      </c>
      <c r="FP47" s="6">
        <v>2</v>
      </c>
      <c r="FQ47" s="7" t="str">
        <f>IF(OR($E$47="",$F$47="",FO47="",FP47=""),"",IF(AND(FO47=$E$47,FP47=$F$47),10*$J$47,IF(OR(AND($E$47&gt;$F$47,FO47&gt;FP47),AND($E$47=$F$47,FO47=FP47),AND($E$47&lt;$F$47,FO47&lt;FP47)),6*$J$47,0)))</f>
        <v/>
      </c>
      <c r="FR47" s="5">
        <v>3</v>
      </c>
      <c r="FS47" s="6">
        <v>0</v>
      </c>
      <c r="FT47" s="7" t="str">
        <f>IF(OR($E$47="",$F$47="",FR47="",FS47=""),"",IF(AND(FR47=$E$47,FS47=$F$47),10*$J$47,IF(OR(AND($E$47&gt;$F$47,FR47&gt;FS47),AND($E$47=$F$47,FR47=FS47),AND($E$47&lt;$F$47,FR47&lt;FS47)),6*$J$47,0)))</f>
        <v/>
      </c>
      <c r="FU47" s="5">
        <v>4</v>
      </c>
      <c r="FV47" s="6">
        <v>1</v>
      </c>
      <c r="FW47" s="7" t="str">
        <f>IF(OR($E$47="",$F$47="",FU47="",FV47=""),"",IF(AND(FU47=$E$47,FV47=$F$47),10*$J$47,IF(OR(AND($E$47&gt;$F$47,FU47&gt;FV47),AND($E$47=$F$47,FU47=FV47),AND($E$47&lt;$F$47,FU47&lt;FV47)),6*$J$47,0)))</f>
        <v/>
      </c>
      <c r="FX47" s="5">
        <v>3</v>
      </c>
      <c r="FY47" s="6">
        <v>0</v>
      </c>
      <c r="FZ47" s="7" t="str">
        <f>IF(OR($E$47="",$F$47="",FX47="",FY47=""),"",IF(AND(FX47=$E$47,FY47=$F$47),10*$J$47,IF(OR(AND($E$47&gt;$F$47,FX47&gt;FY47),AND($E$47=$F$47,FX47=FY47),AND($E$47&lt;$F$47,FX47&lt;FY47)),6*$J$47,0)))</f>
        <v/>
      </c>
      <c r="GA47" s="5">
        <v>3</v>
      </c>
      <c r="GB47" s="6">
        <v>1</v>
      </c>
      <c r="GC47" s="7" t="str">
        <f>IF(OR($E$47="",$F$47="",GA47="",GB47=""),"",IF(AND(GA47=$E$47,GB47=$F$47),10*$J$47,IF(OR(AND($E$47&gt;$F$47,GA47&gt;GB47),AND($E$47=$F$47,GA47=GB47),AND($E$47&lt;$F$47,GA47&lt;GB47)),6*$J$47,0)))</f>
        <v/>
      </c>
      <c r="GD47" s="5">
        <v>3</v>
      </c>
      <c r="GE47" s="6">
        <v>0</v>
      </c>
      <c r="GF47" s="7" t="str">
        <f>IF(OR($E$47="",$F$47="",GD47="",GE47=""),"",IF(AND(GD47=$E$47,GE47=$F$47),10*$J$47,IF(OR(AND($E$47&gt;$F$47,GD47&gt;GE47),AND($E$47=$F$47,GD47=GE47),AND($E$47&lt;$F$47,GD47&lt;GE47)),6*$J$47,0)))</f>
        <v/>
      </c>
      <c r="GG47" s="5">
        <v>2</v>
      </c>
      <c r="GH47" s="6">
        <v>0</v>
      </c>
      <c r="GI47" s="7" t="str">
        <f>IF(OR($E$47="",$F$47="",GG47="",GH47=""),"",IF(AND(GG47=$E$47,GH47=$F$47),10*$J$47,IF(OR(AND($E$47&gt;$F$47,GG47&gt;GH47),AND($E$47=$F$47,GG47=GH47),AND($E$47&lt;$F$47,GG47&lt;GH47)),6*$J$47,0)))</f>
        <v/>
      </c>
      <c r="GJ47" s="5">
        <v>3</v>
      </c>
      <c r="GK47" s="6">
        <v>1</v>
      </c>
      <c r="GL47" s="7" t="str">
        <f>IF(OR($E$47="",$F$47="",GJ47="",GK47=""),"",IF(AND(GJ47=$E$47,GK47=$F$47),10*$J$47,IF(OR(AND($E$47&gt;$F$47,GJ47&gt;GK47),AND($E$47=$F$47,GJ47=GK47),AND($E$47&lt;$F$47,GJ47&lt;GK47)),6*$J$47,0)))</f>
        <v/>
      </c>
      <c r="GM47" s="5">
        <v>3</v>
      </c>
      <c r="GN47" s="6">
        <v>1</v>
      </c>
      <c r="GO47" s="7" t="str">
        <f>IF(OR($E$47="",$F$47="",GM47="",GN47=""),"",IF(AND(GM47=$E$47,GN47=$F$47),10*$J$47,IF(OR(AND($E$47&gt;$F$47,GM47&gt;GN47),AND($E$47=$F$47,GM47=GN47),AND($E$47&lt;$F$47,GM47&lt;GN47)),6*$J$47,0)))</f>
        <v/>
      </c>
      <c r="GP47" s="5">
        <v>1</v>
      </c>
      <c r="GQ47" s="6">
        <v>1</v>
      </c>
      <c r="GR47" s="7" t="str">
        <f>IF(OR($E$47="",$F$47="",GP47="",GQ47=""),"",IF(AND(GP47=$E$47,GQ47=$F$47),10*$J$47,IF(OR(AND($E$47&gt;$F$47,GP47&gt;GQ47),AND($E$47=$F$47,GP47=GQ47),AND($E$47&lt;$F$47,GP47&lt;GQ47)),6*$J$47,0)))</f>
        <v/>
      </c>
      <c r="GS47" s="5">
        <v>2</v>
      </c>
      <c r="GT47" s="6">
        <v>1</v>
      </c>
      <c r="GU47" s="7" t="str">
        <f>IF(OR($E$47="",$F$47="",GS47="",GT47=""),"",IF(AND(GS47=$E$47,GT47=$F$47),10*$J$47,IF(OR(AND($E$47&gt;$F$47,GS47&gt;GT47),AND($E$47=$F$47,GS47=GT47),AND($E$47&lt;$F$47,GS47&lt;GT47)),6*$J$47,0)))</f>
        <v/>
      </c>
      <c r="GV47" s="168"/>
    </row>
    <row r="48" spans="1:204">
      <c r="A48" s="236">
        <v>45</v>
      </c>
      <c r="B48" s="46" t="s">
        <v>103</v>
      </c>
      <c r="C48" s="155" t="str">
        <f>+E67</f>
        <v/>
      </c>
      <c r="D48" s="156" t="str">
        <f>+E68</f>
        <v/>
      </c>
      <c r="E48" s="222" t="str">
        <f>IF('Phase Finale'!D56&lt;&gt;"",'Phase Finale'!D56,"")</f>
        <v/>
      </c>
      <c r="F48" s="222" t="str">
        <f>IF('Phase Finale'!D61&lt;&gt;"",'Phase Finale'!D61,"")</f>
        <v/>
      </c>
      <c r="G48" s="22">
        <v>1.4</v>
      </c>
      <c r="H48" s="22">
        <v>4.3</v>
      </c>
      <c r="I48" s="22">
        <v>7.5</v>
      </c>
      <c r="J48" s="174" t="str">
        <f t="shared" si="3"/>
        <v/>
      </c>
      <c r="K48" s="250">
        <f>IF($K$4&lt;&gt;0,HLOOKUP($K$4,$O$4:GU48,A48,FALSE),"")</f>
        <v>3</v>
      </c>
      <c r="L48" s="251">
        <f>IF($K$4&lt;&gt;0,HLOOKUP(CONCATENATE($K$4,"1"),$O$4:GU48,A48,FALSE),"")</f>
        <v>1</v>
      </c>
      <c r="M48" s="252" t="str">
        <f>IF($K$4&lt;&gt;0,HLOOKUP(CONCATENATE($K$4,"2"),$O$4:GU48,A48,FALSE),"")</f>
        <v/>
      </c>
      <c r="N48" s="255"/>
      <c r="O48" s="10">
        <v>2</v>
      </c>
      <c r="P48" s="11">
        <v>0</v>
      </c>
      <c r="Q48" s="12" t="str">
        <f>IF(OR($E$48="",$F$48="",O48="",P48=""),"",IF(AND(O48=$E$48,P48=$F$48),10*$J$48,IF(OR(AND($E$48&gt;$F$48,O48&gt;P48),AND($E$48=$F$48,O48=P48),AND($E$48&lt;$F$48,O48&lt;P48)),6*$J$48,0)))</f>
        <v/>
      </c>
      <c r="R48" s="10">
        <v>3</v>
      </c>
      <c r="S48" s="11">
        <v>1</v>
      </c>
      <c r="T48" s="12" t="str">
        <f>IF(OR($E$48="",$F$48="",R48="",S48=""),"",IF(AND(R48=$E$48,S48=$F$48),10*$J$48,IF(OR(AND($E$48&gt;$F$48,R48&gt;S48),AND($E$48=$F$48,R48=S48),AND($E$48&lt;$F$48,R48&lt;S48)),6*$J$48,0)))</f>
        <v/>
      </c>
      <c r="U48" s="10">
        <v>1</v>
      </c>
      <c r="V48" s="11">
        <v>2</v>
      </c>
      <c r="W48" s="12" t="str">
        <f>IF(OR($E$48="",$F$48="",U48="",V48=""),"",IF(AND(U48=$E$48,V48=$F$48),10*$J$48,IF(OR(AND($E$48&gt;$F$48,U48&gt;V48),AND($E$48=$F$48,U48=V48),AND($E$48&lt;$F$48,U48&lt;V48)),6*$J$48,0)))</f>
        <v/>
      </c>
      <c r="X48" s="10">
        <v>1</v>
      </c>
      <c r="Y48" s="11">
        <v>0</v>
      </c>
      <c r="Z48" s="12" t="str">
        <f>IF(OR($E$48="",$F$48="",X48="",Y48=""),"",IF(AND(X48=$E$48,Y48=$F$48),10*$J$48,IF(OR(AND($E$48&gt;$F$48,X48&gt;Y48),AND($E$48=$F$48,X48=Y48),AND($E$48&lt;$F$48,X48&lt;Y48)),6*$J$48,0)))</f>
        <v/>
      </c>
      <c r="AA48" s="10">
        <v>1</v>
      </c>
      <c r="AB48" s="11">
        <v>1</v>
      </c>
      <c r="AC48" s="12" t="str">
        <f>IF(OR($E$48="",$F$48="",AA48="",AB48=""),"",IF(AND(AA48=$E$48,AB48=$F$48),10*$J$48,IF(OR(AND($E$48&gt;$F$48,AA48&gt;AB48),AND($E$48=$F$48,AA48=AB48),AND($E$48&lt;$F$48,AA48&lt;AB48)),6*$J$48,0)))</f>
        <v/>
      </c>
      <c r="AD48" s="10">
        <v>3</v>
      </c>
      <c r="AE48" s="11">
        <v>1</v>
      </c>
      <c r="AF48" s="12" t="str">
        <f>IF(OR($E$48="",$F$48="",AD48="",AE48=""),"",IF(AND(AD48=$E$48,AE48=$F$48),10*$J$48,IF(OR(AND($E$48&gt;$F$48,AD48&gt;AE48),AND($E$48=$F$48,AD48=AE48),AND($E$48&lt;$F$48,AD48&lt;AE48)),6*$J$48,0)))</f>
        <v/>
      </c>
      <c r="AG48" s="10">
        <v>2</v>
      </c>
      <c r="AH48" s="11">
        <v>1</v>
      </c>
      <c r="AI48" s="12" t="str">
        <f>IF(OR($E$48="",$F$48="",AG48="",AH48=""),"",IF(AND(AG48=$E$48,AH48=$F$48),10*$J$48,IF(OR(AND($E$48&gt;$F$48,AG48&gt;AH48),AND($E$48=$F$48,AG48=AH48),AND($E$48&lt;$F$48,AG48&lt;AH48)),6*$J$48,0)))</f>
        <v/>
      </c>
      <c r="AJ48" s="10">
        <v>3</v>
      </c>
      <c r="AK48" s="11">
        <v>1</v>
      </c>
      <c r="AL48" s="12" t="str">
        <f>IF(OR($E$48="",$F$48="",AJ48="",AK48=""),"",IF(AND(AJ48=$E$48,AK48=$F$48),10*$J$48,IF(OR(AND($E$48&gt;$F$48,AJ48&gt;AK48),AND($E$48=$F$48,AJ48=AK48),AND($E$48&lt;$F$48,AJ48&lt;AK48)),6*$J$48,0)))</f>
        <v/>
      </c>
      <c r="AM48" s="10">
        <v>1</v>
      </c>
      <c r="AN48" s="11">
        <v>0</v>
      </c>
      <c r="AO48" s="12" t="str">
        <f>IF(OR($E$48="",$F$48="",AM48="",AN48=""),"",IF(AND(AM48=$E$48,AN48=$F$48),10*$J$48,IF(OR(AND($E$48&gt;$F$48,AM48&gt;AN48),AND($E$48=$F$48,AM48=AN48),AND($E$48&lt;$F$48,AM48&lt;AN48)),6*$J$48,0)))</f>
        <v/>
      </c>
      <c r="AP48" s="10">
        <v>1</v>
      </c>
      <c r="AQ48" s="11">
        <v>0</v>
      </c>
      <c r="AR48" s="12" t="str">
        <f>IF(OR($E$48="",$F$48="",AP48="",AQ48=""),"",IF(AND(AP48=$E$48,AQ48=$F$48),10*$J$48,IF(OR(AND($E$48&gt;$F$48,AP48&gt;AQ48),AND($E$48=$F$48,AP48=AQ48),AND($E$48&lt;$F$48,AP48&lt;AQ48)),6*$J$48,0)))</f>
        <v/>
      </c>
      <c r="AS48" s="10">
        <v>3</v>
      </c>
      <c r="AT48" s="11">
        <v>1</v>
      </c>
      <c r="AU48" s="12" t="str">
        <f>IF(OR($E$48="",$F$48="",AS48="",AT48=""),"",IF(AND(AS48=$E$48,AT48=$F$48),10*$J$48,IF(OR(AND($E$48&gt;$F$48,AS48&gt;AT48),AND($E$48=$F$48,AS48=AT48),AND($E$48&lt;$F$48,AS48&lt;AT48)),6*$J$48,0)))</f>
        <v/>
      </c>
      <c r="AV48" s="10">
        <v>2</v>
      </c>
      <c r="AW48" s="11">
        <v>1</v>
      </c>
      <c r="AX48" s="12" t="str">
        <f>IF(OR($E$48="",$F$48="",AV48="",AW48=""),"",IF(AND(AV48=$E$48,AW48=$F$48),10*$J$48,IF(OR(AND($E$48&gt;$F$48,AV48&gt;AW48),AND($E$48=$F$48,AV48=AW48),AND($E$48&lt;$F$48,AV48&lt;AW48)),6*$J$48,0)))</f>
        <v/>
      </c>
      <c r="AY48" s="10">
        <v>1</v>
      </c>
      <c r="AZ48" s="11">
        <v>1</v>
      </c>
      <c r="BA48" s="12" t="str">
        <f>IF(OR($E$48="",$F$48="",AY48="",AZ48=""),"",IF(AND(AY48=$E$48,AZ48=$F$48),10*$J$48,IF(OR(AND($E$48&gt;$F$48,AY48&gt;AZ48),AND($E$48=$F$48,AY48=AZ48),AND($E$48&lt;$F$48,AY48&lt;AZ48)),6*$J$48,0)))</f>
        <v/>
      </c>
      <c r="BB48" s="10">
        <v>2</v>
      </c>
      <c r="BC48" s="11">
        <v>0</v>
      </c>
      <c r="BD48" s="12" t="str">
        <f>IF(OR($E$48="",$F$48="",BB48="",BC48=""),"",IF(AND(BB48=$E$48,BC48=$F$48),10*$J$48,IF(OR(AND($E$48&gt;$F$48,BB48&gt;BC48),AND($E$48=$F$48,BB48=BC48),AND($E$48&lt;$F$48,BB48&lt;BC48)),6*$J$48,0)))</f>
        <v/>
      </c>
      <c r="BE48" s="10">
        <v>3</v>
      </c>
      <c r="BF48" s="11">
        <v>0</v>
      </c>
      <c r="BG48" s="12" t="str">
        <f>IF(OR($E$48="",$F$48="",BE48="",BF48=""),"",IF(AND(BE48=$E$48,BF48=$F$48),10*$J$48,IF(OR(AND($E$48&gt;$F$48,BE48&gt;BF48),AND($E$48=$F$48,BE48=BF48),AND($E$48&lt;$F$48,BE48&lt;BF48)),6*$J$48,0)))</f>
        <v/>
      </c>
      <c r="BH48" s="10">
        <v>2</v>
      </c>
      <c r="BI48" s="11">
        <v>1</v>
      </c>
      <c r="BJ48" s="12" t="str">
        <f>IF(OR($E$48="",$F$48="",BH48="",BI48=""),"",IF(AND(BH48=$E$48,BI48=$F$48),10*$J$48,IF(OR(AND($E$48&gt;$F$48,BH48&gt;BI48),AND($E$48=$F$48,BH48=BI48),AND($E$48&lt;$F$48,BH48&lt;BI48)),6*$J$48,0)))</f>
        <v/>
      </c>
      <c r="BK48" s="10">
        <v>2</v>
      </c>
      <c r="BL48" s="11">
        <v>0</v>
      </c>
      <c r="BM48" s="12" t="str">
        <f>IF(OR($E$48="",$F$48="",BK48="",BL48=""),"",IF(AND(BK48=$E$48,BL48=$F$48),10*$J$48,IF(OR(AND($E$48&gt;$F$48,BK48&gt;BL48),AND($E$48=$F$48,BK48=BL48),AND($E$48&lt;$F$48,BK48&lt;BL48)),6*$J$48,0)))</f>
        <v/>
      </c>
      <c r="BN48" s="10">
        <v>3</v>
      </c>
      <c r="BO48" s="11">
        <v>1</v>
      </c>
      <c r="BP48" s="12" t="str">
        <f>IF(OR($E$48="",$F$48="",BN48="",BO48=""),"",IF(AND(BN48=$E$48,BO48=$F$48),10*$J$48,IF(OR(AND($E$48&gt;$F$48,BN48&gt;BO48),AND($E$48=$F$48,BN48=BO48),AND($E$48&lt;$F$48,BN48&lt;BO48)),6*$J$48,0)))</f>
        <v/>
      </c>
      <c r="BQ48" s="10">
        <v>2</v>
      </c>
      <c r="BR48" s="11">
        <v>0</v>
      </c>
      <c r="BS48" s="12" t="str">
        <f>IF(OR($E$48="",$F$48="",BQ48="",BR48=""),"",IF(AND(BQ48=$E$48,BR48=$F$48),10*$J$48,IF(OR(AND($E$48&gt;$F$48,BQ48&gt;BR48),AND($E$48=$F$48,BQ48=BR48),AND($E$48&lt;$F$48,BQ48&lt;BR48)),6*$J$48,0)))</f>
        <v/>
      </c>
      <c r="BT48" s="10">
        <v>2</v>
      </c>
      <c r="BU48" s="11">
        <v>1</v>
      </c>
      <c r="BV48" s="12" t="str">
        <f>IF(OR($E$48="",$F$48="",BT48="",BU48=""),"",IF(AND(BT48=$E$48,BU48=$F$48),10*$J$48,IF(OR(AND($E$48&gt;$F$48,BT48&gt;BU48),AND($E$48=$F$48,BT48=BU48),AND($E$48&lt;$F$48,BT48&lt;BU48)),6*$J$48,0)))</f>
        <v/>
      </c>
      <c r="BW48" s="10">
        <v>3</v>
      </c>
      <c r="BX48" s="11">
        <v>1</v>
      </c>
      <c r="BY48" s="12" t="str">
        <f>IF(OR($E$48="",$F$48="",BW48="",BX48=""),"",IF(AND(BW48=$E$48,BX48=$F$48),10*$J$48,IF(OR(AND($E$48&gt;$F$48,BW48&gt;BX48),AND($E$48=$F$48,BW48=BX48),AND($E$48&lt;$F$48,BW48&lt;BX48)),6*$J$48,0)))</f>
        <v/>
      </c>
      <c r="BZ48" s="10">
        <v>1</v>
      </c>
      <c r="CA48" s="11">
        <v>0</v>
      </c>
      <c r="CB48" s="12" t="str">
        <f>IF(OR($E$48="",$F$48="",BZ48="",CA48=""),"",IF(AND(BZ48=$E$48,CA48=$F$48),10*$J$48,IF(OR(AND($E$48&gt;$F$48,BZ48&gt;CA48),AND($E$48=$F$48,BZ48=CA48),AND($E$48&lt;$F$48,BZ48&lt;CA48)),6*$J$48,0)))</f>
        <v/>
      </c>
      <c r="CC48" s="10">
        <v>3</v>
      </c>
      <c r="CD48" s="11">
        <v>1</v>
      </c>
      <c r="CE48" s="12" t="str">
        <f>IF(OR($E$48="",$F$48="",CC48="",CD48=""),"",IF(AND(CC48=$E$48,CD48=$F$48),10*$J$48,IF(OR(AND($E$48&gt;$F$48,CC48&gt;CD48),AND($E$48=$F$48,CC48=CD48),AND($E$48&lt;$F$48,CC48&lt;CD48)),6*$J$48,0)))</f>
        <v/>
      </c>
      <c r="CF48" s="10">
        <v>1</v>
      </c>
      <c r="CG48" s="11">
        <v>1</v>
      </c>
      <c r="CH48" s="12" t="str">
        <f>IF(OR($E$48="",$F$48="",CF48="",CG48=""),"",IF(AND(CF48=$E$48,CG48=$F$48),10*$J$48,IF(OR(AND($E$48&gt;$F$48,CF48&gt;CG48),AND($E$48=$F$48,CF48=CG48),AND($E$48&lt;$F$48,CF48&lt;CG48)),6*$J$48,0)))</f>
        <v/>
      </c>
      <c r="CI48" s="10">
        <v>3</v>
      </c>
      <c r="CJ48" s="11">
        <v>1</v>
      </c>
      <c r="CK48" s="12" t="str">
        <f>IF(OR($E$48="",$F$48="",CI48="",CJ48=""),"",IF(AND(CI48=$E$48,CJ48=$F$48),10*$J$48,IF(OR(AND($E$48&gt;$F$48,CI48&gt;CJ48),AND($E$48=$F$48,CI48=CJ48),AND($E$48&lt;$F$48,CI48&lt;CJ48)),6*$J$48,0)))</f>
        <v/>
      </c>
      <c r="CL48" s="10">
        <v>1</v>
      </c>
      <c r="CM48" s="11">
        <v>0</v>
      </c>
      <c r="CN48" s="12" t="str">
        <f>IF(OR($E$48="",$F$48="",CL48="",CM48=""),"",IF(AND(CL48=$E$48,CM48=$F$48),10*$J$48,IF(OR(AND($E$48&gt;$F$48,CL48&gt;CM48),AND($E$48=$F$48,CL48=CM48),AND($E$48&lt;$F$48,CL48&lt;CM48)),6*$J$48,0)))</f>
        <v/>
      </c>
      <c r="CO48" s="10">
        <v>1</v>
      </c>
      <c r="CP48" s="11">
        <v>0</v>
      </c>
      <c r="CQ48" s="12" t="str">
        <f>IF(OR($E$48="",$F$48="",CO48="",CP48=""),"",IF(AND(CO48=$E$48,CP48=$F$48),10*$J$48,IF(OR(AND($E$48&gt;$F$48,CO48&gt;CP48),AND($E$48=$F$48,CO48=CP48),AND($E$48&lt;$F$48,CO48&lt;CP48)),6*$J$48,0)))</f>
        <v/>
      </c>
      <c r="CR48" s="10">
        <v>1</v>
      </c>
      <c r="CS48" s="11">
        <v>0</v>
      </c>
      <c r="CT48" s="12" t="str">
        <f>IF(OR($E$48="",$F$48="",CR48="",CS48=""),"",IF(AND(CR48=$E$48,CS48=$F$48),10*$J$48,IF(OR(AND($E$48&gt;$F$48,CR48&gt;CS48),AND($E$48=$F$48,CR48=CS48),AND($E$48&lt;$F$48,CR48&lt;CS48)),6*$J$48,0)))</f>
        <v/>
      </c>
      <c r="CU48" s="10">
        <v>3</v>
      </c>
      <c r="CV48" s="11">
        <v>1</v>
      </c>
      <c r="CW48" s="12" t="str">
        <f>IF(OR($E$48="",$F$48="",CU48="",CV48=""),"",IF(AND(CU48=$E$48,CV48=$F$48),10*$J$48,IF(OR(AND($E$48&gt;$F$48,CU48&gt;CV48),AND($E$48=$F$48,CU48=CV48),AND($E$48&lt;$F$48,CU48&lt;CV48)),6*$J$48,0)))</f>
        <v/>
      </c>
      <c r="CX48" s="10">
        <v>2</v>
      </c>
      <c r="CY48" s="11">
        <v>0</v>
      </c>
      <c r="CZ48" s="12" t="str">
        <f>IF(OR($E$48="",$F$48="",CX48="",CY48=""),"",IF(AND(CX48=$E$48,CY48=$F$48),10*$J$48,IF(OR(AND($E$48&gt;$F$48,CX48&gt;CY48),AND($E$48=$F$48,CX48=CY48),AND($E$48&lt;$F$48,CX48&lt;CY48)),6*$J$48,0)))</f>
        <v/>
      </c>
      <c r="DA48" s="10">
        <v>2</v>
      </c>
      <c r="DB48" s="11">
        <v>1</v>
      </c>
      <c r="DC48" s="12" t="str">
        <f>IF(OR($E$48="",$F$48="",DA48="",DB48=""),"",IF(AND(DA48=$E$48,DB48=$F$48),10*$J$48,IF(OR(AND($E$48&gt;$F$48,DA48&gt;DB48),AND($E$48=$F$48,DA48=DB48),AND($E$48&lt;$F$48,DA48&lt;DB48)),6*$J$48,0)))</f>
        <v/>
      </c>
      <c r="DD48" s="10">
        <v>1</v>
      </c>
      <c r="DE48" s="11">
        <v>1</v>
      </c>
      <c r="DF48" s="12" t="str">
        <f>IF(OR($E$48="",$F$48="",DD48="",DE48=""),"",IF(AND(DD48=$E$48,DE48=$F$48),10*$J$48,IF(OR(AND($E$48&gt;$F$48,DD48&gt;DE48),AND($E$48=$F$48,DD48=DE48),AND($E$48&lt;$F$48,DD48&lt;DE48)),6*$J$48,0)))</f>
        <v/>
      </c>
      <c r="DG48" s="10">
        <v>2</v>
      </c>
      <c r="DH48" s="11">
        <v>2</v>
      </c>
      <c r="DI48" s="12" t="str">
        <f>IF(OR($E$48="",$F$48="",DG48="",DH48=""),"",IF(AND(DG48=$E$48,DH48=$F$48),10*$J$48,IF(OR(AND($E$48&gt;$F$48,DG48&gt;DH48),AND($E$48=$F$48,DG48=DH48),AND($E$48&lt;$F$48,DG48&lt;DH48)),6*$J$48,0)))</f>
        <v/>
      </c>
      <c r="DJ48" s="10">
        <v>1</v>
      </c>
      <c r="DK48" s="11">
        <v>2</v>
      </c>
      <c r="DL48" s="12" t="str">
        <f>IF(OR($E$48="",$F$48="",DJ48="",DK48=""),"",IF(AND(DJ48=$E$48,DK48=$F$48),10*$J$48,IF(OR(AND($E$48&gt;$F$48,DJ48&gt;DK48),AND($E$48=$F$48,DJ48=DK48),AND($E$48&lt;$F$48,DJ48&lt;DK48)),6*$J$48,0)))</f>
        <v/>
      </c>
      <c r="DM48" s="10">
        <v>3</v>
      </c>
      <c r="DN48" s="11">
        <v>0</v>
      </c>
      <c r="DO48" s="12" t="str">
        <f>IF(OR($E$48="",$F$48="",DM48="",DN48=""),"",IF(AND(DM48=$E$48,DN48=$F$48),10*$J$48,IF(OR(AND($E$48&gt;$F$48,DM48&gt;DN48),AND($E$48=$F$48,DM48=DN48),AND($E$48&lt;$F$48,DM48&lt;DN48)),6*$J$48,0)))</f>
        <v/>
      </c>
      <c r="DP48" s="10">
        <v>2</v>
      </c>
      <c r="DQ48" s="11">
        <v>0</v>
      </c>
      <c r="DR48" s="12" t="str">
        <f>IF(OR($E$48="",$F$48="",DP48="",DQ48=""),"",IF(AND(DP48=$E$48,DQ48=$F$48),10*$J$48,IF(OR(AND($E$48&gt;$F$48,DP48&gt;DQ48),AND($E$48=$F$48,DP48=DQ48),AND($E$48&lt;$F$48,DP48&lt;DQ48)),6*$J$48,0)))</f>
        <v/>
      </c>
      <c r="DS48" s="10">
        <v>2</v>
      </c>
      <c r="DT48" s="11">
        <v>1</v>
      </c>
      <c r="DU48" s="12" t="str">
        <f>IF(OR($E$48="",$F$48="",DS48="",DT48=""),"",IF(AND(DS48=$E$48,DT48=$F$48),10*$J$48,IF(OR(AND($E$48&gt;$F$48,DS48&gt;DT48),AND($E$48=$F$48,DS48=DT48),AND($E$48&lt;$F$48,DS48&lt;DT48)),6*$J$48,0)))</f>
        <v/>
      </c>
      <c r="DV48" s="10">
        <v>2</v>
      </c>
      <c r="DW48" s="11">
        <v>1</v>
      </c>
      <c r="DX48" s="12" t="str">
        <f>IF(OR($E$48="",$F$48="",DV48="",DW48=""),"",IF(AND(DV48=$E$48,DW48=$F$48),10*$J$48,IF(OR(AND($E$48&gt;$F$48,DV48&gt;DW48),AND($E$48=$F$48,DV48=DW48),AND($E$48&lt;$F$48,DV48&lt;DW48)),6*$J$48,0)))</f>
        <v/>
      </c>
      <c r="DY48" s="10">
        <v>4</v>
      </c>
      <c r="DZ48" s="11">
        <v>0</v>
      </c>
      <c r="EA48" s="12" t="str">
        <f>IF(OR($E$48="",$F$48="",DY48="",DZ48=""),"",IF(AND(DY48=$E$48,DZ48=$F$48),10*$J$48,IF(OR(AND($E$48&gt;$F$48,DY48&gt;DZ48),AND($E$48=$F$48,DY48=DZ48),AND($E$48&lt;$F$48,DY48&lt;DZ48)),6*$J$48,0)))</f>
        <v/>
      </c>
      <c r="EB48" s="10">
        <v>3</v>
      </c>
      <c r="EC48" s="11">
        <v>1</v>
      </c>
      <c r="ED48" s="12" t="str">
        <f>IF(OR($E$48="",$F$48="",EB48="",EC48=""),"",IF(AND(EB48=$E$48,EC48=$F$48),10*$J$48,IF(OR(AND($E$48&gt;$F$48,EB48&gt;EC48),AND($E$48=$F$48,EB48=EC48),AND($E$48&lt;$F$48,EB48&lt;EC48)),6*$J$48,0)))</f>
        <v/>
      </c>
      <c r="EE48" s="10">
        <v>2</v>
      </c>
      <c r="EF48" s="11">
        <v>1</v>
      </c>
      <c r="EG48" s="12" t="str">
        <f>IF(OR($E$48="",$F$48="",EE48="",EF48=""),"",IF(AND(EE48=$E$48,EF48=$F$48),10*$J$48,IF(OR(AND($E$48&gt;$F$48,EE48&gt;EF48),AND($E$48=$F$48,EE48=EF48),AND($E$48&lt;$F$48,EE48&lt;EF48)),6*$J$48,0)))</f>
        <v/>
      </c>
      <c r="EH48" s="10">
        <v>1</v>
      </c>
      <c r="EI48" s="11">
        <v>0</v>
      </c>
      <c r="EJ48" s="12" t="str">
        <f>IF(OR($E$48="",$F$48="",EH48="",EI48=""),"",IF(AND(EH48=$E$48,EI48=$F$48),10*$J$48,IF(OR(AND($E$48&gt;$F$48,EH48&gt;EI48),AND($E$48=$F$48,EH48=EI48),AND($E$48&lt;$F$48,EH48&lt;EI48)),6*$J$48,0)))</f>
        <v/>
      </c>
      <c r="EK48" s="10">
        <v>1</v>
      </c>
      <c r="EL48" s="11">
        <v>1</v>
      </c>
      <c r="EM48" s="12" t="str">
        <f>IF(OR($E$48="",$F$48="",EK48="",EL48=""),"",IF(AND(EK48=$E$48,EL48=$F$48),10*$J$48,IF(OR(AND($E$48&gt;$F$48,EK48&gt;EL48),AND($E$48=$F$48,EK48=EL48),AND($E$48&lt;$F$48,EK48&lt;EL48)),6*$J$48,0)))</f>
        <v/>
      </c>
      <c r="EN48" s="10">
        <v>2</v>
      </c>
      <c r="EO48" s="11">
        <v>2</v>
      </c>
      <c r="EP48" s="12" t="str">
        <f>IF(OR($E$48="",$F$48="",EN48="",EO48=""),"",IF(AND(EN48=$E$48,EO48=$F$48),10*$J$48,IF(OR(AND($E$48&gt;$F$48,EN48&gt;EO48),AND($E$48=$F$48,EN48=EO48),AND($E$48&lt;$F$48,EN48&lt;EO48)),6*$J$48,0)))</f>
        <v/>
      </c>
      <c r="EQ48" s="10">
        <v>1</v>
      </c>
      <c r="ER48" s="11">
        <v>0</v>
      </c>
      <c r="ES48" s="12" t="str">
        <f>IF(OR($E$48="",$F$48="",EQ48="",ER48=""),"",IF(AND(EQ48=$E$48,ER48=$F$48),10*$J$48,IF(OR(AND($E$48&gt;$F$48,EQ48&gt;ER48),AND($E$48=$F$48,EQ48=ER48),AND($E$48&lt;$F$48,EQ48&lt;ER48)),6*$J$48,0)))</f>
        <v/>
      </c>
      <c r="ET48" s="10">
        <v>2</v>
      </c>
      <c r="EU48" s="11">
        <v>1</v>
      </c>
      <c r="EV48" s="12" t="str">
        <f>IF(OR($E$48="",$F$48="",ET48="",EU48=""),"",IF(AND(ET48=$E$48,EU48=$F$48),10*$J$48,IF(OR(AND($E$48&gt;$F$48,ET48&gt;EU48),AND($E$48=$F$48,ET48=EU48),AND($E$48&lt;$F$48,ET48&lt;EU48)),6*$J$48,0)))</f>
        <v/>
      </c>
      <c r="EW48" s="10">
        <v>0</v>
      </c>
      <c r="EX48" s="11">
        <v>1</v>
      </c>
      <c r="EY48" s="12" t="str">
        <f>IF(OR($E$48="",$F$48="",EW48="",EX48=""),"",IF(AND(EW48=$E$48,EX48=$F$48),10*$J$48,IF(OR(AND($E$48&gt;$F$48,EW48&gt;EX48),AND($E$48=$F$48,EW48=EX48),AND($E$48&lt;$F$48,EW48&lt;EX48)),6*$J$48,0)))</f>
        <v/>
      </c>
      <c r="EZ48" s="10">
        <v>3</v>
      </c>
      <c r="FA48" s="11">
        <v>1</v>
      </c>
      <c r="FB48" s="12" t="str">
        <f>IF(OR($E$48="",$F$48="",EZ48="",FA48=""),"",IF(AND(EZ48=$E$48,FA48=$F$48),10*$J$48,IF(OR(AND($E$48&gt;$F$48,EZ48&gt;FA48),AND($E$48=$F$48,EZ48=FA48),AND($E$48&lt;$F$48,EZ48&lt;FA48)),6*$J$48,0)))</f>
        <v/>
      </c>
      <c r="FC48" s="10">
        <v>1</v>
      </c>
      <c r="FD48" s="11">
        <v>2</v>
      </c>
      <c r="FE48" s="12" t="str">
        <f>IF(OR($E$48="",$F$48="",FC48="",FD48=""),"",IF(AND(FC48=$E$48,FD48=$F$48),10*$J$48,IF(OR(AND($E$48&gt;$F$48,FC48&gt;FD48),AND($E$48=$F$48,FC48=FD48),AND($E$48&lt;$F$48,FC48&lt;FD48)),6*$J$48,0)))</f>
        <v/>
      </c>
      <c r="FF48" s="10">
        <v>1</v>
      </c>
      <c r="FG48" s="11">
        <v>0</v>
      </c>
      <c r="FH48" s="12" t="str">
        <f>IF(OR($E$48="",$F$48="",FF48="",FG48=""),"",IF(AND(FF48=$E$48,FG48=$F$48),10*$J$48,IF(OR(AND($E$48&gt;$F$48,FF48&gt;FG48),AND($E$48=$F$48,FF48=FG48),AND($E$48&lt;$F$48,FF48&lt;FG48)),6*$J$48,0)))</f>
        <v/>
      </c>
      <c r="FI48" s="10">
        <v>2</v>
      </c>
      <c r="FJ48" s="11">
        <v>1</v>
      </c>
      <c r="FK48" s="12" t="str">
        <f>IF(OR($E$48="",$F$48="",FI48="",FJ48=""),"",IF(AND(FI48=$E$48,FJ48=$F$48),10*$J$48,IF(OR(AND($E$48&gt;$F$48,FI48&gt;FJ48),AND($E$48=$F$48,FI48=FJ48),AND($E$48&lt;$F$48,FI48&lt;FJ48)),6*$J$48,0)))</f>
        <v/>
      </c>
      <c r="FL48" s="10">
        <v>3</v>
      </c>
      <c r="FM48" s="11">
        <v>1</v>
      </c>
      <c r="FN48" s="12" t="str">
        <f>IF(OR($E$48="",$F$48="",FL48="",FM48=""),"",IF(AND(FL48=$E$48,FM48=$F$48),10*$J$48,IF(OR(AND($E$48&gt;$F$48,FL48&gt;FM48),AND($E$48=$F$48,FL48=FM48),AND($E$48&lt;$F$48,FL48&lt;FM48)),6*$J$48,0)))</f>
        <v/>
      </c>
      <c r="FO48" s="10">
        <v>2</v>
      </c>
      <c r="FP48" s="11">
        <v>0</v>
      </c>
      <c r="FQ48" s="12" t="str">
        <f>IF(OR($E$48="",$F$48="",FO48="",FP48=""),"",IF(AND(FO48=$E$48,FP48=$F$48),10*$J$48,IF(OR(AND($E$48&gt;$F$48,FO48&gt;FP48),AND($E$48=$F$48,FO48=FP48),AND($E$48&lt;$F$48,FO48&lt;FP48)),6*$J$48,0)))</f>
        <v/>
      </c>
      <c r="FR48" s="10">
        <v>0</v>
      </c>
      <c r="FS48" s="11">
        <v>1</v>
      </c>
      <c r="FT48" s="12" t="str">
        <f>IF(OR($E$48="",$F$48="",FR48="",FS48=""),"",IF(AND(FR48=$E$48,FS48=$F$48),10*$J$48,IF(OR(AND($E$48&gt;$F$48,FR48&gt;FS48),AND($E$48=$F$48,FR48=FS48),AND($E$48&lt;$F$48,FR48&lt;FS48)),6*$J$48,0)))</f>
        <v/>
      </c>
      <c r="FU48" s="10">
        <v>2</v>
      </c>
      <c r="FV48" s="11">
        <v>1</v>
      </c>
      <c r="FW48" s="12" t="str">
        <f>IF(OR($E$48="",$F$48="",FU48="",FV48=""),"",IF(AND(FU48=$E$48,FV48=$F$48),10*$J$48,IF(OR(AND($E$48&gt;$F$48,FU48&gt;FV48),AND($E$48=$F$48,FU48=FV48),AND($E$48&lt;$F$48,FU48&lt;FV48)),6*$J$48,0)))</f>
        <v/>
      </c>
      <c r="FX48" s="10">
        <v>1</v>
      </c>
      <c r="FY48" s="11">
        <v>0</v>
      </c>
      <c r="FZ48" s="12" t="str">
        <f>IF(OR($E$48="",$F$48="",FX48="",FY48=""),"",IF(AND(FX48=$E$48,FY48=$F$48),10*$J$48,IF(OR(AND($E$48&gt;$F$48,FX48&gt;FY48),AND($E$48=$F$48,FX48=FY48),AND($E$48&lt;$F$48,FX48&lt;FY48)),6*$J$48,0)))</f>
        <v/>
      </c>
      <c r="GA48" s="10">
        <v>3</v>
      </c>
      <c r="GB48" s="11">
        <v>0</v>
      </c>
      <c r="GC48" s="12" t="str">
        <f>IF(OR($E$48="",$F$48="",GA48="",GB48=""),"",IF(AND(GA48=$E$48,GB48=$F$48),10*$J$48,IF(OR(AND($E$48&gt;$F$48,GA48&gt;GB48),AND($E$48=$F$48,GA48=GB48),AND($E$48&lt;$F$48,GA48&lt;GB48)),6*$J$48,0)))</f>
        <v/>
      </c>
      <c r="GD48" s="10">
        <v>1</v>
      </c>
      <c r="GE48" s="11">
        <v>1</v>
      </c>
      <c r="GF48" s="12" t="str">
        <f>IF(OR($E$48="",$F$48="",GD48="",GE48=""),"",IF(AND(GD48=$E$48,GE48=$F$48),10*$J$48,IF(OR(AND($E$48&gt;$F$48,GD48&gt;GE48),AND($E$48=$F$48,GD48=GE48),AND($E$48&lt;$F$48,GD48&lt;GE48)),6*$J$48,0)))</f>
        <v/>
      </c>
      <c r="GG48" s="10">
        <v>2</v>
      </c>
      <c r="GH48" s="11">
        <v>0</v>
      </c>
      <c r="GI48" s="12" t="str">
        <f>IF(OR($E$48="",$F$48="",GG48="",GH48=""),"",IF(AND(GG48=$E$48,GH48=$F$48),10*$J$48,IF(OR(AND($E$48&gt;$F$48,GG48&gt;GH48),AND($E$48=$F$48,GG48=GH48),AND($E$48&lt;$F$48,GG48&lt;GH48)),6*$J$48,0)))</f>
        <v/>
      </c>
      <c r="GJ48" s="10">
        <v>3</v>
      </c>
      <c r="GK48" s="11">
        <v>1</v>
      </c>
      <c r="GL48" s="12" t="str">
        <f>IF(OR($E$48="",$F$48="",GJ48="",GK48=""),"",IF(AND(GJ48=$E$48,GK48=$F$48),10*$J$48,IF(OR(AND($E$48&gt;$F$48,GJ48&gt;GK48),AND($E$48=$F$48,GJ48=GK48),AND($E$48&lt;$F$48,GJ48&lt;GK48)),6*$J$48,0)))</f>
        <v/>
      </c>
      <c r="GM48" s="10">
        <v>3</v>
      </c>
      <c r="GN48" s="11">
        <v>1</v>
      </c>
      <c r="GO48" s="12" t="str">
        <f>IF(OR($E$48="",$F$48="",GM48="",GN48=""),"",IF(AND(GM48=$E$48,GN48=$F$48),10*$J$48,IF(OR(AND($E$48&gt;$F$48,GM48&gt;GN48),AND($E$48=$F$48,GM48=GN48),AND($E$48&lt;$F$48,GM48&lt;GN48)),6*$J$48,0)))</f>
        <v/>
      </c>
      <c r="GP48" s="10">
        <v>3</v>
      </c>
      <c r="GQ48" s="11">
        <v>1</v>
      </c>
      <c r="GR48" s="12" t="str">
        <f>IF(OR($E$48="",$F$48="",GP48="",GQ48=""),"",IF(AND(GP48=$E$48,GQ48=$F$48),10*$J$48,IF(OR(AND($E$48&gt;$F$48,GP48&gt;GQ48),AND($E$48=$F$48,GP48=GQ48),AND($E$48&lt;$F$48,GP48&lt;GQ48)),6*$J$48,0)))</f>
        <v/>
      </c>
      <c r="GS48" s="10">
        <v>2</v>
      </c>
      <c r="GT48" s="11">
        <v>0</v>
      </c>
      <c r="GU48" s="12" t="str">
        <f>IF(OR($E$48="",$F$48="",GS48="",GT48=""),"",IF(AND(GS48=$E$48,GT48=$F$48),10*$J$48,IF(OR(AND($E$48&gt;$F$48,GS48&gt;GT48),AND($E$48=$F$48,GS48=GT48),AND($E$48&lt;$F$48,GS48&lt;GT48)),6*$J$48,0)))</f>
        <v/>
      </c>
      <c r="GV48" s="168"/>
    </row>
    <row r="49" spans="1:204" ht="13.5" thickBot="1">
      <c r="A49" s="236">
        <v>46</v>
      </c>
      <c r="B49" s="43" t="s">
        <v>104</v>
      </c>
      <c r="C49" s="150" t="str">
        <f>E71</f>
        <v/>
      </c>
      <c r="D49" s="151" t="str">
        <f>E72</f>
        <v/>
      </c>
      <c r="E49" s="222" t="str">
        <f>IF('Phase Finale'!D76&lt;&gt;"",'Phase Finale'!D76,"")</f>
        <v/>
      </c>
      <c r="F49" s="222" t="str">
        <f>IF('Phase Finale'!D81&lt;&gt;"",'Phase Finale'!D81,"")</f>
        <v/>
      </c>
      <c r="G49" s="22">
        <v>1.7</v>
      </c>
      <c r="H49" s="22">
        <v>3.2</v>
      </c>
      <c r="I49" s="22">
        <v>4.0999999999999996</v>
      </c>
      <c r="J49" s="174" t="str">
        <f t="shared" si="3"/>
        <v/>
      </c>
      <c r="K49" s="250">
        <f>IF($K$4&lt;&gt;0,HLOOKUP($K$4,$O$4:GU49,A49,FALSE),"")</f>
        <v>2</v>
      </c>
      <c r="L49" s="251">
        <f>IF($K$4&lt;&gt;0,HLOOKUP(CONCATENATE($K$4,"1"),$O$4:GU49,A49,FALSE),"")</f>
        <v>1</v>
      </c>
      <c r="M49" s="252" t="str">
        <f>IF($K$4&lt;&gt;0,HLOOKUP(CONCATENATE($K$4,"2"),$O$4:GU49,A49,FALSE),"")</f>
        <v/>
      </c>
      <c r="N49" s="254"/>
      <c r="O49" s="5">
        <v>1</v>
      </c>
      <c r="P49" s="6">
        <v>0</v>
      </c>
      <c r="Q49" s="7" t="str">
        <f>IF(OR($E$49="",$F$49="",O49="",P49=""),"",IF(AND(O49=$E$49,P49=$F$49),10*$J$49,IF(OR(AND($E$49&gt;$F$49,O49&gt;P49),AND($E$49=$F$49,O49=P49),AND($E$49&lt;$F$49,O49&lt;P49)),6*$J$49,0)))</f>
        <v/>
      </c>
      <c r="R49" s="5">
        <v>0</v>
      </c>
      <c r="S49" s="6">
        <v>1</v>
      </c>
      <c r="T49" s="7" t="str">
        <f>IF(OR($E$49="",$F$49="",R49="",S49=""),"",IF(AND(R49=$E$49,S49=$F$49),10*$J$49,IF(OR(AND($E$49&gt;$F$49,R49&gt;S49),AND($E$49=$F$49,R49=S49),AND($E$49&lt;$F$49,R49&lt;S49)),6*$J$49,0)))</f>
        <v/>
      </c>
      <c r="U49" s="5">
        <v>1</v>
      </c>
      <c r="V49" s="6">
        <v>1</v>
      </c>
      <c r="W49" s="7" t="str">
        <f>IF(OR($E$49="",$F$49="",U49="",V49=""),"",IF(AND(U49=$E$49,V49=$F$49),10*$J$49,IF(OR(AND($E$49&gt;$F$49,U49&gt;V49),AND($E$49=$F$49,U49=V49),AND($E$49&lt;$F$49,U49&lt;V49)),6*$J$49,0)))</f>
        <v/>
      </c>
      <c r="X49" s="5">
        <v>1</v>
      </c>
      <c r="Y49" s="6">
        <v>0</v>
      </c>
      <c r="Z49" s="7" t="str">
        <f>IF(OR($E$49="",$F$49="",X49="",Y49=""),"",IF(AND(X49=$E$49,Y49=$F$49),10*$J$49,IF(OR(AND($E$49&gt;$F$49,X49&gt;Y49),AND($E$49=$F$49,X49=Y49),AND($E$49&lt;$F$49,X49&lt;Y49)),6*$J$49,0)))</f>
        <v/>
      </c>
      <c r="AA49" s="5">
        <v>1</v>
      </c>
      <c r="AB49" s="6">
        <v>2</v>
      </c>
      <c r="AC49" s="7" t="str">
        <f>IF(OR($E$49="",$F$49="",AA49="",AB49=""),"",IF(AND(AA49=$E$49,AB49=$F$49),10*$J$49,IF(OR(AND($E$49&gt;$F$49,AA49&gt;AB49),AND($E$49=$F$49,AA49=AB49),AND($E$49&lt;$F$49,AA49&lt;AB49)),6*$J$49,0)))</f>
        <v/>
      </c>
      <c r="AD49" s="5">
        <v>1</v>
      </c>
      <c r="AE49" s="6">
        <v>1</v>
      </c>
      <c r="AF49" s="7" t="str">
        <f>IF(OR($E$49="",$F$49="",AD49="",AE49=""),"",IF(AND(AD49=$E$49,AE49=$F$49),10*$J$49,IF(OR(AND($E$49&gt;$F$49,AD49&gt;AE49),AND($E$49=$F$49,AD49=AE49),AND($E$49&lt;$F$49,AD49&lt;AE49)),6*$J$49,0)))</f>
        <v/>
      </c>
      <c r="AG49" s="5">
        <v>1</v>
      </c>
      <c r="AH49" s="6">
        <v>2</v>
      </c>
      <c r="AI49" s="7" t="str">
        <f>IF(OR($E$49="",$F$49="",AG49="",AH49=""),"",IF(AND(AG49=$E$49,AH49=$F$49),10*$J$49,IF(OR(AND($E$49&gt;$F$49,AG49&gt;AH49),AND($E$49=$F$49,AG49=AH49),AND($E$49&lt;$F$49,AG49&lt;AH49)),6*$J$49,0)))</f>
        <v/>
      </c>
      <c r="AJ49" s="5">
        <v>1</v>
      </c>
      <c r="AK49" s="6">
        <v>0</v>
      </c>
      <c r="AL49" s="7" t="str">
        <f>IF(OR($E$49="",$F$49="",AJ49="",AK49=""),"",IF(AND(AJ49=$E$49,AK49=$F$49),10*$J$49,IF(OR(AND($E$49&gt;$F$49,AJ49&gt;AK49),AND($E$49=$F$49,AJ49=AK49),AND($E$49&lt;$F$49,AJ49&lt;AK49)),6*$J$49,0)))</f>
        <v/>
      </c>
      <c r="AM49" s="5">
        <v>1</v>
      </c>
      <c r="AN49" s="6">
        <v>1</v>
      </c>
      <c r="AO49" s="7" t="str">
        <f>IF(OR($E$49="",$F$49="",AM49="",AN49=""),"",IF(AND(AM49=$E$49,AN49=$F$49),10*$J$49,IF(OR(AND($E$49&gt;$F$49,AM49&gt;AN49),AND($E$49=$F$49,AM49=AN49),AND($E$49&lt;$F$49,AM49&lt;AN49)),6*$J$49,0)))</f>
        <v/>
      </c>
      <c r="AP49" s="5">
        <v>3</v>
      </c>
      <c r="AQ49" s="6">
        <v>0</v>
      </c>
      <c r="AR49" s="7" t="str">
        <f>IF(OR($E$49="",$F$49="",AP49="",AQ49=""),"",IF(AND(AP49=$E$49,AQ49=$F$49),10*$J$49,IF(OR(AND($E$49&gt;$F$49,AP49&gt;AQ49),AND($E$49=$F$49,AP49=AQ49),AND($E$49&lt;$F$49,AP49&lt;AQ49)),6*$J$49,0)))</f>
        <v/>
      </c>
      <c r="AS49" s="5">
        <v>2</v>
      </c>
      <c r="AT49" s="6">
        <v>1</v>
      </c>
      <c r="AU49" s="7" t="str">
        <f>IF(OR($E$49="",$F$49="",AS49="",AT49=""),"",IF(AND(AS49=$E$49,AT49=$F$49),10*$J$49,IF(OR(AND($E$49&gt;$F$49,AS49&gt;AT49),AND($E$49=$F$49,AS49=AT49),AND($E$49&lt;$F$49,AS49&lt;AT49)),6*$J$49,0)))</f>
        <v/>
      </c>
      <c r="AV49" s="5">
        <v>2</v>
      </c>
      <c r="AW49" s="6">
        <v>1</v>
      </c>
      <c r="AX49" s="7" t="str">
        <f>IF(OR($E$49="",$F$49="",AV49="",AW49=""),"",IF(AND(AV49=$E$49,AW49=$F$49),10*$J$49,IF(OR(AND($E$49&gt;$F$49,AV49&gt;AW49),AND($E$49=$F$49,AV49=AW49),AND($E$49&lt;$F$49,AV49&lt;AW49)),6*$J$49,0)))</f>
        <v/>
      </c>
      <c r="AY49" s="5">
        <v>0</v>
      </c>
      <c r="AZ49" s="6">
        <v>0</v>
      </c>
      <c r="BA49" s="7" t="str">
        <f>IF(OR($E$49="",$F$49="",AY49="",AZ49=""),"",IF(AND(AY49=$E$49,AZ49=$F$49),10*$J$49,IF(OR(AND($E$49&gt;$F$49,AY49&gt;AZ49),AND($E$49=$F$49,AY49=AZ49),AND($E$49&lt;$F$49,AY49&lt;AZ49)),6*$J$49,0)))</f>
        <v/>
      </c>
      <c r="BB49" s="5">
        <v>1</v>
      </c>
      <c r="BC49" s="6">
        <v>1</v>
      </c>
      <c r="BD49" s="7" t="str">
        <f>IF(OR($E$49="",$F$49="",BB49="",BC49=""),"",IF(AND(BB49=$E$49,BC49=$F$49),10*$J$49,IF(OR(AND($E$49&gt;$F$49,BB49&gt;BC49),AND($E$49=$F$49,BB49=BC49),AND($E$49&lt;$F$49,BB49&lt;BC49)),6*$J$49,0)))</f>
        <v/>
      </c>
      <c r="BE49" s="5">
        <v>1</v>
      </c>
      <c r="BF49" s="6">
        <v>0</v>
      </c>
      <c r="BG49" s="7" t="str">
        <f>IF(OR($E$49="",$F$49="",BE49="",BF49=""),"",IF(AND(BE49=$E$49,BF49=$F$49),10*$J$49,IF(OR(AND($E$49&gt;$F$49,BE49&gt;BF49),AND($E$49=$F$49,BE49=BF49),AND($E$49&lt;$F$49,BE49&lt;BF49)),6*$J$49,0)))</f>
        <v/>
      </c>
      <c r="BH49" s="5">
        <v>1</v>
      </c>
      <c r="BI49" s="6">
        <v>1</v>
      </c>
      <c r="BJ49" s="7" t="str">
        <f>IF(OR($E$49="",$F$49="",BH49="",BI49=""),"",IF(AND(BH49=$E$49,BI49=$F$49),10*$J$49,IF(OR(AND($E$49&gt;$F$49,BH49&gt;BI49),AND($E$49=$F$49,BH49=BI49),AND($E$49&lt;$F$49,BH49&lt;BI49)),6*$J$49,0)))</f>
        <v/>
      </c>
      <c r="BK49" s="5">
        <v>1</v>
      </c>
      <c r="BL49" s="6">
        <v>2</v>
      </c>
      <c r="BM49" s="7" t="str">
        <f>IF(OR($E$49="",$F$49="",BK49="",BL49=""),"",IF(AND(BK49=$E$49,BL49=$F$49),10*$J$49,IF(OR(AND($E$49&gt;$F$49,BK49&gt;BL49),AND($E$49=$F$49,BK49=BL49),AND($E$49&lt;$F$49,BK49&lt;BL49)),6*$J$49,0)))</f>
        <v/>
      </c>
      <c r="BN49" s="5">
        <v>2</v>
      </c>
      <c r="BO49" s="6">
        <v>1</v>
      </c>
      <c r="BP49" s="7" t="str">
        <f>IF(OR($E$49="",$F$49="",BN49="",BO49=""),"",IF(AND(BN49=$E$49,BO49=$F$49),10*$J$49,IF(OR(AND($E$49&gt;$F$49,BN49&gt;BO49),AND($E$49=$F$49,BN49=BO49),AND($E$49&lt;$F$49,BN49&lt;BO49)),6*$J$49,0)))</f>
        <v/>
      </c>
      <c r="BQ49" s="5">
        <v>0</v>
      </c>
      <c r="BR49" s="6">
        <v>1</v>
      </c>
      <c r="BS49" s="7" t="str">
        <f>IF(OR($E$49="",$F$49="",BQ49="",BR49=""),"",IF(AND(BQ49=$E$49,BR49=$F$49),10*$J$49,IF(OR(AND($E$49&gt;$F$49,BQ49&gt;BR49),AND($E$49=$F$49,BQ49=BR49),AND($E$49&lt;$F$49,BQ49&lt;BR49)),6*$J$49,0)))</f>
        <v/>
      </c>
      <c r="BT49" s="5">
        <v>1</v>
      </c>
      <c r="BU49" s="6">
        <v>1</v>
      </c>
      <c r="BV49" s="7" t="str">
        <f>IF(OR($E$49="",$F$49="",BT49="",BU49=""),"",IF(AND(BT49=$E$49,BU49=$F$49),10*$J$49,IF(OR(AND($E$49&gt;$F$49,BT49&gt;BU49),AND($E$49=$F$49,BT49=BU49),AND($E$49&lt;$F$49,BT49&lt;BU49)),6*$J$49,0)))</f>
        <v/>
      </c>
      <c r="BW49" s="5">
        <v>1</v>
      </c>
      <c r="BX49" s="6">
        <v>0</v>
      </c>
      <c r="BY49" s="7" t="str">
        <f>IF(OR($E$49="",$F$49="",BW49="",BX49=""),"",IF(AND(BW49=$E$49,BX49=$F$49),10*$J$49,IF(OR(AND($E$49&gt;$F$49,BW49&gt;BX49),AND($E$49=$F$49,BW49=BX49),AND($E$49&lt;$F$49,BW49&lt;BX49)),6*$J$49,0)))</f>
        <v/>
      </c>
      <c r="BZ49" s="5">
        <v>2</v>
      </c>
      <c r="CA49" s="6">
        <v>0</v>
      </c>
      <c r="CB49" s="7" t="str">
        <f>IF(OR($E$49="",$F$49="",BZ49="",CA49=""),"",IF(AND(BZ49=$E$49,CA49=$F$49),10*$J$49,IF(OR(AND($E$49&gt;$F$49,BZ49&gt;CA49),AND($E$49=$F$49,BZ49=CA49),AND($E$49&lt;$F$49,BZ49&lt;CA49)),6*$J$49,0)))</f>
        <v/>
      </c>
      <c r="CC49" s="5">
        <v>1</v>
      </c>
      <c r="CD49" s="6">
        <v>0</v>
      </c>
      <c r="CE49" s="7" t="str">
        <f>IF(OR($E$49="",$F$49="",CC49="",CD49=""),"",IF(AND(CC49=$E$49,CD49=$F$49),10*$J$49,IF(OR(AND($E$49&gt;$F$49,CC49&gt;CD49),AND($E$49=$F$49,CC49=CD49),AND($E$49&lt;$F$49,CC49&lt;CD49)),6*$J$49,0)))</f>
        <v/>
      </c>
      <c r="CF49" s="5">
        <v>1</v>
      </c>
      <c r="CG49" s="6">
        <v>1</v>
      </c>
      <c r="CH49" s="7" t="str">
        <f>IF(OR($E$49="",$F$49="",CF49="",CG49=""),"",IF(AND(CF49=$E$49,CG49=$F$49),10*$J$49,IF(OR(AND($E$49&gt;$F$49,CF49&gt;CG49),AND($E$49=$F$49,CF49=CG49),AND($E$49&lt;$F$49,CF49&lt;CG49)),6*$J$49,0)))</f>
        <v/>
      </c>
      <c r="CI49" s="5">
        <v>2</v>
      </c>
      <c r="CJ49" s="6">
        <v>0</v>
      </c>
      <c r="CK49" s="7" t="str">
        <f>IF(OR($E$49="",$F$49="",CI49="",CJ49=""),"",IF(AND(CI49=$E$49,CJ49=$F$49),10*$J$49,IF(OR(AND($E$49&gt;$F$49,CI49&gt;CJ49),AND($E$49=$F$49,CI49=CJ49),AND($E$49&lt;$F$49,CI49&lt;CJ49)),6*$J$49,0)))</f>
        <v/>
      </c>
      <c r="CL49" s="5">
        <v>1</v>
      </c>
      <c r="CM49" s="6">
        <v>3</v>
      </c>
      <c r="CN49" s="7" t="str">
        <f>IF(OR($E$49="",$F$49="",CL49="",CM49=""),"",IF(AND(CL49=$E$49,CM49=$F$49),10*$J$49,IF(OR(AND($E$49&gt;$F$49,CL49&gt;CM49),AND($E$49=$F$49,CL49=CM49),AND($E$49&lt;$F$49,CL49&lt;CM49)),6*$J$49,0)))</f>
        <v/>
      </c>
      <c r="CO49" s="5">
        <v>0</v>
      </c>
      <c r="CP49" s="6">
        <v>1</v>
      </c>
      <c r="CQ49" s="7" t="str">
        <f>IF(OR($E$49="",$F$49="",CO49="",CP49=""),"",IF(AND(CO49=$E$49,CP49=$F$49),10*$J$49,IF(OR(AND($E$49&gt;$F$49,CO49&gt;CP49),AND($E$49=$F$49,CO49=CP49),AND($E$49&lt;$F$49,CO49&lt;CP49)),6*$J$49,0)))</f>
        <v/>
      </c>
      <c r="CR49" s="5">
        <v>1</v>
      </c>
      <c r="CS49" s="6">
        <v>1</v>
      </c>
      <c r="CT49" s="7" t="str">
        <f>IF(OR($E$49="",$F$49="",CR49="",CS49=""),"",IF(AND(CR49=$E$49,CS49=$F$49),10*$J$49,IF(OR(AND($E$49&gt;$F$49,CR49&gt;CS49),AND($E$49=$F$49,CR49=CS49),AND($E$49&lt;$F$49,CR49&lt;CS49)),6*$J$49,0)))</f>
        <v/>
      </c>
      <c r="CU49" s="5">
        <v>2</v>
      </c>
      <c r="CV49" s="6">
        <v>2</v>
      </c>
      <c r="CW49" s="7" t="str">
        <f>IF(OR($E$49="",$F$49="",CU49="",CV49=""),"",IF(AND(CU49=$E$49,CV49=$F$49),10*$J$49,IF(OR(AND($E$49&gt;$F$49,CU49&gt;CV49),AND($E$49=$F$49,CU49=CV49),AND($E$49&lt;$F$49,CU49&lt;CV49)),6*$J$49,0)))</f>
        <v/>
      </c>
      <c r="CX49" s="5">
        <v>0</v>
      </c>
      <c r="CY49" s="6">
        <v>1</v>
      </c>
      <c r="CZ49" s="7" t="str">
        <f>IF(OR($E$49="",$F$49="",CX49="",CY49=""),"",IF(AND(CX49=$E$49,CY49=$F$49),10*$J$49,IF(OR(AND($E$49&gt;$F$49,CX49&gt;CY49),AND($E$49=$F$49,CX49=CY49),AND($E$49&lt;$F$49,CX49&lt;CY49)),6*$J$49,0)))</f>
        <v/>
      </c>
      <c r="DA49" s="5">
        <v>2</v>
      </c>
      <c r="DB49" s="6">
        <v>1</v>
      </c>
      <c r="DC49" s="7" t="str">
        <f>IF(OR($E$49="",$F$49="",DA49="",DB49=""),"",IF(AND(DA49=$E$49,DB49=$F$49),10*$J$49,IF(OR(AND($E$49&gt;$F$49,DA49&gt;DB49),AND($E$49=$F$49,DA49=DB49),AND($E$49&lt;$F$49,DA49&lt;DB49)),6*$J$49,0)))</f>
        <v/>
      </c>
      <c r="DD49" s="5">
        <v>1</v>
      </c>
      <c r="DE49" s="6">
        <v>1</v>
      </c>
      <c r="DF49" s="7" t="str">
        <f>IF(OR($E$49="",$F$49="",DD49="",DE49=""),"",IF(AND(DD49=$E$49,DE49=$F$49),10*$J$49,IF(OR(AND($E$49&gt;$F$49,DD49&gt;DE49),AND($E$49=$F$49,DD49=DE49),AND($E$49&lt;$F$49,DD49&lt;DE49)),6*$J$49,0)))</f>
        <v/>
      </c>
      <c r="DG49" s="5">
        <v>1</v>
      </c>
      <c r="DH49" s="6">
        <v>2</v>
      </c>
      <c r="DI49" s="7" t="str">
        <f>IF(OR($E$49="",$F$49="",DG49="",DH49=""),"",IF(AND(DG49=$E$49,DH49=$F$49),10*$J$49,IF(OR(AND($E$49&gt;$F$49,DG49&gt;DH49),AND($E$49=$F$49,DG49=DH49),AND($E$49&lt;$F$49,DG49&lt;DH49)),6*$J$49,0)))</f>
        <v/>
      </c>
      <c r="DJ49" s="5">
        <v>0</v>
      </c>
      <c r="DK49" s="6">
        <v>1</v>
      </c>
      <c r="DL49" s="7" t="str">
        <f>IF(OR($E$49="",$F$49="",DJ49="",DK49=""),"",IF(AND(DJ49=$E$49,DK49=$F$49),10*$J$49,IF(OR(AND($E$49&gt;$F$49,DJ49&gt;DK49),AND($E$49=$F$49,DJ49=DK49),AND($E$49&lt;$F$49,DJ49&lt;DK49)),6*$J$49,0)))</f>
        <v/>
      </c>
      <c r="DM49" s="5">
        <v>2</v>
      </c>
      <c r="DN49" s="6">
        <v>1</v>
      </c>
      <c r="DO49" s="7" t="str">
        <f>IF(OR($E$49="",$F$49="",DM49="",DN49=""),"",IF(AND(DM49=$E$49,DN49=$F$49),10*$J$49,IF(OR(AND($E$49&gt;$F$49,DM49&gt;DN49),AND($E$49=$F$49,DM49=DN49),AND($E$49&lt;$F$49,DM49&lt;DN49)),6*$J$49,0)))</f>
        <v/>
      </c>
      <c r="DP49" s="5">
        <v>1</v>
      </c>
      <c r="DQ49" s="6">
        <v>2</v>
      </c>
      <c r="DR49" s="7" t="str">
        <f>IF(OR($E$49="",$F$49="",DP49="",DQ49=""),"",IF(AND(DP49=$E$49,DQ49=$F$49),10*$J$49,IF(OR(AND($E$49&gt;$F$49,DP49&gt;DQ49),AND($E$49=$F$49,DP49=DQ49),AND($E$49&lt;$F$49,DP49&lt;DQ49)),6*$J$49,0)))</f>
        <v/>
      </c>
      <c r="DS49" s="5">
        <v>2</v>
      </c>
      <c r="DT49" s="6">
        <v>1</v>
      </c>
      <c r="DU49" s="7" t="str">
        <f>IF(OR($E$49="",$F$49="",DS49="",DT49=""),"",IF(AND(DS49=$E$49,DT49=$F$49),10*$J$49,IF(OR(AND($E$49&gt;$F$49,DS49&gt;DT49),AND($E$49=$F$49,DS49=DT49),AND($E$49&lt;$F$49,DS49&lt;DT49)),6*$J$49,0)))</f>
        <v/>
      </c>
      <c r="DV49" s="5">
        <v>2</v>
      </c>
      <c r="DW49" s="6">
        <v>1</v>
      </c>
      <c r="DX49" s="7" t="str">
        <f>IF(OR($E$49="",$F$49="",DV49="",DW49=""),"",IF(AND(DV49=$E$49,DW49=$F$49),10*$J$49,IF(OR(AND($E$49&gt;$F$49,DV49&gt;DW49),AND($E$49=$F$49,DV49=DW49),AND($E$49&lt;$F$49,DV49&lt;DW49)),6*$J$49,0)))</f>
        <v/>
      </c>
      <c r="DY49" s="5">
        <v>2</v>
      </c>
      <c r="DZ49" s="6">
        <v>0</v>
      </c>
      <c r="EA49" s="7" t="str">
        <f>IF(OR($E$49="",$F$49="",DY49="",DZ49=""),"",IF(AND(DY49=$E$49,DZ49=$F$49),10*$J$49,IF(OR(AND($E$49&gt;$F$49,DY49&gt;DZ49),AND($E$49=$F$49,DY49=DZ49),AND($E$49&lt;$F$49,DY49&lt;DZ49)),6*$J$49,0)))</f>
        <v/>
      </c>
      <c r="EB49" s="5">
        <v>1</v>
      </c>
      <c r="EC49" s="6">
        <v>2</v>
      </c>
      <c r="ED49" s="7" t="str">
        <f>IF(OR($E$49="",$F$49="",EB49="",EC49=""),"",IF(AND(EB49=$E$49,EC49=$F$49),10*$J$49,IF(OR(AND($E$49&gt;$F$49,EB49&gt;EC49),AND($E$49=$F$49,EB49=EC49),AND($E$49&lt;$F$49,EB49&lt;EC49)),6*$J$49,0)))</f>
        <v/>
      </c>
      <c r="EE49" s="5">
        <v>1</v>
      </c>
      <c r="EF49" s="6">
        <v>0</v>
      </c>
      <c r="EG49" s="7" t="str">
        <f>IF(OR($E$49="",$F$49="",EE49="",EF49=""),"",IF(AND(EE49=$E$49,EF49=$F$49),10*$J$49,IF(OR(AND($E$49&gt;$F$49,EE49&gt;EF49),AND($E$49=$F$49,EE49=EF49),AND($E$49&lt;$F$49,EE49&lt;EF49)),6*$J$49,0)))</f>
        <v/>
      </c>
      <c r="EH49" s="5">
        <v>3</v>
      </c>
      <c r="EI49" s="6">
        <v>1</v>
      </c>
      <c r="EJ49" s="7" t="str">
        <f>IF(OR($E$49="",$F$49="",EH49="",EI49=""),"",IF(AND(EH49=$E$49,EI49=$F$49),10*$J$49,IF(OR(AND($E$49&gt;$F$49,EH49&gt;EI49),AND($E$49=$F$49,EH49=EI49),AND($E$49&lt;$F$49,EH49&lt;EI49)),6*$J$49,0)))</f>
        <v/>
      </c>
      <c r="EK49" s="5">
        <v>1</v>
      </c>
      <c r="EL49" s="6">
        <v>1</v>
      </c>
      <c r="EM49" s="7" t="str">
        <f>IF(OR($E$49="",$F$49="",EK49="",EL49=""),"",IF(AND(EK49=$E$49,EL49=$F$49),10*$J$49,IF(OR(AND($E$49&gt;$F$49,EK49&gt;EL49),AND($E$49=$F$49,EK49=EL49),AND($E$49&lt;$F$49,EK49&lt;EL49)),6*$J$49,0)))</f>
        <v/>
      </c>
      <c r="EN49" s="5">
        <v>1</v>
      </c>
      <c r="EO49" s="6">
        <v>1</v>
      </c>
      <c r="EP49" s="7" t="str">
        <f>IF(OR($E$49="",$F$49="",EN49="",EO49=""),"",IF(AND(EN49=$E$49,EO49=$F$49),10*$J$49,IF(OR(AND($E$49&gt;$F$49,EN49&gt;EO49),AND($E$49=$F$49,EN49=EO49),AND($E$49&lt;$F$49,EN49&lt;EO49)),6*$J$49,0)))</f>
        <v/>
      </c>
      <c r="EQ49" s="5">
        <v>1</v>
      </c>
      <c r="ER49" s="6">
        <v>2</v>
      </c>
      <c r="ES49" s="7" t="str">
        <f>IF(OR($E$49="",$F$49="",EQ49="",ER49=""),"",IF(AND(EQ49=$E$49,ER49=$F$49),10*$J$49,IF(OR(AND($E$49&gt;$F$49,EQ49&gt;ER49),AND($E$49=$F$49,EQ49=ER49),AND($E$49&lt;$F$49,EQ49&lt;ER49)),6*$J$49,0)))</f>
        <v/>
      </c>
      <c r="ET49" s="5">
        <v>1</v>
      </c>
      <c r="EU49" s="6">
        <v>2</v>
      </c>
      <c r="EV49" s="7" t="str">
        <f>IF(OR($E$49="",$F$49="",ET49="",EU49=""),"",IF(AND(ET49=$E$49,EU49=$F$49),10*$J$49,IF(OR(AND($E$49&gt;$F$49,ET49&gt;EU49),AND($E$49=$F$49,ET49=EU49),AND($E$49&lt;$F$49,ET49&lt;EU49)),6*$J$49,0)))</f>
        <v/>
      </c>
      <c r="EW49" s="5">
        <v>1</v>
      </c>
      <c r="EX49" s="6">
        <v>2</v>
      </c>
      <c r="EY49" s="7" t="str">
        <f>IF(OR($E$49="",$F$49="",EW49="",EX49=""),"",IF(AND(EW49=$E$49,EX49=$F$49),10*$J$49,IF(OR(AND($E$49&gt;$F$49,EW49&gt;EX49),AND($E$49=$F$49,EW49=EX49),AND($E$49&lt;$F$49,EW49&lt;EX49)),6*$J$49,0)))</f>
        <v/>
      </c>
      <c r="EZ49" s="5">
        <v>3</v>
      </c>
      <c r="FA49" s="6">
        <v>2</v>
      </c>
      <c r="FB49" s="7" t="str">
        <f>IF(OR($E$49="",$F$49="",EZ49="",FA49=""),"",IF(AND(EZ49=$E$49,FA49=$F$49),10*$J$49,IF(OR(AND($E$49&gt;$F$49,EZ49&gt;FA49),AND($E$49=$F$49,EZ49=FA49),AND($E$49&lt;$F$49,EZ49&lt;FA49)),6*$J$49,0)))</f>
        <v/>
      </c>
      <c r="FC49" s="5">
        <v>3</v>
      </c>
      <c r="FD49" s="6">
        <v>2</v>
      </c>
      <c r="FE49" s="7" t="str">
        <f>IF(OR($E$49="",$F$49="",FC49="",FD49=""),"",IF(AND(FC49=$E$49,FD49=$F$49),10*$J$49,IF(OR(AND($E$49&gt;$F$49,FC49&gt;FD49),AND($E$49=$F$49,FC49=FD49),AND($E$49&lt;$F$49,FC49&lt;FD49)),6*$J$49,0)))</f>
        <v/>
      </c>
      <c r="FF49" s="5">
        <v>1</v>
      </c>
      <c r="FG49" s="6">
        <v>2</v>
      </c>
      <c r="FH49" s="7" t="str">
        <f>IF(OR($E$49="",$F$49="",FF49="",FG49=""),"",IF(AND(FF49=$E$49,FG49=$F$49),10*$J$49,IF(OR(AND($E$49&gt;$F$49,FF49&gt;FG49),AND($E$49=$F$49,FF49=FG49),AND($E$49&lt;$F$49,FF49&lt;FG49)),6*$J$49,0)))</f>
        <v/>
      </c>
      <c r="FI49" s="5">
        <v>1</v>
      </c>
      <c r="FJ49" s="6">
        <v>1</v>
      </c>
      <c r="FK49" s="7" t="str">
        <f>IF(OR($E$49="",$F$49="",FI49="",FJ49=""),"",IF(AND(FI49=$E$49,FJ49=$F$49),10*$J$49,IF(OR(AND($E$49&gt;$F$49,FI49&gt;FJ49),AND($E$49=$F$49,FI49=FJ49),AND($E$49&lt;$F$49,FI49&lt;FJ49)),6*$J$49,0)))</f>
        <v/>
      </c>
      <c r="FL49" s="5">
        <v>1</v>
      </c>
      <c r="FM49" s="6">
        <v>2</v>
      </c>
      <c r="FN49" s="7" t="str">
        <f>IF(OR($E$49="",$F$49="",FL49="",FM49=""),"",IF(AND(FL49=$E$49,FM49=$F$49),10*$J$49,IF(OR(AND($E$49&gt;$F$49,FL49&gt;FM49),AND($E$49=$F$49,FL49=FM49),AND($E$49&lt;$F$49,FL49&lt;FM49)),6*$J$49,0)))</f>
        <v/>
      </c>
      <c r="FO49" s="5">
        <v>1</v>
      </c>
      <c r="FP49" s="6">
        <v>1</v>
      </c>
      <c r="FQ49" s="7" t="str">
        <f>IF(OR($E$49="",$F$49="",FO49="",FP49=""),"",IF(AND(FO49=$E$49,FP49=$F$49),10*$J$49,IF(OR(AND($E$49&gt;$F$49,FO49&gt;FP49),AND($E$49=$F$49,FO49=FP49),AND($E$49&lt;$F$49,FO49&lt;FP49)),6*$J$49,0)))</f>
        <v/>
      </c>
      <c r="FR49" s="5">
        <v>2</v>
      </c>
      <c r="FS49" s="6">
        <v>2</v>
      </c>
      <c r="FT49" s="7" t="str">
        <f>IF(OR($E$49="",$F$49="",FR49="",FS49=""),"",IF(AND(FR49=$E$49,FS49=$F$49),10*$J$49,IF(OR(AND($E$49&gt;$F$49,FR49&gt;FS49),AND($E$49=$F$49,FR49=FS49),AND($E$49&lt;$F$49,FR49&lt;FS49)),6*$J$49,0)))</f>
        <v/>
      </c>
      <c r="FU49" s="5">
        <v>1</v>
      </c>
      <c r="FV49" s="6">
        <v>1</v>
      </c>
      <c r="FW49" s="7" t="str">
        <f>IF(OR($E$49="",$F$49="",FU49="",FV49=""),"",IF(AND(FU49=$E$49,FV49=$F$49),10*$J$49,IF(OR(AND($E$49&gt;$F$49,FU49&gt;FV49),AND($E$49=$F$49,FU49=FV49),AND($E$49&lt;$F$49,FU49&lt;FV49)),6*$J$49,0)))</f>
        <v/>
      </c>
      <c r="FX49" s="5">
        <v>1</v>
      </c>
      <c r="FY49" s="6">
        <v>1</v>
      </c>
      <c r="FZ49" s="7" t="str">
        <f>IF(OR($E$49="",$F$49="",FX49="",FY49=""),"",IF(AND(FX49=$E$49,FY49=$F$49),10*$J$49,IF(OR(AND($E$49&gt;$F$49,FX49&gt;FY49),AND($E$49=$F$49,FX49=FY49),AND($E$49&lt;$F$49,FX49&lt;FY49)),6*$J$49,0)))</f>
        <v/>
      </c>
      <c r="GA49" s="5">
        <v>1</v>
      </c>
      <c r="GB49" s="6">
        <v>1</v>
      </c>
      <c r="GC49" s="7" t="str">
        <f>IF(OR($E$49="",$F$49="",GA49="",GB49=""),"",IF(AND(GA49=$E$49,GB49=$F$49),10*$J$49,IF(OR(AND($E$49&gt;$F$49,GA49&gt;GB49),AND($E$49=$F$49,GA49=GB49),AND($E$49&lt;$F$49,GA49&lt;GB49)),6*$J$49,0)))</f>
        <v/>
      </c>
      <c r="GD49" s="5">
        <v>1</v>
      </c>
      <c r="GE49" s="6">
        <v>2</v>
      </c>
      <c r="GF49" s="7" t="str">
        <f>IF(OR($E$49="",$F$49="",GD49="",GE49=""),"",IF(AND(GD49=$E$49,GE49=$F$49),10*$J$49,IF(OR(AND($E$49&gt;$F$49,GD49&gt;GE49),AND($E$49=$F$49,GD49=GE49),AND($E$49&lt;$F$49,GD49&lt;GE49)),6*$J$49,0)))</f>
        <v/>
      </c>
      <c r="GG49" s="5">
        <v>2</v>
      </c>
      <c r="GH49" s="6">
        <v>0</v>
      </c>
      <c r="GI49" s="7" t="str">
        <f>IF(OR($E$49="",$F$49="",GG49="",GH49=""),"",IF(AND(GG49=$E$49,GH49=$F$49),10*$J$49,IF(OR(AND($E$49&gt;$F$49,GG49&gt;GH49),AND($E$49=$F$49,GG49=GH49),AND($E$49&lt;$F$49,GG49&lt;GH49)),6*$J$49,0)))</f>
        <v/>
      </c>
      <c r="GJ49" s="5">
        <v>2</v>
      </c>
      <c r="GK49" s="6">
        <v>1</v>
      </c>
      <c r="GL49" s="7" t="str">
        <f>IF(OR($E$49="",$F$49="",GJ49="",GK49=""),"",IF(AND(GJ49=$E$49,GK49=$F$49),10*$J$49,IF(OR(AND($E$49&gt;$F$49,GJ49&gt;GK49),AND($E$49=$F$49,GJ49=GK49),AND($E$49&lt;$F$49,GJ49&lt;GK49)),6*$J$49,0)))</f>
        <v/>
      </c>
      <c r="GM49" s="5">
        <v>2</v>
      </c>
      <c r="GN49" s="6">
        <v>1</v>
      </c>
      <c r="GO49" s="7" t="str">
        <f>IF(OR($E$49="",$F$49="",GM49="",GN49=""),"",IF(AND(GM49=$E$49,GN49=$F$49),10*$J$49,IF(OR(AND($E$49&gt;$F$49,GM49&gt;GN49),AND($E$49=$F$49,GM49=GN49),AND($E$49&lt;$F$49,GM49&lt;GN49)),6*$J$49,0)))</f>
        <v/>
      </c>
      <c r="GP49" s="5">
        <v>1</v>
      </c>
      <c r="GQ49" s="6">
        <v>1</v>
      </c>
      <c r="GR49" s="7" t="str">
        <f>IF(OR($E$49="",$F$49="",GP49="",GQ49=""),"",IF(AND(GP49=$E$49,GQ49=$F$49),10*$J$49,IF(OR(AND($E$49&gt;$F$49,GP49&gt;GQ49),AND($E$49=$F$49,GP49=GQ49),AND($E$49&lt;$F$49,GP49&lt;GQ49)),6*$J$49,0)))</f>
        <v/>
      </c>
      <c r="GS49" s="5">
        <v>1</v>
      </c>
      <c r="GT49" s="6">
        <v>0</v>
      </c>
      <c r="GU49" s="7" t="str">
        <f>IF(OR($E$49="",$F$49="",GS49="",GT49=""),"",IF(AND(GS49=$E$49,GT49=$F$49),10*$J$49,IF(OR(AND($E$49&gt;$F$49,GS49&gt;GT49),AND($E$49=$F$49,GS49=GT49),AND($E$49&lt;$F$49,GS49&lt;GT49)),6*$J$49,0)))</f>
        <v/>
      </c>
      <c r="GV49" s="168"/>
    </row>
    <row r="50" spans="1:204" ht="13.5" thickTop="1">
      <c r="A50" s="236">
        <v>47</v>
      </c>
      <c r="B50" s="42" t="s">
        <v>26</v>
      </c>
      <c r="C50" s="148" t="str">
        <f>E73</f>
        <v/>
      </c>
      <c r="D50" s="149" t="str">
        <f>E74</f>
        <v/>
      </c>
      <c r="E50" s="223" t="str">
        <f>IF('Phase Finale'!K29&lt;&gt;"",'Phase Finale'!K29,"")</f>
        <v/>
      </c>
      <c r="F50" s="223" t="str">
        <f>IF('Phase Finale'!K39&lt;&gt;"",'Phase Finale'!K39,"")</f>
        <v/>
      </c>
      <c r="G50" s="92">
        <v>3.1</v>
      </c>
      <c r="H50" s="92">
        <v>3.3</v>
      </c>
      <c r="I50" s="95">
        <v>2.4</v>
      </c>
      <c r="J50" s="173" t="str">
        <f t="shared" si="3"/>
        <v/>
      </c>
      <c r="K50" s="246">
        <f>IF($K$4&lt;&gt;0,HLOOKUP($K$4,$O$4:GU50,A50,FALSE),"")</f>
        <v>1</v>
      </c>
      <c r="L50" s="247">
        <f>IF($K$4&lt;&gt;0,HLOOKUP(CONCATENATE($K$4,"1"),$O$4:GU50,A50,FALSE),"")</f>
        <v>1</v>
      </c>
      <c r="M50" s="248" t="str">
        <f>IF($K$4&lt;&gt;0,HLOOKUP(CONCATENATE($K$4,"2"),$O$4:GU50,A50,FALSE),"")</f>
        <v/>
      </c>
      <c r="N50" s="249"/>
      <c r="O50" s="39">
        <v>0</v>
      </c>
      <c r="P50" s="40">
        <v>0</v>
      </c>
      <c r="Q50" s="41" t="str">
        <f>IF(OR($E$50="",$F$50="",O50="",P50=""),"",IF(AND(O50=$E$50,P50=$F$50),10*$J$50,IF(OR(AND($E$50&gt;$F$50,O50&gt;P50),AND($E$50=$F$50,O50=P50),AND($E$50&lt;$F$50,O50&lt;P50)),6*$J$50,0)))</f>
        <v/>
      </c>
      <c r="R50" s="39">
        <v>2</v>
      </c>
      <c r="S50" s="40">
        <v>1</v>
      </c>
      <c r="T50" s="41" t="str">
        <f>IF(OR($E$50="",$F$50="",R50="",S50=""),"",IF(AND(R50=$E$50,S50=$F$50),10*$J$50,IF(OR(AND($E$50&gt;$F$50,R50&gt;S50),AND($E$50=$F$50,R50=S50),AND($E$50&lt;$F$50,R50&lt;S50)),6*$J$50,0)))</f>
        <v/>
      </c>
      <c r="U50" s="39">
        <v>1</v>
      </c>
      <c r="V50" s="40">
        <v>1</v>
      </c>
      <c r="W50" s="41" t="str">
        <f>IF(OR($E$50="",$F$50="",U50="",V50=""),"",IF(AND(U50=$E$50,V50=$F$50),10*$J$50,IF(OR(AND($E$50&gt;$F$50,U50&gt;V50),AND($E$50=$F$50,U50=V50),AND($E$50&lt;$F$50,U50&lt;V50)),6*$J$50,0)))</f>
        <v/>
      </c>
      <c r="X50" s="39">
        <v>1</v>
      </c>
      <c r="Y50" s="40">
        <v>1</v>
      </c>
      <c r="Z50" s="41" t="str">
        <f>IF(OR($E$50="",$F$50="",X50="",Y50=""),"",IF(AND(X50=$E$50,Y50=$F$50),10*$J$50,IF(OR(AND($E$50&gt;$F$50,X50&gt;Y50),AND($E$50=$F$50,X50=Y50),AND($E$50&lt;$F$50,X50&lt;Y50)),6*$J$50,0)))</f>
        <v/>
      </c>
      <c r="AA50" s="39">
        <v>2</v>
      </c>
      <c r="AB50" s="40">
        <v>1</v>
      </c>
      <c r="AC50" s="41" t="str">
        <f>IF(OR($E$50="",$F$50="",AA50="",AB50=""),"",IF(AND(AA50=$E$50,AB50=$F$50),10*$J$50,IF(OR(AND($E$50&gt;$F$50,AA50&gt;AB50),AND($E$50=$F$50,AA50=AB50),AND($E$50&lt;$F$50,AA50&lt;AB50)),6*$J$50,0)))</f>
        <v/>
      </c>
      <c r="AD50" s="39">
        <v>2</v>
      </c>
      <c r="AE50" s="40">
        <v>1</v>
      </c>
      <c r="AF50" s="41" t="str">
        <f>IF(OR($E$50="",$F$50="",AD50="",AE50=""),"",IF(AND(AD50=$E$50,AE50=$F$50),10*$J$50,IF(OR(AND($E$50&gt;$F$50,AD50&gt;AE50),AND($E$50=$F$50,AD50=AE50),AND($E$50&lt;$F$50,AD50&lt;AE50)),6*$J$50,0)))</f>
        <v/>
      </c>
      <c r="AG50" s="39">
        <v>1</v>
      </c>
      <c r="AH50" s="40">
        <v>1</v>
      </c>
      <c r="AI50" s="41" t="str">
        <f>IF(OR($E$50="",$F$50="",AG50="",AH50=""),"",IF(AND(AG50=$E$50,AH50=$F$50),10*$J$50,IF(OR(AND($E$50&gt;$F$50,AG50&gt;AH50),AND($E$50=$F$50,AG50=AH50),AND($E$50&lt;$F$50,AG50&lt;AH50)),6*$J$50,0)))</f>
        <v/>
      </c>
      <c r="AJ50" s="39">
        <v>1</v>
      </c>
      <c r="AK50" s="40">
        <v>2</v>
      </c>
      <c r="AL50" s="41" t="str">
        <f>IF(OR($E$50="",$F$50="",AJ50="",AK50=""),"",IF(AND(AJ50=$E$50,AK50=$F$50),10*$J$50,IF(OR(AND($E$50&gt;$F$50,AJ50&gt;AK50),AND($E$50=$F$50,AJ50=AK50),AND($E$50&lt;$F$50,AJ50&lt;AK50)),6*$J$50,0)))</f>
        <v/>
      </c>
      <c r="AM50" s="39">
        <v>2</v>
      </c>
      <c r="AN50" s="40">
        <v>1</v>
      </c>
      <c r="AO50" s="41" t="str">
        <f>IF(OR($E$50="",$F$50="",AM50="",AN50=""),"",IF(AND(AM50=$E$50,AN50=$F$50),10*$J$50,IF(OR(AND($E$50&gt;$F$50,AM50&gt;AN50),AND($E$50=$F$50,AM50=AN50),AND($E$50&lt;$F$50,AM50&lt;AN50)),6*$J$50,0)))</f>
        <v/>
      </c>
      <c r="AP50" s="39">
        <v>0</v>
      </c>
      <c r="AQ50" s="40">
        <v>0</v>
      </c>
      <c r="AR50" s="41" t="str">
        <f>IF(OR($E$50="",$F$50="",AP50="",AQ50=""),"",IF(AND(AP50=$E$50,AQ50=$F$50),10*$J$50,IF(OR(AND($E$50&gt;$F$50,AP50&gt;AQ50),AND($E$50=$F$50,AP50=AQ50),AND($E$50&lt;$F$50,AP50&lt;AQ50)),6*$J$50,0)))</f>
        <v/>
      </c>
      <c r="AS50" s="39">
        <v>1</v>
      </c>
      <c r="AT50" s="40">
        <v>1</v>
      </c>
      <c r="AU50" s="41" t="str">
        <f>IF(OR($E$50="",$F$50="",AS50="",AT50=""),"",IF(AND(AS50=$E$50,AT50=$F$50),10*$J$50,IF(OR(AND($E$50&gt;$F$50,AS50&gt;AT50),AND($E$50=$F$50,AS50=AT50),AND($E$50&lt;$F$50,AS50&lt;AT50)),6*$J$50,0)))</f>
        <v/>
      </c>
      <c r="AV50" s="39">
        <v>1</v>
      </c>
      <c r="AW50" s="40">
        <v>1</v>
      </c>
      <c r="AX50" s="41" t="str">
        <f>IF(OR($E$50="",$F$50="",AV50="",AW50=""),"",IF(AND(AV50=$E$50,AW50=$F$50),10*$J$50,IF(OR(AND($E$50&gt;$F$50,AV50&gt;AW50),AND($E$50=$F$50,AV50=AW50),AND($E$50&lt;$F$50,AV50&lt;AW50)),6*$J$50,0)))</f>
        <v/>
      </c>
      <c r="AY50" s="39">
        <v>2</v>
      </c>
      <c r="AZ50" s="40">
        <v>1</v>
      </c>
      <c r="BA50" s="41" t="str">
        <f>IF(OR($E$50="",$F$50="",AY50="",AZ50=""),"",IF(AND(AY50=$E$50,AZ50=$F$50),10*$J$50,IF(OR(AND($E$50&gt;$F$50,AY50&gt;AZ50),AND($E$50=$F$50,AY50=AZ50),AND($E$50&lt;$F$50,AY50&lt;AZ50)),6*$J$50,0)))</f>
        <v/>
      </c>
      <c r="BB50" s="39">
        <v>2</v>
      </c>
      <c r="BC50" s="40">
        <v>1</v>
      </c>
      <c r="BD50" s="41" t="str">
        <f>IF(OR($E$50="",$F$50="",BB50="",BC50=""),"",IF(AND(BB50=$E$50,BC50=$F$50),10*$J$50,IF(OR(AND($E$50&gt;$F$50,BB50&gt;BC50),AND($E$50=$F$50,BB50=BC50),AND($E$50&lt;$F$50,BB50&lt;BC50)),6*$J$50,0)))</f>
        <v/>
      </c>
      <c r="BE50" s="39">
        <v>1</v>
      </c>
      <c r="BF50" s="40">
        <v>0</v>
      </c>
      <c r="BG50" s="41" t="str">
        <f>IF(OR($E$50="",$F$50="",BE50="",BF50=""),"",IF(AND(BE50=$E$50,BF50=$F$50),10*$J$50,IF(OR(AND($E$50&gt;$F$50,BE50&gt;BF50),AND($E$50=$F$50,BE50=BF50),AND($E$50&lt;$F$50,BE50&lt;BF50)),6*$J$50,0)))</f>
        <v/>
      </c>
      <c r="BH50" s="39">
        <v>2</v>
      </c>
      <c r="BI50" s="40">
        <v>1</v>
      </c>
      <c r="BJ50" s="41" t="str">
        <f>IF(OR($E$50="",$F$50="",BH50="",BI50=""),"",IF(AND(BH50=$E$50,BI50=$F$50),10*$J$50,IF(OR(AND($E$50&gt;$F$50,BH50&gt;BI50),AND($E$50=$F$50,BH50=BI50),AND($E$50&lt;$F$50,BH50&lt;BI50)),6*$J$50,0)))</f>
        <v/>
      </c>
      <c r="BK50" s="39">
        <v>1</v>
      </c>
      <c r="BL50" s="40">
        <v>3</v>
      </c>
      <c r="BM50" s="41" t="str">
        <f>IF(OR($E$50="",$F$50="",BK50="",BL50=""),"",IF(AND(BK50=$E$50,BL50=$F$50),10*$J$50,IF(OR(AND($E$50&gt;$F$50,BK50&gt;BL50),AND($E$50=$F$50,BK50=BL50),AND($E$50&lt;$F$50,BK50&lt;BL50)),6*$J$50,0)))</f>
        <v/>
      </c>
      <c r="BN50" s="39">
        <v>1</v>
      </c>
      <c r="BO50" s="40">
        <v>0</v>
      </c>
      <c r="BP50" s="41" t="str">
        <f>IF(OR($E$50="",$F$50="",BN50="",BO50=""),"",IF(AND(BN50=$E$50,BO50=$F$50),10*$J$50,IF(OR(AND($E$50&gt;$F$50,BN50&gt;BO50),AND($E$50=$F$50,BN50=BO50),AND($E$50&lt;$F$50,BN50&lt;BO50)),6*$J$50,0)))</f>
        <v/>
      </c>
      <c r="BQ50" s="39">
        <v>1</v>
      </c>
      <c r="BR50" s="40">
        <v>1</v>
      </c>
      <c r="BS50" s="41" t="str">
        <f>IF(OR($E$50="",$F$50="",BQ50="",BR50=""),"",IF(AND(BQ50=$E$50,BR50=$F$50),10*$J$50,IF(OR(AND($E$50&gt;$F$50,BQ50&gt;BR50),AND($E$50=$F$50,BQ50=BR50),AND($E$50&lt;$F$50,BQ50&lt;BR50)),6*$J$50,0)))</f>
        <v/>
      </c>
      <c r="BT50" s="39">
        <v>1</v>
      </c>
      <c r="BU50" s="40">
        <v>0</v>
      </c>
      <c r="BV50" s="41" t="str">
        <f>IF(OR($E$50="",$F$50="",BT50="",BU50=""),"",IF(AND(BT50=$E$50,BU50=$F$50),10*$J$50,IF(OR(AND($E$50&gt;$F$50,BT50&gt;BU50),AND($E$50=$F$50,BT50=BU50),AND($E$50&lt;$F$50,BT50&lt;BU50)),6*$J$50,0)))</f>
        <v/>
      </c>
      <c r="BW50" s="39">
        <v>1</v>
      </c>
      <c r="BX50" s="40">
        <v>1</v>
      </c>
      <c r="BY50" s="41" t="str">
        <f>IF(OR($E$50="",$F$50="",BW50="",BX50=""),"",IF(AND(BW50=$E$50,BX50=$F$50),10*$J$50,IF(OR(AND($E$50&gt;$F$50,BW50&gt;BX50),AND($E$50=$F$50,BW50=BX50),AND($E$50&lt;$F$50,BW50&lt;BX50)),6*$J$50,0)))</f>
        <v/>
      </c>
      <c r="BZ50" s="39">
        <v>1</v>
      </c>
      <c r="CA50" s="40">
        <v>1</v>
      </c>
      <c r="CB50" s="41" t="str">
        <f>IF(OR($E$50="",$F$50="",BZ50="",CA50=""),"",IF(AND(BZ50=$E$50,CA50=$F$50),10*$J$50,IF(OR(AND($E$50&gt;$F$50,BZ50&gt;CA50),AND($E$50=$F$50,BZ50=CA50),AND($E$50&lt;$F$50,BZ50&lt;CA50)),6*$J$50,0)))</f>
        <v/>
      </c>
      <c r="CC50" s="39">
        <v>1</v>
      </c>
      <c r="CD50" s="40">
        <v>1</v>
      </c>
      <c r="CE50" s="41" t="str">
        <f>IF(OR($E$50="",$F$50="",CC50="",CD50=""),"",IF(AND(CC50=$E$50,CD50=$F$50),10*$J$50,IF(OR(AND($E$50&gt;$F$50,CC50&gt;CD50),AND($E$50=$F$50,CC50=CD50),AND($E$50&lt;$F$50,CC50&lt;CD50)),6*$J$50,0)))</f>
        <v/>
      </c>
      <c r="CF50" s="39">
        <v>1</v>
      </c>
      <c r="CG50" s="40">
        <v>1</v>
      </c>
      <c r="CH50" s="41" t="str">
        <f>IF(OR($E$50="",$F$50="",CF50="",CG50=""),"",IF(AND(CF50=$E$50,CG50=$F$50),10*$J$50,IF(OR(AND($E$50&gt;$F$50,CF50&gt;CG50),AND($E$50=$F$50,CF50=CG50),AND($E$50&lt;$F$50,CF50&lt;CG50)),6*$J$50,0)))</f>
        <v/>
      </c>
      <c r="CI50" s="39">
        <v>2</v>
      </c>
      <c r="CJ50" s="40">
        <v>1</v>
      </c>
      <c r="CK50" s="41" t="str">
        <f>IF(OR($E$50="",$F$50="",CI50="",CJ50=""),"",IF(AND(CI50=$E$50,CJ50=$F$50),10*$J$50,IF(OR(AND($E$50&gt;$F$50,CI50&gt;CJ50),AND($E$50=$F$50,CI50=CJ50),AND($E$50&lt;$F$50,CI50&lt;CJ50)),6*$J$50,0)))</f>
        <v/>
      </c>
      <c r="CL50" s="39">
        <v>1</v>
      </c>
      <c r="CM50" s="40">
        <v>1</v>
      </c>
      <c r="CN50" s="41" t="str">
        <f>IF(OR($E$50="",$F$50="",CL50="",CM50=""),"",IF(AND(CL50=$E$50,CM50=$F$50),10*$J$50,IF(OR(AND($E$50&gt;$F$50,CL50&gt;CM50),AND($E$50=$F$50,CL50=CM50),AND($E$50&lt;$F$50,CL50&lt;CM50)),6*$J$50,0)))</f>
        <v/>
      </c>
      <c r="CO50" s="39">
        <v>3</v>
      </c>
      <c r="CP50" s="40">
        <v>2</v>
      </c>
      <c r="CQ50" s="41" t="str">
        <f>IF(OR($E$50="",$F$50="",CO50="",CP50=""),"",IF(AND(CO50=$E$50,CP50=$F$50),10*$J$50,IF(OR(AND($E$50&gt;$F$50,CO50&gt;CP50),AND($E$50=$F$50,CO50=CP50),AND($E$50&lt;$F$50,CO50&lt;CP50)),6*$J$50,0)))</f>
        <v/>
      </c>
      <c r="CR50" s="39">
        <v>2</v>
      </c>
      <c r="CS50" s="40">
        <v>2</v>
      </c>
      <c r="CT50" s="41" t="str">
        <f>IF(OR($E$50="",$F$50="",CR50="",CS50=""),"",IF(AND(CR50=$E$50,CS50=$F$50),10*$J$50,IF(OR(AND($E$50&gt;$F$50,CR50&gt;CS50),AND($E$50=$F$50,CR50=CS50),AND($E$50&lt;$F$50,CR50&lt;CS50)),6*$J$50,0)))</f>
        <v/>
      </c>
      <c r="CU50" s="39">
        <v>1</v>
      </c>
      <c r="CV50" s="40">
        <v>1</v>
      </c>
      <c r="CW50" s="41" t="str">
        <f>IF(OR($E$50="",$F$50="",CU50="",CV50=""),"",IF(AND(CU50=$E$50,CV50=$F$50),10*$J$50,IF(OR(AND($E$50&gt;$F$50,CU50&gt;CV50),AND($E$50=$F$50,CU50=CV50),AND($E$50&lt;$F$50,CU50&lt;CV50)),6*$J$50,0)))</f>
        <v/>
      </c>
      <c r="CX50" s="39">
        <v>1</v>
      </c>
      <c r="CY50" s="40">
        <v>1</v>
      </c>
      <c r="CZ50" s="41" t="str">
        <f>IF(OR($E$50="",$F$50="",CX50="",CY50=""),"",IF(AND(CX50=$E$50,CY50=$F$50),10*$J$50,IF(OR(AND($E$50&gt;$F$50,CX50&gt;CY50),AND($E$50=$F$50,CX50=CY50),AND($E$50&lt;$F$50,CX50&lt;CY50)),6*$J$50,0)))</f>
        <v/>
      </c>
      <c r="DA50" s="39">
        <v>2</v>
      </c>
      <c r="DB50" s="40">
        <v>0</v>
      </c>
      <c r="DC50" s="41" t="str">
        <f>IF(OR($E$50="",$F$50="",DA50="",DB50=""),"",IF(AND(DA50=$E$50,DB50=$F$50),10*$J$50,IF(OR(AND($E$50&gt;$F$50,DA50&gt;DB50),AND($E$50=$F$50,DA50=DB50),AND($E$50&lt;$F$50,DA50&lt;DB50)),6*$J$50,0)))</f>
        <v/>
      </c>
      <c r="DD50" s="39">
        <v>2</v>
      </c>
      <c r="DE50" s="40">
        <v>1</v>
      </c>
      <c r="DF50" s="41" t="str">
        <f>IF(OR($E$50="",$F$50="",DD50="",DE50=""),"",IF(AND(DD50=$E$50,DE50=$F$50),10*$J$50,IF(OR(AND($E$50&gt;$F$50,DD50&gt;DE50),AND($E$50=$F$50,DD50=DE50),AND($E$50&lt;$F$50,DD50&lt;DE50)),6*$J$50,0)))</f>
        <v/>
      </c>
      <c r="DG50" s="39">
        <v>1</v>
      </c>
      <c r="DH50" s="40">
        <v>1</v>
      </c>
      <c r="DI50" s="41" t="str">
        <f>IF(OR($E$50="",$F$50="",DG50="",DH50=""),"",IF(AND(DG50=$E$50,DH50=$F$50),10*$J$50,IF(OR(AND($E$50&gt;$F$50,DG50&gt;DH50),AND($E$50=$F$50,DG50=DH50),AND($E$50&lt;$F$50,DG50&lt;DH50)),6*$J$50,0)))</f>
        <v/>
      </c>
      <c r="DJ50" s="39">
        <v>1</v>
      </c>
      <c r="DK50" s="40">
        <v>1</v>
      </c>
      <c r="DL50" s="41" t="str">
        <f>IF(OR($E$50="",$F$50="",DJ50="",DK50=""),"",IF(AND(DJ50=$E$50,DK50=$F$50),10*$J$50,IF(OR(AND($E$50&gt;$F$50,DJ50&gt;DK50),AND($E$50=$F$50,DJ50=DK50),AND($E$50&lt;$F$50,DJ50&lt;DK50)),6*$J$50,0)))</f>
        <v/>
      </c>
      <c r="DM50" s="39">
        <v>2</v>
      </c>
      <c r="DN50" s="40">
        <v>0</v>
      </c>
      <c r="DO50" s="41" t="str">
        <f>IF(OR($E$50="",$F$50="",DM50="",DN50=""),"",IF(AND(DM50=$E$50,DN50=$F$50),10*$J$50,IF(OR(AND($E$50&gt;$F$50,DM50&gt;DN50),AND($E$50=$F$50,DM50=DN50),AND($E$50&lt;$F$50,DM50&lt;DN50)),6*$J$50,0)))</f>
        <v/>
      </c>
      <c r="DP50" s="39">
        <v>2</v>
      </c>
      <c r="DQ50" s="40">
        <v>1</v>
      </c>
      <c r="DR50" s="41" t="str">
        <f>IF(OR($E$50="",$F$50="",DP50="",DQ50=""),"",IF(AND(DP50=$E$50,DQ50=$F$50),10*$J$50,IF(OR(AND($E$50&gt;$F$50,DP50&gt;DQ50),AND($E$50=$F$50,DP50=DQ50),AND($E$50&lt;$F$50,DP50&lt;DQ50)),6*$J$50,0)))</f>
        <v/>
      </c>
      <c r="DS50" s="39">
        <v>2</v>
      </c>
      <c r="DT50" s="40">
        <v>3</v>
      </c>
      <c r="DU50" s="41" t="str">
        <f>IF(OR($E$50="",$F$50="",DS50="",DT50=""),"",IF(AND(DS50=$E$50,DT50=$F$50),10*$J$50,IF(OR(AND($E$50&gt;$F$50,DS50&gt;DT50),AND($E$50=$F$50,DS50=DT50),AND($E$50&lt;$F$50,DS50&lt;DT50)),6*$J$50,0)))</f>
        <v/>
      </c>
      <c r="DV50" s="39">
        <v>1</v>
      </c>
      <c r="DW50" s="40">
        <v>1</v>
      </c>
      <c r="DX50" s="41" t="str">
        <f>IF(OR($E$50="",$F$50="",DV50="",DW50=""),"",IF(AND(DV50=$E$50,DW50=$F$50),10*$J$50,IF(OR(AND($E$50&gt;$F$50,DV50&gt;DW50),AND($E$50=$F$50,DV50=DW50),AND($E$50&lt;$F$50,DV50&lt;DW50)),6*$J$50,0)))</f>
        <v/>
      </c>
      <c r="DY50" s="39">
        <v>1</v>
      </c>
      <c r="DZ50" s="40">
        <v>1</v>
      </c>
      <c r="EA50" s="41" t="str">
        <f>IF(OR($E$50="",$F$50="",DY50="",DZ50=""),"",IF(AND(DY50=$E$50,DZ50=$F$50),10*$J$50,IF(OR(AND($E$50&gt;$F$50,DY50&gt;DZ50),AND($E$50=$F$50,DY50=DZ50),AND($E$50&lt;$F$50,DY50&lt;DZ50)),6*$J$50,0)))</f>
        <v/>
      </c>
      <c r="EB50" s="39">
        <v>0</v>
      </c>
      <c r="EC50" s="40">
        <v>1</v>
      </c>
      <c r="ED50" s="41" t="str">
        <f>IF(OR($E$50="",$F$50="",EB50="",EC50=""),"",IF(AND(EB50=$E$50,EC50=$F$50),10*$J$50,IF(OR(AND($E$50&gt;$F$50,EB50&gt;EC50),AND($E$50=$F$50,EB50=EC50),AND($E$50&lt;$F$50,EB50&lt;EC50)),6*$J$50,0)))</f>
        <v/>
      </c>
      <c r="EE50" s="39">
        <v>1</v>
      </c>
      <c r="EF50" s="40">
        <v>1</v>
      </c>
      <c r="EG50" s="41" t="str">
        <f>IF(OR($E$50="",$F$50="",EE50="",EF50=""),"",IF(AND(EE50=$E$50,EF50=$F$50),10*$J$50,IF(OR(AND($E$50&gt;$F$50,EE50&gt;EF50),AND($E$50=$F$50,EE50=EF50),AND($E$50&lt;$F$50,EE50&lt;EF50)),6*$J$50,0)))</f>
        <v/>
      </c>
      <c r="EH50" s="39">
        <v>3</v>
      </c>
      <c r="EI50" s="40">
        <v>1</v>
      </c>
      <c r="EJ50" s="41" t="str">
        <f>IF(OR($E$50="",$F$50="",EH50="",EI50=""),"",IF(AND(EH50=$E$50,EI50=$F$50),10*$J$50,IF(OR(AND($E$50&gt;$F$50,EH50&gt;EI50),AND($E$50=$F$50,EH50=EI50),AND($E$50&lt;$F$50,EH50&lt;EI50)),6*$J$50,0)))</f>
        <v/>
      </c>
      <c r="EK50" s="39">
        <v>1</v>
      </c>
      <c r="EL50" s="40">
        <v>1</v>
      </c>
      <c r="EM50" s="41" t="str">
        <f>IF(OR($E$50="",$F$50="",EK50="",EL50=""),"",IF(AND(EK50=$E$50,EL50=$F$50),10*$J$50,IF(OR(AND($E$50&gt;$F$50,EK50&gt;EL50),AND($E$50=$F$50,EK50=EL50),AND($E$50&lt;$F$50,EK50&lt;EL50)),6*$J$50,0)))</f>
        <v/>
      </c>
      <c r="EN50" s="39">
        <v>2</v>
      </c>
      <c r="EO50" s="40">
        <v>1</v>
      </c>
      <c r="EP50" s="41" t="str">
        <f>IF(OR($E$50="",$F$50="",EN50="",EO50=""),"",IF(AND(EN50=$E$50,EO50=$F$50),10*$J$50,IF(OR(AND($E$50&gt;$F$50,EN50&gt;EO50),AND($E$50=$F$50,EN50=EO50),AND($E$50&lt;$F$50,EN50&lt;EO50)),6*$J$50,0)))</f>
        <v/>
      </c>
      <c r="EQ50" s="39">
        <v>1</v>
      </c>
      <c r="ER50" s="40">
        <v>1</v>
      </c>
      <c r="ES50" s="41" t="str">
        <f>IF(OR($E$50="",$F$50="",EQ50="",ER50=""),"",IF(AND(EQ50=$E$50,ER50=$F$50),10*$J$50,IF(OR(AND($E$50&gt;$F$50,EQ50&gt;ER50),AND($E$50=$F$50,EQ50=ER50),AND($E$50&lt;$F$50,EQ50&lt;ER50)),6*$J$50,0)))</f>
        <v/>
      </c>
      <c r="ET50" s="39">
        <v>2</v>
      </c>
      <c r="EU50" s="40">
        <v>1</v>
      </c>
      <c r="EV50" s="41" t="str">
        <f>IF(OR($E$50="",$F$50="",ET50="",EU50=""),"",IF(AND(ET50=$E$50,EU50=$F$50),10*$J$50,IF(OR(AND($E$50&gt;$F$50,ET50&gt;EU50),AND($E$50=$F$50,ET50=EU50),AND($E$50&lt;$F$50,ET50&lt;EU50)),6*$J$50,0)))</f>
        <v/>
      </c>
      <c r="EW50" s="39">
        <v>0</v>
      </c>
      <c r="EX50" s="40">
        <v>1</v>
      </c>
      <c r="EY50" s="41" t="str">
        <f>IF(OR($E$50="",$F$50="",EW50="",EX50=""),"",IF(AND(EW50=$E$50,EX50=$F$50),10*$J$50,IF(OR(AND($E$50&gt;$F$50,EW50&gt;EX50),AND($E$50=$F$50,EW50=EX50),AND($E$50&lt;$F$50,EW50&lt;EX50)),6*$J$50,0)))</f>
        <v/>
      </c>
      <c r="EZ50" s="39">
        <v>2</v>
      </c>
      <c r="FA50" s="40">
        <v>0</v>
      </c>
      <c r="FB50" s="41" t="str">
        <f>IF(OR($E$50="",$F$50="",EZ50="",FA50=""),"",IF(AND(EZ50=$E$50,FA50=$F$50),10*$J$50,IF(OR(AND($E$50&gt;$F$50,EZ50&gt;FA50),AND($E$50=$F$50,EZ50=FA50),AND($E$50&lt;$F$50,EZ50&lt;FA50)),6*$J$50,0)))</f>
        <v/>
      </c>
      <c r="FC50" s="39">
        <v>3</v>
      </c>
      <c r="FD50" s="40">
        <v>1</v>
      </c>
      <c r="FE50" s="41" t="str">
        <f>IF(OR($E$50="",$F$50="",FC50="",FD50=""),"",IF(AND(FC50=$E$50,FD50=$F$50),10*$J$50,IF(OR(AND($E$50&gt;$F$50,FC50&gt;FD50),AND($E$50=$F$50,FC50=FD50),AND($E$50&lt;$F$50,FC50&lt;FD50)),6*$J$50,0)))</f>
        <v/>
      </c>
      <c r="FF50" s="39">
        <v>1</v>
      </c>
      <c r="FG50" s="40">
        <v>3</v>
      </c>
      <c r="FH50" s="41" t="str">
        <f>IF(OR($E$50="",$F$50="",FF50="",FG50=""),"",IF(AND(FF50=$E$50,FG50=$F$50),10*$J$50,IF(OR(AND($E$50&gt;$F$50,FF50&gt;FG50),AND($E$50=$F$50,FF50=FG50),AND($E$50&lt;$F$50,FF50&lt;FG50)),6*$J$50,0)))</f>
        <v/>
      </c>
      <c r="FI50" s="39">
        <v>2</v>
      </c>
      <c r="FJ50" s="40">
        <v>0</v>
      </c>
      <c r="FK50" s="41" t="str">
        <f>IF(OR($E$50="",$F$50="",FI50="",FJ50=""),"",IF(AND(FI50=$E$50,FJ50=$F$50),10*$J$50,IF(OR(AND($E$50&gt;$F$50,FI50&gt;FJ50),AND($E$50=$F$50,FI50=FJ50),AND($E$50&lt;$F$50,FI50&lt;FJ50)),6*$J$50,0)))</f>
        <v/>
      </c>
      <c r="FL50" s="39">
        <v>1</v>
      </c>
      <c r="FM50" s="40">
        <v>2</v>
      </c>
      <c r="FN50" s="41" t="str">
        <f>IF(OR($E$50="",$F$50="",FL50="",FM50=""),"",IF(AND(FL50=$E$50,FM50=$F$50),10*$J$50,IF(OR(AND($E$50&gt;$F$50,FL50&gt;FM50),AND($E$50=$F$50,FL50=FM50),AND($E$50&lt;$F$50,FL50&lt;FM50)),6*$J$50,0)))</f>
        <v/>
      </c>
      <c r="FO50" s="39">
        <v>1</v>
      </c>
      <c r="FP50" s="40">
        <v>2</v>
      </c>
      <c r="FQ50" s="41" t="str">
        <f>IF(OR($E$50="",$F$50="",FO50="",FP50=""),"",IF(AND(FO50=$E$50,FP50=$F$50),10*$J$50,IF(OR(AND($E$50&gt;$F$50,FO50&gt;FP50),AND($E$50=$F$50,FO50=FP50),AND($E$50&lt;$F$50,FO50&lt;FP50)),6*$J$50,0)))</f>
        <v/>
      </c>
      <c r="FR50" s="39">
        <v>2</v>
      </c>
      <c r="FS50" s="40">
        <v>1</v>
      </c>
      <c r="FT50" s="41" t="str">
        <f>IF(OR($E$50="",$F$50="",FR50="",FS50=""),"",IF(AND(FR50=$E$50,FS50=$F$50),10*$J$50,IF(OR(AND($E$50&gt;$F$50,FR50&gt;FS50),AND($E$50=$F$50,FR50=FS50),AND($E$50&lt;$F$50,FR50&lt;FS50)),6*$J$50,0)))</f>
        <v/>
      </c>
      <c r="FU50" s="39">
        <v>1</v>
      </c>
      <c r="FV50" s="40">
        <v>3</v>
      </c>
      <c r="FW50" s="41" t="str">
        <f>IF(OR($E$50="",$F$50="",FU50="",FV50=""),"",IF(AND(FU50=$E$50,FV50=$F$50),10*$J$50,IF(OR(AND($E$50&gt;$F$50,FU50&gt;FV50),AND($E$50=$F$50,FU50=FV50),AND($E$50&lt;$F$50,FU50&lt;FV50)),6*$J$50,0)))</f>
        <v/>
      </c>
      <c r="FX50" s="39">
        <v>1</v>
      </c>
      <c r="FY50" s="40">
        <v>1</v>
      </c>
      <c r="FZ50" s="41" t="str">
        <f>IF(OR($E$50="",$F$50="",FX50="",FY50=""),"",IF(AND(FX50=$E$50,FY50=$F$50),10*$J$50,IF(OR(AND($E$50&gt;$F$50,FX50&gt;FY50),AND($E$50=$F$50,FX50=FY50),AND($E$50&lt;$F$50,FX50&lt;FY50)),6*$J$50,0)))</f>
        <v/>
      </c>
      <c r="GA50" s="39">
        <v>1</v>
      </c>
      <c r="GB50" s="40">
        <v>1</v>
      </c>
      <c r="GC50" s="41" t="str">
        <f>IF(OR($E$50="",$F$50="",GA50="",GB50=""),"",IF(AND(GA50=$E$50,GB50=$F$50),10*$J$50,IF(OR(AND($E$50&gt;$F$50,GA50&gt;GB50),AND($E$50=$F$50,GA50=GB50),AND($E$50&lt;$F$50,GA50&lt;GB50)),6*$J$50,0)))</f>
        <v/>
      </c>
      <c r="GD50" s="39">
        <v>1</v>
      </c>
      <c r="GE50" s="40">
        <v>1</v>
      </c>
      <c r="GF50" s="41" t="str">
        <f>IF(OR($E$50="",$F$50="",GD50="",GE50=""),"",IF(AND(GD50=$E$50,GE50=$F$50),10*$J$50,IF(OR(AND($E$50&gt;$F$50,GD50&gt;GE50),AND($E$50=$F$50,GD50=GE50),AND($E$50&lt;$F$50,GD50&lt;GE50)),6*$J$50,0)))</f>
        <v/>
      </c>
      <c r="GG50" s="39">
        <v>0</v>
      </c>
      <c r="GH50" s="40">
        <v>1</v>
      </c>
      <c r="GI50" s="41" t="str">
        <f>IF(OR($E$50="",$F$50="",GG50="",GH50=""),"",IF(AND(GG50=$E$50,GH50=$F$50),10*$J$50,IF(OR(AND($E$50&gt;$F$50,GG50&gt;GH50),AND($E$50=$F$50,GG50=GH50),AND($E$50&lt;$F$50,GG50&lt;GH50)),6*$J$50,0)))</f>
        <v/>
      </c>
      <c r="GJ50" s="39">
        <v>0</v>
      </c>
      <c r="GK50" s="40">
        <v>0</v>
      </c>
      <c r="GL50" s="41" t="str">
        <f>IF(OR($E$50="",$F$50="",GJ50="",GK50=""),"",IF(AND(GJ50=$E$50,GK50=$F$50),10*$J$50,IF(OR(AND($E$50&gt;$F$50,GJ50&gt;GK50),AND($E$50=$F$50,GJ50=GK50),AND($E$50&lt;$F$50,GJ50&lt;GK50)),6*$J$50,0)))</f>
        <v/>
      </c>
      <c r="GM50" s="39">
        <v>0</v>
      </c>
      <c r="GN50" s="40">
        <v>0</v>
      </c>
      <c r="GO50" s="41" t="str">
        <f>IF(OR($E$50="",$F$50="",GM50="",GN50=""),"",IF(AND(GM50=$E$50,GN50=$F$50),10*$J$50,IF(OR(AND($E$50&gt;$F$50,GM50&gt;GN50),AND($E$50=$F$50,GM50=GN50),AND($E$50&lt;$F$50,GM50&lt;GN50)),6*$J$50,0)))</f>
        <v/>
      </c>
      <c r="GP50" s="39">
        <v>3</v>
      </c>
      <c r="GQ50" s="40">
        <v>1</v>
      </c>
      <c r="GR50" s="41" t="str">
        <f>IF(OR($E$50="",$F$50="",GP50="",GQ50=""),"",IF(AND(GP50=$E$50,GQ50=$F$50),10*$J$50,IF(OR(AND($E$50&gt;$F$50,GP50&gt;GQ50),AND($E$50=$F$50,GP50=GQ50),AND($E$50&lt;$F$50,GP50&lt;GQ50)),6*$J$50,0)))</f>
        <v/>
      </c>
      <c r="GS50" s="39">
        <v>1</v>
      </c>
      <c r="GT50" s="40">
        <v>1</v>
      </c>
      <c r="GU50" s="41" t="str">
        <f>IF(OR($E$50="",$F$50="",GS50="",GT50=""),"",IF(AND(GS50=$E$50,GT50=$F$50),10*$J$50,IF(OR(AND($E$50&gt;$F$50,GS50&gt;GT50),AND($E$50=$F$50,GS50=GT50),AND($E$50&lt;$F$50,GS50&lt;GT50)),6*$J$50,0)))</f>
        <v/>
      </c>
      <c r="GV50" s="168"/>
    </row>
    <row r="51" spans="1:204">
      <c r="A51" s="236">
        <v>48</v>
      </c>
      <c r="B51" s="43" t="s">
        <v>27</v>
      </c>
      <c r="C51" s="150" t="str">
        <f>E75</f>
        <v/>
      </c>
      <c r="D51" s="151" t="str">
        <f>E76</f>
        <v/>
      </c>
      <c r="E51" s="222" t="str">
        <f>IF('Phase Finale'!K9&lt;&gt;"",'Phase Finale'!K9,"")</f>
        <v/>
      </c>
      <c r="F51" s="222" t="str">
        <f>IF('Phase Finale'!K19&lt;&gt;"",'Phase Finale'!K19,"")</f>
        <v/>
      </c>
      <c r="G51" s="22">
        <v>1.9</v>
      </c>
      <c r="H51" s="22">
        <v>3.7</v>
      </c>
      <c r="I51" s="22">
        <v>4.4000000000000004</v>
      </c>
      <c r="J51" s="174" t="str">
        <f t="shared" si="3"/>
        <v/>
      </c>
      <c r="K51" s="250">
        <f>IF($K$4&lt;&gt;0,HLOOKUP($K$4,$O$4:GU51,A51,FALSE),"")</f>
        <v>1</v>
      </c>
      <c r="L51" s="251">
        <f>IF($K$4&lt;&gt;0,HLOOKUP(CONCATENATE($K$4,"1"),$O$4:GU51,A51,FALSE),"")</f>
        <v>1</v>
      </c>
      <c r="M51" s="252" t="str">
        <f>IF($K$4&lt;&gt;0,HLOOKUP(CONCATENATE($K$4,"2"),$O$4:GU51,A51,FALSE),"")</f>
        <v/>
      </c>
      <c r="N51" s="253"/>
      <c r="O51" s="5">
        <v>0</v>
      </c>
      <c r="P51" s="6">
        <v>0</v>
      </c>
      <c r="Q51" s="7" t="str">
        <f>IF(OR($E$51="",$F$51="",O51="",P51=""),"",IF(AND(O51=$E$51,P51=$F$51),10*$J$51,IF(OR(AND($E$51&gt;$F$51,O51&gt;P51),AND($E$51=$F$51,O51=P51),AND($E$51&lt;$F$51,O51&lt;P51)),6*$J$51,0)))</f>
        <v/>
      </c>
      <c r="R51" s="5">
        <v>0</v>
      </c>
      <c r="S51" s="6">
        <v>1</v>
      </c>
      <c r="T51" s="7" t="str">
        <f>IF(OR($E$51="",$F$51="",R51="",S51=""),"",IF(AND(R51=$E$51,S51=$F$51),10*$J$51,IF(OR(AND($E$51&gt;$F$51,R51&gt;S51),AND($E$51=$F$51,R51=S51),AND($E$51&lt;$F$51,R51&lt;S51)),6*$J$51,0)))</f>
        <v/>
      </c>
      <c r="U51" s="5">
        <v>2</v>
      </c>
      <c r="V51" s="6">
        <v>1</v>
      </c>
      <c r="W51" s="7" t="str">
        <f>IF(OR($E$51="",$F$51="",U51="",V51=""),"",IF(AND(U51=$E$51,V51=$F$51),10*$J$51,IF(OR(AND($E$51&gt;$F$51,U51&gt;V51),AND($E$51=$F$51,U51=V51),AND($E$51&lt;$F$51,U51&lt;V51)),6*$J$51,0)))</f>
        <v/>
      </c>
      <c r="X51" s="5">
        <v>0</v>
      </c>
      <c r="Y51" s="6">
        <v>1</v>
      </c>
      <c r="Z51" s="7" t="str">
        <f>IF(OR($E$51="",$F$51="",X51="",Y51=""),"",IF(AND(X51=$E$51,Y51=$F$51),10*$J$51,IF(OR(AND($E$51&gt;$F$51,X51&gt;Y51),AND($E$51=$F$51,X51=Y51),AND($E$51&lt;$F$51,X51&lt;Y51)),6*$J$51,0)))</f>
        <v/>
      </c>
      <c r="AA51" s="5">
        <v>2</v>
      </c>
      <c r="AB51" s="6">
        <v>2</v>
      </c>
      <c r="AC51" s="7" t="str">
        <f>IF(OR($E$51="",$F$51="",AA51="",AB51=""),"",IF(AND(AA51=$E$51,AB51=$F$51),10*$J$51,IF(OR(AND($E$51&gt;$F$51,AA51&gt;AB51),AND($E$51=$F$51,AA51=AB51),AND($E$51&lt;$F$51,AA51&lt;AB51)),6*$J$51,0)))</f>
        <v/>
      </c>
      <c r="AD51" s="5">
        <v>1</v>
      </c>
      <c r="AE51" s="6">
        <v>1</v>
      </c>
      <c r="AF51" s="7" t="str">
        <f>IF(OR($E$51="",$F$51="",AD51="",AE51=""),"",IF(AND(AD51=$E$51,AE51=$F$51),10*$J$51,IF(OR(AND($E$51&gt;$F$51,AD51&gt;AE51),AND($E$51=$F$51,AD51=AE51),AND($E$51&lt;$F$51,AD51&lt;AE51)),6*$J$51,0)))</f>
        <v/>
      </c>
      <c r="AG51" s="5">
        <v>0</v>
      </c>
      <c r="AH51" s="6">
        <v>0</v>
      </c>
      <c r="AI51" s="7" t="str">
        <f>IF(OR($E$51="",$F$51="",AG51="",AH51=""),"",IF(AND(AG51=$E$51,AH51=$F$51),10*$J$51,IF(OR(AND($E$51&gt;$F$51,AG51&gt;AH51),AND($E$51=$F$51,AG51=AH51),AND($E$51&lt;$F$51,AG51&lt;AH51)),6*$J$51,0)))</f>
        <v/>
      </c>
      <c r="AJ51" s="5">
        <v>2</v>
      </c>
      <c r="AK51" s="6">
        <v>0</v>
      </c>
      <c r="AL51" s="7" t="str">
        <f>IF(OR($E$51="",$F$51="",AJ51="",AK51=""),"",IF(AND(AJ51=$E$51,AK51=$F$51),10*$J$51,IF(OR(AND($E$51&gt;$F$51,AJ51&gt;AK51),AND($E$51=$F$51,AJ51=AK51),AND($E$51&lt;$F$51,AJ51&lt;AK51)),6*$J$51,0)))</f>
        <v/>
      </c>
      <c r="AM51" s="5">
        <v>1</v>
      </c>
      <c r="AN51" s="6">
        <v>1</v>
      </c>
      <c r="AO51" s="7" t="str">
        <f>IF(OR($E$51="",$F$51="",AM51="",AN51=""),"",IF(AND(AM51=$E$51,AN51=$F$51),10*$J$51,IF(OR(AND($E$51&gt;$F$51,AM51&gt;AN51),AND($E$51=$F$51,AM51=AN51),AND($E$51&lt;$F$51,AM51&lt;AN51)),6*$J$51,0)))</f>
        <v/>
      </c>
      <c r="AP51" s="5">
        <v>1</v>
      </c>
      <c r="AQ51" s="6">
        <v>1</v>
      </c>
      <c r="AR51" s="7" t="str">
        <f>IF(OR($E$51="",$F$51="",AP51="",AQ51=""),"",IF(AND(AP51=$E$51,AQ51=$F$51),10*$J$51,IF(OR(AND($E$51&gt;$F$51,AP51&gt;AQ51),AND($E$51=$F$51,AP51=AQ51),AND($E$51&lt;$F$51,AP51&lt;AQ51)),6*$J$51,0)))</f>
        <v/>
      </c>
      <c r="AS51" s="5">
        <v>1</v>
      </c>
      <c r="AT51" s="6">
        <v>1</v>
      </c>
      <c r="AU51" s="7" t="str">
        <f>IF(OR($E$51="",$F$51="",AS51="",AT51=""),"",IF(AND(AS51=$E$51,AT51=$F$51),10*$J$51,IF(OR(AND($E$51&gt;$F$51,AS51&gt;AT51),AND($E$51=$F$51,AS51=AT51),AND($E$51&lt;$F$51,AS51&lt;AT51)),6*$J$51,0)))</f>
        <v/>
      </c>
      <c r="AV51" s="5">
        <v>0</v>
      </c>
      <c r="AW51" s="6">
        <v>0</v>
      </c>
      <c r="AX51" s="7" t="str">
        <f>IF(OR($E$51="",$F$51="",AV51="",AW51=""),"",IF(AND(AV51=$E$51,AW51=$F$51),10*$J$51,IF(OR(AND($E$51&gt;$F$51,AV51&gt;AW51),AND($E$51=$F$51,AV51=AW51),AND($E$51&lt;$F$51,AV51&lt;AW51)),6*$J$51,0)))</f>
        <v/>
      </c>
      <c r="AY51" s="5">
        <v>0</v>
      </c>
      <c r="AZ51" s="6">
        <v>0</v>
      </c>
      <c r="BA51" s="7" t="str">
        <f>IF(OR($E$51="",$F$51="",AY51="",AZ51=""),"",IF(AND(AY51=$E$51,AZ51=$F$51),10*$J$51,IF(OR(AND($E$51&gt;$F$51,AY51&gt;AZ51),AND($E$51=$F$51,AY51=AZ51),AND($E$51&lt;$F$51,AY51&lt;AZ51)),6*$J$51,0)))</f>
        <v/>
      </c>
      <c r="BB51" s="5">
        <v>1</v>
      </c>
      <c r="BC51" s="6">
        <v>1</v>
      </c>
      <c r="BD51" s="7" t="str">
        <f>IF(OR($E$51="",$F$51="",BB51="",BC51=""),"",IF(AND(BB51=$E$51,BC51=$F$51),10*$J$51,IF(OR(AND($E$51&gt;$F$51,BB51&gt;BC51),AND($E$51=$F$51,BB51=BC51),AND($E$51&lt;$F$51,BB51&lt;BC51)),6*$J$51,0)))</f>
        <v/>
      </c>
      <c r="BE51" s="5">
        <v>0</v>
      </c>
      <c r="BF51" s="6">
        <v>2</v>
      </c>
      <c r="BG51" s="7" t="str">
        <f>IF(OR($E$51="",$F$51="",BE51="",BF51=""),"",IF(AND(BE51=$E$51,BF51=$F$51),10*$J$51,IF(OR(AND($E$51&gt;$F$51,BE51&gt;BF51),AND($E$51=$F$51,BE51=BF51),AND($E$51&lt;$F$51,BE51&lt;BF51)),6*$J$51,0)))</f>
        <v/>
      </c>
      <c r="BH51" s="5">
        <v>1</v>
      </c>
      <c r="BI51" s="6">
        <v>2</v>
      </c>
      <c r="BJ51" s="7" t="str">
        <f>IF(OR($E$51="",$F$51="",BH51="",BI51=""),"",IF(AND(BH51=$E$51,BI51=$F$51),10*$J$51,IF(OR(AND($E$51&gt;$F$51,BH51&gt;BI51),AND($E$51=$F$51,BH51=BI51),AND($E$51&lt;$F$51,BH51&lt;BI51)),6*$J$51,0)))</f>
        <v/>
      </c>
      <c r="BK51" s="5">
        <v>1</v>
      </c>
      <c r="BL51" s="6">
        <v>0</v>
      </c>
      <c r="BM51" s="7" t="str">
        <f>IF(OR($E$51="",$F$51="",BK51="",BL51=""),"",IF(AND(BK51=$E$51,BL51=$F$51),10*$J$51,IF(OR(AND($E$51&gt;$F$51,BK51&gt;BL51),AND($E$51=$F$51,BK51=BL51),AND($E$51&lt;$F$51,BK51&lt;BL51)),6*$J$51,0)))</f>
        <v/>
      </c>
      <c r="BN51" s="5">
        <v>1</v>
      </c>
      <c r="BO51" s="6">
        <v>1</v>
      </c>
      <c r="BP51" s="7" t="str">
        <f>IF(OR($E$51="",$F$51="",BN51="",BO51=""),"",IF(AND(BN51=$E$51,BO51=$F$51),10*$J$51,IF(OR(AND($E$51&gt;$F$51,BN51&gt;BO51),AND($E$51=$F$51,BN51=BO51),AND($E$51&lt;$F$51,BN51&lt;BO51)),6*$J$51,0)))</f>
        <v/>
      </c>
      <c r="BQ51" s="5">
        <v>0</v>
      </c>
      <c r="BR51" s="6">
        <v>0</v>
      </c>
      <c r="BS51" s="7" t="str">
        <f>IF(OR($E$51="",$F$51="",BQ51="",BR51=""),"",IF(AND(BQ51=$E$51,BR51=$F$51),10*$J$51,IF(OR(AND($E$51&gt;$F$51,BQ51&gt;BR51),AND($E$51=$F$51,BQ51=BR51),AND($E$51&lt;$F$51,BQ51&lt;BR51)),6*$J$51,0)))</f>
        <v/>
      </c>
      <c r="BT51" s="5">
        <v>1</v>
      </c>
      <c r="BU51" s="6">
        <v>1</v>
      </c>
      <c r="BV51" s="7" t="str">
        <f>IF(OR($E$51="",$F$51="",BT51="",BU51=""),"",IF(AND(BT51=$E$51,BU51=$F$51),10*$J$51,IF(OR(AND($E$51&gt;$F$51,BT51&gt;BU51),AND($E$51=$F$51,BT51=BU51),AND($E$51&lt;$F$51,BT51&lt;BU51)),6*$J$51,0)))</f>
        <v/>
      </c>
      <c r="BW51" s="5">
        <v>2</v>
      </c>
      <c r="BX51" s="6">
        <v>2</v>
      </c>
      <c r="BY51" s="7" t="str">
        <f>IF(OR($E$51="",$F$51="",BW51="",BX51=""),"",IF(AND(BW51=$E$51,BX51=$F$51),10*$J$51,IF(OR(AND($E$51&gt;$F$51,BW51&gt;BX51),AND($E$51=$F$51,BW51=BX51),AND($E$51&lt;$F$51,BW51&lt;BX51)),6*$J$51,0)))</f>
        <v/>
      </c>
      <c r="BZ51" s="5">
        <v>2</v>
      </c>
      <c r="CA51" s="6">
        <v>1</v>
      </c>
      <c r="CB51" s="7" t="str">
        <f>IF(OR($E$51="",$F$51="",BZ51="",CA51=""),"",IF(AND(BZ51=$E$51,CA51=$F$51),10*$J$51,IF(OR(AND($E$51&gt;$F$51,BZ51&gt;CA51),AND($E$51=$F$51,BZ51=CA51),AND($E$51&lt;$F$51,BZ51&lt;CA51)),6*$J$51,0)))</f>
        <v/>
      </c>
      <c r="CC51" s="5">
        <v>1</v>
      </c>
      <c r="CD51" s="6">
        <v>1</v>
      </c>
      <c r="CE51" s="7" t="str">
        <f>IF(OR($E$51="",$F$51="",CC51="",CD51=""),"",IF(AND(CC51=$E$51,CD51=$F$51),10*$J$51,IF(OR(AND($E$51&gt;$F$51,CC51&gt;CD51),AND($E$51=$F$51,CC51=CD51),AND($E$51&lt;$F$51,CC51&lt;CD51)),6*$J$51,0)))</f>
        <v/>
      </c>
      <c r="CF51" s="5">
        <v>1</v>
      </c>
      <c r="CG51" s="6">
        <v>1</v>
      </c>
      <c r="CH51" s="7" t="str">
        <f>IF(OR($E$51="",$F$51="",CF51="",CG51=""),"",IF(AND(CF51=$E$51,CG51=$F$51),10*$J$51,IF(OR(AND($E$51&gt;$F$51,CF51&gt;CG51),AND($E$51=$F$51,CF51=CG51),AND($E$51&lt;$F$51,CF51&lt;CG51)),6*$J$51,0)))</f>
        <v/>
      </c>
      <c r="CI51" s="5">
        <v>2</v>
      </c>
      <c r="CJ51" s="6">
        <v>0</v>
      </c>
      <c r="CK51" s="7" t="str">
        <f>IF(OR($E$51="",$F$51="",CI51="",CJ51=""),"",IF(AND(CI51=$E$51,CJ51=$F$51),10*$J$51,IF(OR(AND($E$51&gt;$F$51,CI51&gt;CJ51),AND($E$51=$F$51,CI51=CJ51),AND($E$51&lt;$F$51,CI51&lt;CJ51)),6*$J$51,0)))</f>
        <v/>
      </c>
      <c r="CL51" s="5">
        <v>1</v>
      </c>
      <c r="CM51" s="6">
        <v>1</v>
      </c>
      <c r="CN51" s="7" t="str">
        <f>IF(OR($E$51="",$F$51="",CL51="",CM51=""),"",IF(AND(CL51=$E$51,CM51=$F$51),10*$J$51,IF(OR(AND($E$51&gt;$F$51,CL51&gt;CM51),AND($E$51=$F$51,CL51=CM51),AND($E$51&lt;$F$51,CL51&lt;CM51)),6*$J$51,0)))</f>
        <v/>
      </c>
      <c r="CO51" s="5">
        <v>2</v>
      </c>
      <c r="CP51" s="6">
        <v>1</v>
      </c>
      <c r="CQ51" s="7" t="str">
        <f>IF(OR($E$51="",$F$51="",CO51="",CP51=""),"",IF(AND(CO51=$E$51,CP51=$F$51),10*$J$51,IF(OR(AND($E$51&gt;$F$51,CO51&gt;CP51),AND($E$51=$F$51,CO51=CP51),AND($E$51&lt;$F$51,CO51&lt;CP51)),6*$J$51,0)))</f>
        <v/>
      </c>
      <c r="CR51" s="5">
        <v>1</v>
      </c>
      <c r="CS51" s="6">
        <v>2</v>
      </c>
      <c r="CT51" s="7" t="str">
        <f>IF(OR($E$51="",$F$51="",CR51="",CS51=""),"",IF(AND(CR51=$E$51,CS51=$F$51),10*$J$51,IF(OR(AND($E$51&gt;$F$51,CR51&gt;CS51),AND($E$51=$F$51,CR51=CS51),AND($E$51&lt;$F$51,CR51&lt;CS51)),6*$J$51,0)))</f>
        <v/>
      </c>
      <c r="CU51" s="5">
        <v>0</v>
      </c>
      <c r="CV51" s="6">
        <v>2</v>
      </c>
      <c r="CW51" s="7" t="str">
        <f>IF(OR($E$51="",$F$51="",CU51="",CV51=""),"",IF(AND(CU51=$E$51,CV51=$F$51),10*$J$51,IF(OR(AND($E$51&gt;$F$51,CU51&gt;CV51),AND($E$51=$F$51,CU51=CV51),AND($E$51&lt;$F$51,CU51&lt;CV51)),6*$J$51,0)))</f>
        <v/>
      </c>
      <c r="CX51" s="5">
        <v>2</v>
      </c>
      <c r="CY51" s="6">
        <v>1</v>
      </c>
      <c r="CZ51" s="7" t="str">
        <f>IF(OR($E$51="",$F$51="",CX51="",CY51=""),"",IF(AND(CX51=$E$51,CY51=$F$51),10*$J$51,IF(OR(AND($E$51&gt;$F$51,CX51&gt;CY51),AND($E$51=$F$51,CX51=CY51),AND($E$51&lt;$F$51,CX51&lt;CY51)),6*$J$51,0)))</f>
        <v/>
      </c>
      <c r="DA51" s="5">
        <v>1</v>
      </c>
      <c r="DB51" s="6">
        <v>1</v>
      </c>
      <c r="DC51" s="7" t="str">
        <f>IF(OR($E$51="",$F$51="",DA51="",DB51=""),"",IF(AND(DA51=$E$51,DB51=$F$51),10*$J$51,IF(OR(AND($E$51&gt;$F$51,DA51&gt;DB51),AND($E$51=$F$51,DA51=DB51),AND($E$51&lt;$F$51,DA51&lt;DB51)),6*$J$51,0)))</f>
        <v/>
      </c>
      <c r="DD51" s="5">
        <v>2</v>
      </c>
      <c r="DE51" s="6">
        <v>1</v>
      </c>
      <c r="DF51" s="7" t="str">
        <f>IF(OR($E$51="",$F$51="",DD51="",DE51=""),"",IF(AND(DD51=$E$51,DE51=$F$51),10*$J$51,IF(OR(AND($E$51&gt;$F$51,DD51&gt;DE51),AND($E$51=$F$51,DD51=DE51),AND($E$51&lt;$F$51,DD51&lt;DE51)),6*$J$51,0)))</f>
        <v/>
      </c>
      <c r="DG51" s="5">
        <v>1</v>
      </c>
      <c r="DH51" s="6">
        <v>1</v>
      </c>
      <c r="DI51" s="7" t="str">
        <f>IF(OR($E$51="",$F$51="",DG51="",DH51=""),"",IF(AND(DG51=$E$51,DH51=$F$51),10*$J$51,IF(OR(AND($E$51&gt;$F$51,DG51&gt;DH51),AND($E$51=$F$51,DG51=DH51),AND($E$51&lt;$F$51,DG51&lt;DH51)),6*$J$51,0)))</f>
        <v/>
      </c>
      <c r="DJ51" s="5">
        <v>0</v>
      </c>
      <c r="DK51" s="6">
        <v>0</v>
      </c>
      <c r="DL51" s="7" t="str">
        <f>IF(OR($E$51="",$F$51="",DJ51="",DK51=""),"",IF(AND(DJ51=$E$51,DK51=$F$51),10*$J$51,IF(OR(AND($E$51&gt;$F$51,DJ51&gt;DK51),AND($E$51=$F$51,DJ51=DK51),AND($E$51&lt;$F$51,DJ51&lt;DK51)),6*$J$51,0)))</f>
        <v/>
      </c>
      <c r="DM51" s="5">
        <v>1</v>
      </c>
      <c r="DN51" s="6">
        <v>0</v>
      </c>
      <c r="DO51" s="7" t="str">
        <f>IF(OR($E$51="",$F$51="",DM51="",DN51=""),"",IF(AND(DM51=$E$51,DN51=$F$51),10*$J$51,IF(OR(AND($E$51&gt;$F$51,DM51&gt;DN51),AND($E$51=$F$51,DM51=DN51),AND($E$51&lt;$F$51,DM51&lt;DN51)),6*$J$51,0)))</f>
        <v/>
      </c>
      <c r="DP51" s="5">
        <v>2</v>
      </c>
      <c r="DQ51" s="6">
        <v>3</v>
      </c>
      <c r="DR51" s="7" t="str">
        <f>IF(OR($E$51="",$F$51="",DP51="",DQ51=""),"",IF(AND(DP51=$E$51,DQ51=$F$51),10*$J$51,IF(OR(AND($E$51&gt;$F$51,DP51&gt;DQ51),AND($E$51=$F$51,DP51=DQ51),AND($E$51&lt;$F$51,DP51&lt;DQ51)),6*$J$51,0)))</f>
        <v/>
      </c>
      <c r="DS51" s="5">
        <v>1</v>
      </c>
      <c r="DT51" s="6">
        <v>2</v>
      </c>
      <c r="DU51" s="7" t="str">
        <f>IF(OR($E$51="",$F$51="",DS51="",DT51=""),"",IF(AND(DS51=$E$51,DT51=$F$51),10*$J$51,IF(OR(AND($E$51&gt;$F$51,DS51&gt;DT51),AND($E$51=$F$51,DS51=DT51),AND($E$51&lt;$F$51,DS51&lt;DT51)),6*$J$51,0)))</f>
        <v/>
      </c>
      <c r="DV51" s="5">
        <v>1</v>
      </c>
      <c r="DW51" s="6">
        <v>1</v>
      </c>
      <c r="DX51" s="7" t="str">
        <f>IF(OR($E$51="",$F$51="",DV51="",DW51=""),"",IF(AND(DV51=$E$51,DW51=$F$51),10*$J$51,IF(OR(AND($E$51&gt;$F$51,DV51&gt;DW51),AND($E$51=$F$51,DV51=DW51),AND($E$51&lt;$F$51,DV51&lt;DW51)),6*$J$51,0)))</f>
        <v/>
      </c>
      <c r="DY51" s="5">
        <v>2</v>
      </c>
      <c r="DZ51" s="6">
        <v>1</v>
      </c>
      <c r="EA51" s="7" t="str">
        <f>IF(OR($E$51="",$F$51="",DY51="",DZ51=""),"",IF(AND(DY51=$E$51,DZ51=$F$51),10*$J$51,IF(OR(AND($E$51&gt;$F$51,DY51&gt;DZ51),AND($E$51=$F$51,DY51=DZ51),AND($E$51&lt;$F$51,DY51&lt;DZ51)),6*$J$51,0)))</f>
        <v/>
      </c>
      <c r="EB51" s="5">
        <v>0</v>
      </c>
      <c r="EC51" s="6">
        <v>0</v>
      </c>
      <c r="ED51" s="7" t="str">
        <f>IF(OR($E$51="",$F$51="",EB51="",EC51=""),"",IF(AND(EB51=$E$51,EC51=$F$51),10*$J$51,IF(OR(AND($E$51&gt;$F$51,EB51&gt;EC51),AND($E$51=$F$51,EB51=EC51),AND($E$51&lt;$F$51,EB51&lt;EC51)),6*$J$51,0)))</f>
        <v/>
      </c>
      <c r="EE51" s="5">
        <v>1</v>
      </c>
      <c r="EF51" s="6">
        <v>0</v>
      </c>
      <c r="EG51" s="7" t="str">
        <f>IF(OR($E$51="",$F$51="",EE51="",EF51=""),"",IF(AND(EE51=$E$51,EF51=$F$51),10*$J$51,IF(OR(AND($E$51&gt;$F$51,EE51&gt;EF51),AND($E$51=$F$51,EE51=EF51),AND($E$51&lt;$F$51,EE51&lt;EF51)),6*$J$51,0)))</f>
        <v/>
      </c>
      <c r="EH51" s="5">
        <v>1</v>
      </c>
      <c r="EI51" s="6">
        <v>1</v>
      </c>
      <c r="EJ51" s="7" t="str">
        <f>IF(OR($E$51="",$F$51="",EH51="",EI51=""),"",IF(AND(EH51=$E$51,EI51=$F$51),10*$J$51,IF(OR(AND($E$51&gt;$F$51,EH51&gt;EI51),AND($E$51=$F$51,EH51=EI51),AND($E$51&lt;$F$51,EH51&lt;EI51)),6*$J$51,0)))</f>
        <v/>
      </c>
      <c r="EK51" s="5">
        <v>0</v>
      </c>
      <c r="EL51" s="6">
        <v>2</v>
      </c>
      <c r="EM51" s="7" t="str">
        <f>IF(OR($E$51="",$F$51="",EK51="",EL51=""),"",IF(AND(EK51=$E$51,EL51=$F$51),10*$J$51,IF(OR(AND($E$51&gt;$F$51,EK51&gt;EL51),AND($E$51=$F$51,EK51=EL51),AND($E$51&lt;$F$51,EK51&lt;EL51)),6*$J$51,0)))</f>
        <v/>
      </c>
      <c r="EN51" s="5">
        <v>1</v>
      </c>
      <c r="EO51" s="6">
        <v>1</v>
      </c>
      <c r="EP51" s="7" t="str">
        <f>IF(OR($E$51="",$F$51="",EN51="",EO51=""),"",IF(AND(EN51=$E$51,EO51=$F$51),10*$J$51,IF(OR(AND($E$51&gt;$F$51,EN51&gt;EO51),AND($E$51=$F$51,EN51=EO51),AND($E$51&lt;$F$51,EN51&lt;EO51)),6*$J$51,0)))</f>
        <v/>
      </c>
      <c r="EQ51" s="5">
        <v>1</v>
      </c>
      <c r="ER51" s="6">
        <v>1</v>
      </c>
      <c r="ES51" s="7" t="str">
        <f>IF(OR($E$51="",$F$51="",EQ51="",ER51=""),"",IF(AND(EQ51=$E$51,ER51=$F$51),10*$J$51,IF(OR(AND($E$51&gt;$F$51,EQ51&gt;ER51),AND($E$51=$F$51,EQ51=ER51),AND($E$51&lt;$F$51,EQ51&lt;ER51)),6*$J$51,0)))</f>
        <v/>
      </c>
      <c r="ET51" s="5">
        <v>1</v>
      </c>
      <c r="EU51" s="6">
        <v>1</v>
      </c>
      <c r="EV51" s="7" t="str">
        <f>IF(OR($E$51="",$F$51="",ET51="",EU51=""),"",IF(AND(ET51=$E$51,EU51=$F$51),10*$J$51,IF(OR(AND($E$51&gt;$F$51,ET51&gt;EU51),AND($E$51=$F$51,ET51=EU51),AND($E$51&lt;$F$51,ET51&lt;EU51)),6*$J$51,0)))</f>
        <v/>
      </c>
      <c r="EW51" s="5">
        <v>1</v>
      </c>
      <c r="EX51" s="6">
        <v>0</v>
      </c>
      <c r="EY51" s="7" t="str">
        <f>IF(OR($E$51="",$F$51="",EW51="",EX51=""),"",IF(AND(EW51=$E$51,EX51=$F$51),10*$J$51,IF(OR(AND($E$51&gt;$F$51,EW51&gt;EX51),AND($E$51=$F$51,EW51=EX51),AND($E$51&lt;$F$51,EW51&lt;EX51)),6*$J$51,0)))</f>
        <v/>
      </c>
      <c r="EZ51" s="5">
        <v>4</v>
      </c>
      <c r="FA51" s="6">
        <v>0</v>
      </c>
      <c r="FB51" s="7" t="str">
        <f>IF(OR($E$51="",$F$51="",EZ51="",FA51=""),"",IF(AND(EZ51=$E$51,FA51=$F$51),10*$J$51,IF(OR(AND($E$51&gt;$F$51,EZ51&gt;FA51),AND($E$51=$F$51,EZ51=FA51),AND($E$51&lt;$F$51,EZ51&lt;FA51)),6*$J$51,0)))</f>
        <v/>
      </c>
      <c r="FC51" s="5">
        <v>0</v>
      </c>
      <c r="FD51" s="6">
        <v>2</v>
      </c>
      <c r="FE51" s="7" t="str">
        <f>IF(OR($E$51="",$F$51="",FC51="",FD51=""),"",IF(AND(FC51=$E$51,FD51=$F$51),10*$J$51,IF(OR(AND($E$51&gt;$F$51,FC51&gt;FD51),AND($E$51=$F$51,FC51=FD51),AND($E$51&lt;$F$51,FC51&lt;FD51)),6*$J$51,0)))</f>
        <v/>
      </c>
      <c r="FF51" s="5">
        <v>1</v>
      </c>
      <c r="FG51" s="6">
        <v>2</v>
      </c>
      <c r="FH51" s="7" t="str">
        <f>IF(OR($E$51="",$F$51="",FF51="",FG51=""),"",IF(AND(FF51=$E$51,FG51=$F$51),10*$J$51,IF(OR(AND($E$51&gt;$F$51,FF51&gt;FG51),AND($E$51=$F$51,FF51=FG51),AND($E$51&lt;$F$51,FF51&lt;FG51)),6*$J$51,0)))</f>
        <v/>
      </c>
      <c r="FI51" s="5">
        <v>3</v>
      </c>
      <c r="FJ51" s="6">
        <v>0</v>
      </c>
      <c r="FK51" s="7" t="str">
        <f>IF(OR($E$51="",$F$51="",FI51="",FJ51=""),"",IF(AND(FI51=$E$51,FJ51=$F$51),10*$J$51,IF(OR(AND($E$51&gt;$F$51,FI51&gt;FJ51),AND($E$51=$F$51,FI51=FJ51),AND($E$51&lt;$F$51,FI51&lt;FJ51)),6*$J$51,0)))</f>
        <v/>
      </c>
      <c r="FL51" s="5">
        <v>3</v>
      </c>
      <c r="FM51" s="6">
        <v>1</v>
      </c>
      <c r="FN51" s="7" t="str">
        <f>IF(OR($E$51="",$F$51="",FL51="",FM51=""),"",IF(AND(FL51=$E$51,FM51=$F$51),10*$J$51,IF(OR(AND($E$51&gt;$F$51,FL51&gt;FM51),AND($E$51=$F$51,FL51=FM51),AND($E$51&lt;$F$51,FL51&lt;FM51)),6*$J$51,0)))</f>
        <v/>
      </c>
      <c r="FO51" s="5">
        <v>2</v>
      </c>
      <c r="FP51" s="6">
        <v>0</v>
      </c>
      <c r="FQ51" s="7" t="str">
        <f>IF(OR($E$51="",$F$51="",FO51="",FP51=""),"",IF(AND(FO51=$E$51,FP51=$F$51),10*$J$51,IF(OR(AND($E$51&gt;$F$51,FO51&gt;FP51),AND($E$51=$F$51,FO51=FP51),AND($E$51&lt;$F$51,FO51&lt;FP51)),6*$J$51,0)))</f>
        <v/>
      </c>
      <c r="FR51" s="5">
        <v>1</v>
      </c>
      <c r="FS51" s="6">
        <v>2</v>
      </c>
      <c r="FT51" s="7" t="str">
        <f>IF(OR($E$51="",$F$51="",FR51="",FS51=""),"",IF(AND(FR51=$E$51,FS51=$F$51),10*$J$51,IF(OR(AND($E$51&gt;$F$51,FR51&gt;FS51),AND($E$51=$F$51,FR51=FS51),AND($E$51&lt;$F$51,FR51&lt;FS51)),6*$J$51,0)))</f>
        <v/>
      </c>
      <c r="FU51" s="5">
        <v>1</v>
      </c>
      <c r="FV51" s="6">
        <v>1</v>
      </c>
      <c r="FW51" s="7" t="str">
        <f>IF(OR($E$51="",$F$51="",FU51="",FV51=""),"",IF(AND(FU51=$E$51,FV51=$F$51),10*$J$51,IF(OR(AND($E$51&gt;$F$51,FU51&gt;FV51),AND($E$51=$F$51,FU51=FV51),AND($E$51&lt;$F$51,FU51&lt;FV51)),6*$J$51,0)))</f>
        <v/>
      </c>
      <c r="FX51" s="5">
        <v>1</v>
      </c>
      <c r="FY51" s="6">
        <v>1</v>
      </c>
      <c r="FZ51" s="7" t="str">
        <f>IF(OR($E$51="",$F$51="",FX51="",FY51=""),"",IF(AND(FX51=$E$51,FY51=$F$51),10*$J$51,IF(OR(AND($E$51&gt;$F$51,FX51&gt;FY51),AND($E$51=$F$51,FX51=FY51),AND($E$51&lt;$F$51,FX51&lt;FY51)),6*$J$51,0)))</f>
        <v/>
      </c>
      <c r="GA51" s="5">
        <v>1</v>
      </c>
      <c r="GB51" s="6">
        <v>2</v>
      </c>
      <c r="GC51" s="7" t="str">
        <f>IF(OR($E$51="",$F$51="",GA51="",GB51=""),"",IF(AND(GA51=$E$51,GB51=$F$51),10*$J$51,IF(OR(AND($E$51&gt;$F$51,GA51&gt;GB51),AND($E$51=$F$51,GA51=GB51),AND($E$51&lt;$F$51,GA51&lt;GB51)),6*$J$51,0)))</f>
        <v/>
      </c>
      <c r="GD51" s="5">
        <v>0</v>
      </c>
      <c r="GE51" s="6">
        <v>1</v>
      </c>
      <c r="GF51" s="7" t="str">
        <f>IF(OR($E$51="",$F$51="",GD51="",GE51=""),"",IF(AND(GD51=$E$51,GE51=$F$51),10*$J$51,IF(OR(AND($E$51&gt;$F$51,GD51&gt;GE51),AND($E$51=$F$51,GD51=GE51),AND($E$51&lt;$F$51,GD51&lt;GE51)),6*$J$51,0)))</f>
        <v/>
      </c>
      <c r="GG51" s="5">
        <v>1</v>
      </c>
      <c r="GH51" s="6">
        <v>0</v>
      </c>
      <c r="GI51" s="7" t="str">
        <f>IF(OR($E$51="",$F$51="",GG51="",GH51=""),"",IF(AND(GG51=$E$51,GH51=$F$51),10*$J$51,IF(OR(AND($E$51&gt;$F$51,GG51&gt;GH51),AND($E$51=$F$51,GG51=GH51),AND($E$51&lt;$F$51,GG51&lt;GH51)),6*$J$51,0)))</f>
        <v/>
      </c>
      <c r="GJ51" s="5">
        <v>0</v>
      </c>
      <c r="GK51" s="6">
        <v>0</v>
      </c>
      <c r="GL51" s="7" t="str">
        <f>IF(OR($E$51="",$F$51="",GJ51="",GK51=""),"",IF(AND(GJ51=$E$51,GK51=$F$51),10*$J$51,IF(OR(AND($E$51&gt;$F$51,GJ51&gt;GK51),AND($E$51=$F$51,GJ51=GK51),AND($E$51&lt;$F$51,GJ51&lt;GK51)),6*$J$51,0)))</f>
        <v/>
      </c>
      <c r="GM51" s="5">
        <v>0</v>
      </c>
      <c r="GN51" s="6">
        <v>0</v>
      </c>
      <c r="GO51" s="7" t="str">
        <f>IF(OR($E$51="",$F$51="",GM51="",GN51=""),"",IF(AND(GM51=$E$51,GN51=$F$51),10*$J$51,IF(OR(AND($E$51&gt;$F$51,GM51&gt;GN51),AND($E$51=$F$51,GM51=GN51),AND($E$51&lt;$F$51,GM51&lt;GN51)),6*$J$51,0)))</f>
        <v/>
      </c>
      <c r="GP51" s="5">
        <v>0</v>
      </c>
      <c r="GQ51" s="6">
        <v>0</v>
      </c>
      <c r="GR51" s="7" t="str">
        <f>IF(OR($E$51="",$F$51="",GP51="",GQ51=""),"",IF(AND(GP51=$E$51,GQ51=$F$51),10*$J$51,IF(OR(AND($E$51&gt;$F$51,GP51&gt;GQ51),AND($E$51=$F$51,GP51=GQ51),AND($E$51&lt;$F$51,GP51&lt;GQ51)),6*$J$51,0)))</f>
        <v/>
      </c>
      <c r="GS51" s="5">
        <v>1</v>
      </c>
      <c r="GT51" s="6">
        <v>1</v>
      </c>
      <c r="GU51" s="7" t="str">
        <f>IF(OR($E$51="",$F$51="",GS51="",GT51=""),"",IF(AND(GS51=$E$51,GT51=$F$51),10*$J$51,IF(OR(AND($E$51&gt;$F$51,GS51&gt;GT51),AND($E$51=$F$51,GS51=GT51),AND($E$51&lt;$F$51,GS51&lt;GT51)),6*$J$51,0)))</f>
        <v/>
      </c>
      <c r="GV51" s="168"/>
    </row>
    <row r="52" spans="1:204">
      <c r="A52" s="236">
        <v>49</v>
      </c>
      <c r="B52" s="46" t="s">
        <v>28</v>
      </c>
      <c r="C52" s="155" t="str">
        <f>E77</f>
        <v/>
      </c>
      <c r="D52" s="156" t="str">
        <f>E78</f>
        <v/>
      </c>
      <c r="E52" s="222" t="str">
        <f>IF('Phase Finale'!K69&lt;&gt;"",'Phase Finale'!K69,"")</f>
        <v/>
      </c>
      <c r="F52" s="222" t="str">
        <f>IF('Phase Finale'!K79&lt;&gt;"",'Phase Finale'!K79,"")</f>
        <v/>
      </c>
      <c r="G52" s="22">
        <v>2.1</v>
      </c>
      <c r="H52" s="22">
        <v>3.4</v>
      </c>
      <c r="I52" s="22">
        <v>3.7</v>
      </c>
      <c r="J52" s="174" t="str">
        <f t="shared" si="3"/>
        <v/>
      </c>
      <c r="K52" s="250">
        <f>IF($K$4&lt;&gt;0,HLOOKUP($K$4,$O$4:GU52,A52,FALSE),"")</f>
        <v>1</v>
      </c>
      <c r="L52" s="251">
        <f>IF($K$4&lt;&gt;0,HLOOKUP(CONCATENATE($K$4,"1"),$O$4:GU52,A52,FALSE),"")</f>
        <v>1</v>
      </c>
      <c r="M52" s="252" t="str">
        <f>IF($K$4&lt;&gt;0,HLOOKUP(CONCATENATE($K$4,"2"),$O$4:GU52,A52,FALSE),"")</f>
        <v/>
      </c>
      <c r="N52" s="255"/>
      <c r="O52" s="10">
        <v>0</v>
      </c>
      <c r="P52" s="11">
        <v>0</v>
      </c>
      <c r="Q52" s="12" t="str">
        <f>IF(OR($E$52="",$F$52="",O52="",P52=""),"",IF(AND(O52=$E$52,P52=$F$52),10*$J$52,IF(OR(AND($E$52&gt;$F$52,O52&gt;P52),AND($E$52=$F$52,O52=P52),AND($E$52&lt;$F$52,O52&lt;P52)),6*$J$52,0)))</f>
        <v/>
      </c>
      <c r="R52" s="10">
        <v>1</v>
      </c>
      <c r="S52" s="11">
        <v>1</v>
      </c>
      <c r="T52" s="12" t="str">
        <f>IF(OR($E$52="",$F$52="",R52="",S52=""),"",IF(AND(R52=$E$52,S52=$F$52),10*$J$52,IF(OR(AND($E$52&gt;$F$52,R52&gt;S52),AND($E$52=$F$52,R52=S52),AND($E$52&lt;$F$52,R52&lt;S52)),6*$J$52,0)))</f>
        <v/>
      </c>
      <c r="U52" s="10">
        <v>1</v>
      </c>
      <c r="V52" s="11">
        <v>2</v>
      </c>
      <c r="W52" s="12" t="str">
        <f>IF(OR($E$52="",$F$52="",U52="",V52=""),"",IF(AND(U52=$E$52,V52=$F$52),10*$J$52,IF(OR(AND($E$52&gt;$F$52,U52&gt;V52),AND($E$52=$F$52,U52=V52),AND($E$52&lt;$F$52,U52&lt;V52)),6*$J$52,0)))</f>
        <v/>
      </c>
      <c r="X52" s="10">
        <v>2</v>
      </c>
      <c r="Y52" s="11">
        <v>1</v>
      </c>
      <c r="Z52" s="12" t="str">
        <f>IF(OR($E$52="",$F$52="",X52="",Y52=""),"",IF(AND(X52=$E$52,Y52=$F$52),10*$J$52,IF(OR(AND($E$52&gt;$F$52,X52&gt;Y52),AND($E$52=$F$52,X52=Y52),AND($E$52&lt;$F$52,X52&lt;Y52)),6*$J$52,0)))</f>
        <v/>
      </c>
      <c r="AA52" s="10">
        <v>1</v>
      </c>
      <c r="AB52" s="11">
        <v>1</v>
      </c>
      <c r="AC52" s="12" t="str">
        <f>IF(OR($E$52="",$F$52="",AA52="",AB52=""),"",IF(AND(AA52=$E$52,AB52=$F$52),10*$J$52,IF(OR(AND($E$52&gt;$F$52,AA52&gt;AB52),AND($E$52=$F$52,AA52=AB52),AND($E$52&lt;$F$52,AA52&lt;AB52)),6*$J$52,0)))</f>
        <v/>
      </c>
      <c r="AD52" s="10">
        <v>1</v>
      </c>
      <c r="AE52" s="11">
        <v>2</v>
      </c>
      <c r="AF52" s="12" t="str">
        <f>IF(OR($E$52="",$F$52="",AD52="",AE52=""),"",IF(AND(AD52=$E$52,AE52=$F$52),10*$J$52,IF(OR(AND($E$52&gt;$F$52,AD52&gt;AE52),AND($E$52=$F$52,AD52=AE52),AND($E$52&lt;$F$52,AD52&lt;AE52)),6*$J$52,0)))</f>
        <v/>
      </c>
      <c r="AG52" s="10">
        <v>1</v>
      </c>
      <c r="AH52" s="11">
        <v>0</v>
      </c>
      <c r="AI52" s="12" t="str">
        <f>IF(OR($E$52="",$F$52="",AG52="",AH52=""),"",IF(AND(AG52=$E$52,AH52=$F$52),10*$J$52,IF(OR(AND($E$52&gt;$F$52,AG52&gt;AH52),AND($E$52=$F$52,AG52=AH52),AND($E$52&lt;$F$52,AG52&lt;AH52)),6*$J$52,0)))</f>
        <v/>
      </c>
      <c r="AJ52" s="10">
        <v>2</v>
      </c>
      <c r="AK52" s="11">
        <v>1</v>
      </c>
      <c r="AL52" s="12" t="str">
        <f>IF(OR($E$52="",$F$52="",AJ52="",AK52=""),"",IF(AND(AJ52=$E$52,AK52=$F$52),10*$J$52,IF(OR(AND($E$52&gt;$F$52,AJ52&gt;AK52),AND($E$52=$F$52,AJ52=AK52),AND($E$52&lt;$F$52,AJ52&lt;AK52)),6*$J$52,0)))</f>
        <v/>
      </c>
      <c r="AM52" s="10">
        <v>1</v>
      </c>
      <c r="AN52" s="11">
        <v>1</v>
      </c>
      <c r="AO52" s="12" t="str">
        <f>IF(OR($E$52="",$F$52="",AM52="",AN52=""),"",IF(AND(AM52=$E$52,AN52=$F$52),10*$J$52,IF(OR(AND($E$52&gt;$F$52,AM52&gt;AN52),AND($E$52=$F$52,AM52=AN52),AND($E$52&lt;$F$52,AM52&lt;AN52)),6*$J$52,0)))</f>
        <v/>
      </c>
      <c r="AP52" s="10">
        <v>1</v>
      </c>
      <c r="AQ52" s="11">
        <v>1</v>
      </c>
      <c r="AR52" s="12" t="str">
        <f>IF(OR($E$52="",$F$52="",AP52="",AQ52=""),"",IF(AND(AP52=$E$52,AQ52=$F$52),10*$J$52,IF(OR(AND($E$52&gt;$F$52,AP52&gt;AQ52),AND($E$52=$F$52,AP52=AQ52),AND($E$52&lt;$F$52,AP52&lt;AQ52)),6*$J$52,0)))</f>
        <v/>
      </c>
      <c r="AS52" s="10">
        <v>1</v>
      </c>
      <c r="AT52" s="11">
        <v>1</v>
      </c>
      <c r="AU52" s="12" t="str">
        <f>IF(OR($E$52="",$F$52="",AS52="",AT52=""),"",IF(AND(AS52=$E$52,AT52=$F$52),10*$J$52,IF(OR(AND($E$52&gt;$F$52,AS52&gt;AT52),AND($E$52=$F$52,AS52=AT52),AND($E$52&lt;$F$52,AS52&lt;AT52)),6*$J$52,0)))</f>
        <v/>
      </c>
      <c r="AV52" s="10">
        <v>0</v>
      </c>
      <c r="AW52" s="11">
        <v>1</v>
      </c>
      <c r="AX52" s="12" t="str">
        <f>IF(OR($E$52="",$F$52="",AV52="",AW52=""),"",IF(AND(AV52=$E$52,AW52=$F$52),10*$J$52,IF(OR(AND($E$52&gt;$F$52,AV52&gt;AW52),AND($E$52=$F$52,AV52=AW52),AND($E$52&lt;$F$52,AV52&lt;AW52)),6*$J$52,0)))</f>
        <v/>
      </c>
      <c r="AY52" s="10">
        <v>1</v>
      </c>
      <c r="AZ52" s="11">
        <v>1</v>
      </c>
      <c r="BA52" s="12" t="str">
        <f>IF(OR($E$52="",$F$52="",AY52="",AZ52=""),"",IF(AND(AY52=$E$52,AZ52=$F$52),10*$J$52,IF(OR(AND($E$52&gt;$F$52,AY52&gt;AZ52),AND($E$52=$F$52,AY52=AZ52),AND($E$52&lt;$F$52,AY52&lt;AZ52)),6*$J$52,0)))</f>
        <v/>
      </c>
      <c r="BB52" s="10">
        <v>1</v>
      </c>
      <c r="BC52" s="11">
        <v>2</v>
      </c>
      <c r="BD52" s="12" t="str">
        <f>IF(OR($E$52="",$F$52="",BB52="",BC52=""),"",IF(AND(BB52=$E$52,BC52=$F$52),10*$J$52,IF(OR(AND($E$52&gt;$F$52,BB52&gt;BC52),AND($E$52=$F$52,BB52=BC52),AND($E$52&lt;$F$52,BB52&lt;BC52)),6*$J$52,0)))</f>
        <v/>
      </c>
      <c r="BE52" s="10">
        <v>1</v>
      </c>
      <c r="BF52" s="11">
        <v>2</v>
      </c>
      <c r="BG52" s="12" t="str">
        <f>IF(OR($E$52="",$F$52="",BE52="",BF52=""),"",IF(AND(BE52=$E$52,BF52=$F$52),10*$J$52,IF(OR(AND($E$52&gt;$F$52,BE52&gt;BF52),AND($E$52=$F$52,BE52=BF52),AND($E$52&lt;$F$52,BE52&lt;BF52)),6*$J$52,0)))</f>
        <v/>
      </c>
      <c r="BH52" s="10">
        <v>1</v>
      </c>
      <c r="BI52" s="11">
        <v>1</v>
      </c>
      <c r="BJ52" s="12" t="str">
        <f>IF(OR($E$52="",$F$52="",BH52="",BI52=""),"",IF(AND(BH52=$E$52,BI52=$F$52),10*$J$52,IF(OR(AND($E$52&gt;$F$52,BH52&gt;BI52),AND($E$52=$F$52,BH52=BI52),AND($E$52&lt;$F$52,BH52&lt;BI52)),6*$J$52,0)))</f>
        <v/>
      </c>
      <c r="BK52" s="10">
        <v>0</v>
      </c>
      <c r="BL52" s="11">
        <v>1</v>
      </c>
      <c r="BM52" s="12" t="str">
        <f>IF(OR($E$52="",$F$52="",BK52="",BL52=""),"",IF(AND(BK52=$E$52,BL52=$F$52),10*$J$52,IF(OR(AND($E$52&gt;$F$52,BK52&gt;BL52),AND($E$52=$F$52,BK52=BL52),AND($E$52&lt;$F$52,BK52&lt;BL52)),6*$J$52,0)))</f>
        <v/>
      </c>
      <c r="BN52" s="10">
        <v>1</v>
      </c>
      <c r="BO52" s="11">
        <v>0</v>
      </c>
      <c r="BP52" s="12" t="str">
        <f>IF(OR($E$52="",$F$52="",BN52="",BO52=""),"",IF(AND(BN52=$E$52,BO52=$F$52),10*$J$52,IF(OR(AND($E$52&gt;$F$52,BN52&gt;BO52),AND($E$52=$F$52,BN52=BO52),AND($E$52&lt;$F$52,BN52&lt;BO52)),6*$J$52,0)))</f>
        <v/>
      </c>
      <c r="BQ52" s="10">
        <v>1</v>
      </c>
      <c r="BR52" s="11">
        <v>1</v>
      </c>
      <c r="BS52" s="12" t="str">
        <f>IF(OR($E$52="",$F$52="",BQ52="",BR52=""),"",IF(AND(BQ52=$E$52,BR52=$F$52),10*$J$52,IF(OR(AND($E$52&gt;$F$52,BQ52&gt;BR52),AND($E$52=$F$52,BQ52=BR52),AND($E$52&lt;$F$52,BQ52&lt;BR52)),6*$J$52,0)))</f>
        <v/>
      </c>
      <c r="BT52" s="10">
        <v>1</v>
      </c>
      <c r="BU52" s="11">
        <v>0</v>
      </c>
      <c r="BV52" s="12" t="str">
        <f>IF(OR($E$52="",$F$52="",BT52="",BU52=""),"",IF(AND(BT52=$E$52,BU52=$F$52),10*$J$52,IF(OR(AND($E$52&gt;$F$52,BT52&gt;BU52),AND($E$52=$F$52,BT52=BU52),AND($E$52&lt;$F$52,BT52&lt;BU52)),6*$J$52,0)))</f>
        <v/>
      </c>
      <c r="BW52" s="10">
        <v>2</v>
      </c>
      <c r="BX52" s="11">
        <v>0</v>
      </c>
      <c r="BY52" s="12" t="str">
        <f>IF(OR($E$52="",$F$52="",BW52="",BX52=""),"",IF(AND(BW52=$E$52,BX52=$F$52),10*$J$52,IF(OR(AND($E$52&gt;$F$52,BW52&gt;BX52),AND($E$52=$F$52,BW52=BX52),AND($E$52&lt;$F$52,BW52&lt;BX52)),6*$J$52,0)))</f>
        <v/>
      </c>
      <c r="BZ52" s="10">
        <v>2</v>
      </c>
      <c r="CA52" s="11">
        <v>0</v>
      </c>
      <c r="CB52" s="12" t="str">
        <f>IF(OR($E$52="",$F$52="",BZ52="",CA52=""),"",IF(AND(BZ52=$E$52,CA52=$F$52),10*$J$52,IF(OR(AND($E$52&gt;$F$52,BZ52&gt;CA52),AND($E$52=$F$52,BZ52=CA52),AND($E$52&lt;$F$52,BZ52&lt;CA52)),6*$J$52,0)))</f>
        <v/>
      </c>
      <c r="CC52" s="10">
        <v>1</v>
      </c>
      <c r="CD52" s="11">
        <v>1</v>
      </c>
      <c r="CE52" s="12" t="str">
        <f>IF(OR($E$52="",$F$52="",CC52="",CD52=""),"",IF(AND(CC52=$E$52,CD52=$F$52),10*$J$52,IF(OR(AND($E$52&gt;$F$52,CC52&gt;CD52),AND($E$52=$F$52,CC52=CD52),AND($E$52&lt;$F$52,CC52&lt;CD52)),6*$J$52,0)))</f>
        <v/>
      </c>
      <c r="CF52" s="10">
        <v>1</v>
      </c>
      <c r="CG52" s="11">
        <v>1</v>
      </c>
      <c r="CH52" s="12" t="str">
        <f>IF(OR($E$52="",$F$52="",CF52="",CG52=""),"",IF(AND(CF52=$E$52,CG52=$F$52),10*$J$52,IF(OR(AND($E$52&gt;$F$52,CF52&gt;CG52),AND($E$52=$F$52,CF52=CG52),AND($E$52&lt;$F$52,CF52&lt;CG52)),6*$J$52,0)))</f>
        <v/>
      </c>
      <c r="CI52" s="10">
        <v>1</v>
      </c>
      <c r="CJ52" s="11">
        <v>1</v>
      </c>
      <c r="CK52" s="12" t="str">
        <f>IF(OR($E$52="",$F$52="",CI52="",CJ52=""),"",IF(AND(CI52=$E$52,CJ52=$F$52),10*$J$52,IF(OR(AND($E$52&gt;$F$52,CI52&gt;CJ52),AND($E$52=$F$52,CI52=CJ52),AND($E$52&lt;$F$52,CI52&lt;CJ52)),6*$J$52,0)))</f>
        <v/>
      </c>
      <c r="CL52" s="10">
        <v>0</v>
      </c>
      <c r="CM52" s="11">
        <v>2</v>
      </c>
      <c r="CN52" s="12" t="str">
        <f>IF(OR($E$52="",$F$52="",CL52="",CM52=""),"",IF(AND(CL52=$E$52,CM52=$F$52),10*$J$52,IF(OR(AND($E$52&gt;$F$52,CL52&gt;CM52),AND($E$52=$F$52,CL52=CM52),AND($E$52&lt;$F$52,CL52&lt;CM52)),6*$J$52,0)))</f>
        <v/>
      </c>
      <c r="CO52" s="10">
        <v>0</v>
      </c>
      <c r="CP52" s="11">
        <v>1</v>
      </c>
      <c r="CQ52" s="12" t="str">
        <f>IF(OR($E$52="",$F$52="",CO52="",CP52=""),"",IF(AND(CO52=$E$52,CP52=$F$52),10*$J$52,IF(OR(AND($E$52&gt;$F$52,CO52&gt;CP52),AND($E$52=$F$52,CO52=CP52),AND($E$52&lt;$F$52,CO52&lt;CP52)),6*$J$52,0)))</f>
        <v/>
      </c>
      <c r="CR52" s="10">
        <v>1</v>
      </c>
      <c r="CS52" s="11">
        <v>1</v>
      </c>
      <c r="CT52" s="12" t="str">
        <f>IF(OR($E$52="",$F$52="",CR52="",CS52=""),"",IF(AND(CR52=$E$52,CS52=$F$52),10*$J$52,IF(OR(AND($E$52&gt;$F$52,CR52&gt;CS52),AND($E$52=$F$52,CR52=CS52),AND($E$52&lt;$F$52,CR52&lt;CS52)),6*$J$52,0)))</f>
        <v/>
      </c>
      <c r="CU52" s="10">
        <v>0</v>
      </c>
      <c r="CV52" s="11">
        <v>1</v>
      </c>
      <c r="CW52" s="12" t="str">
        <f>IF(OR($E$52="",$F$52="",CU52="",CV52=""),"",IF(AND(CU52=$E$52,CV52=$F$52),10*$J$52,IF(OR(AND($E$52&gt;$F$52,CU52&gt;CV52),AND($E$52=$F$52,CU52=CV52),AND($E$52&lt;$F$52,CU52&lt;CV52)),6*$J$52,0)))</f>
        <v/>
      </c>
      <c r="CX52" s="10">
        <v>1</v>
      </c>
      <c r="CY52" s="11">
        <v>0</v>
      </c>
      <c r="CZ52" s="12" t="str">
        <f>IF(OR($E$52="",$F$52="",CX52="",CY52=""),"",IF(AND(CX52=$E$52,CY52=$F$52),10*$J$52,IF(OR(AND($E$52&gt;$F$52,CX52&gt;CY52),AND($E$52=$F$52,CX52=CY52),AND($E$52&lt;$F$52,CX52&lt;CY52)),6*$J$52,0)))</f>
        <v/>
      </c>
      <c r="DA52" s="10">
        <v>1</v>
      </c>
      <c r="DB52" s="11">
        <v>2</v>
      </c>
      <c r="DC52" s="12" t="str">
        <f>IF(OR($E$52="",$F$52="",DA52="",DB52=""),"",IF(AND(DA52=$E$52,DB52=$F$52),10*$J$52,IF(OR(AND($E$52&gt;$F$52,DA52&gt;DB52),AND($E$52=$F$52,DA52=DB52),AND($E$52&lt;$F$52,DA52&lt;DB52)),6*$J$52,0)))</f>
        <v/>
      </c>
      <c r="DD52" s="10">
        <v>2</v>
      </c>
      <c r="DE52" s="11">
        <v>0</v>
      </c>
      <c r="DF52" s="12" t="str">
        <f>IF(OR($E$52="",$F$52="",DD52="",DE52=""),"",IF(AND(DD52=$E$52,DE52=$F$52),10*$J$52,IF(OR(AND($E$52&gt;$F$52,DD52&gt;DE52),AND($E$52=$F$52,DD52=DE52),AND($E$52&lt;$F$52,DD52&lt;DE52)),6*$J$52,0)))</f>
        <v/>
      </c>
      <c r="DG52" s="10">
        <v>1</v>
      </c>
      <c r="DH52" s="11">
        <v>1</v>
      </c>
      <c r="DI52" s="12" t="str">
        <f>IF(OR($E$52="",$F$52="",DG52="",DH52=""),"",IF(AND(DG52=$E$52,DH52=$F$52),10*$J$52,IF(OR(AND($E$52&gt;$F$52,DG52&gt;DH52),AND($E$52=$F$52,DG52=DH52),AND($E$52&lt;$F$52,DG52&lt;DH52)),6*$J$52,0)))</f>
        <v/>
      </c>
      <c r="DJ52" s="10">
        <v>2</v>
      </c>
      <c r="DK52" s="11">
        <v>1</v>
      </c>
      <c r="DL52" s="12" t="str">
        <f>IF(OR($E$52="",$F$52="",DJ52="",DK52=""),"",IF(AND(DJ52=$E$52,DK52=$F$52),10*$J$52,IF(OR(AND($E$52&gt;$F$52,DJ52&gt;DK52),AND($E$52=$F$52,DJ52=DK52),AND($E$52&lt;$F$52,DJ52&lt;DK52)),6*$J$52,0)))</f>
        <v/>
      </c>
      <c r="DM52" s="10">
        <v>1</v>
      </c>
      <c r="DN52" s="11">
        <v>0</v>
      </c>
      <c r="DO52" s="12" t="str">
        <f>IF(OR($E$52="",$F$52="",DM52="",DN52=""),"",IF(AND(DM52=$E$52,DN52=$F$52),10*$J$52,IF(OR(AND($E$52&gt;$F$52,DM52&gt;DN52),AND($E$52=$F$52,DM52=DN52),AND($E$52&lt;$F$52,DM52&lt;DN52)),6*$J$52,0)))</f>
        <v/>
      </c>
      <c r="DP52" s="10">
        <v>1</v>
      </c>
      <c r="DQ52" s="11">
        <v>2</v>
      </c>
      <c r="DR52" s="12" t="str">
        <f>IF(OR($E$52="",$F$52="",DP52="",DQ52=""),"",IF(AND(DP52=$E$52,DQ52=$F$52),10*$J$52,IF(OR(AND($E$52&gt;$F$52,DP52&gt;DQ52),AND($E$52=$F$52,DP52=DQ52),AND($E$52&lt;$F$52,DP52&lt;DQ52)),6*$J$52,0)))</f>
        <v/>
      </c>
      <c r="DS52" s="10">
        <v>1</v>
      </c>
      <c r="DT52" s="11">
        <v>2</v>
      </c>
      <c r="DU52" s="12" t="str">
        <f>IF(OR($E$52="",$F$52="",DS52="",DT52=""),"",IF(AND(DS52=$E$52,DT52=$F$52),10*$J$52,IF(OR(AND($E$52&gt;$F$52,DS52&gt;DT52),AND($E$52=$F$52,DS52=DT52),AND($E$52&lt;$F$52,DS52&lt;DT52)),6*$J$52,0)))</f>
        <v/>
      </c>
      <c r="DV52" s="10">
        <v>2</v>
      </c>
      <c r="DW52" s="11">
        <v>1</v>
      </c>
      <c r="DX52" s="12" t="str">
        <f>IF(OR($E$52="",$F$52="",DV52="",DW52=""),"",IF(AND(DV52=$E$52,DW52=$F$52),10*$J$52,IF(OR(AND($E$52&gt;$F$52,DV52&gt;DW52),AND($E$52=$F$52,DV52=DW52),AND($E$52&lt;$F$52,DV52&lt;DW52)),6*$J$52,0)))</f>
        <v/>
      </c>
      <c r="DY52" s="10">
        <v>1</v>
      </c>
      <c r="DZ52" s="11">
        <v>0</v>
      </c>
      <c r="EA52" s="12" t="str">
        <f>IF(OR($E$52="",$F$52="",DY52="",DZ52=""),"",IF(AND(DY52=$E$52,DZ52=$F$52),10*$J$52,IF(OR(AND($E$52&gt;$F$52,DY52&gt;DZ52),AND($E$52=$F$52,DY52=DZ52),AND($E$52&lt;$F$52,DY52&lt;DZ52)),6*$J$52,0)))</f>
        <v/>
      </c>
      <c r="EB52" s="10">
        <v>0</v>
      </c>
      <c r="EC52" s="11">
        <v>1</v>
      </c>
      <c r="ED52" s="12" t="str">
        <f>IF(OR($E$52="",$F$52="",EB52="",EC52=""),"",IF(AND(EB52=$E$52,EC52=$F$52),10*$J$52,IF(OR(AND($E$52&gt;$F$52,EB52&gt;EC52),AND($E$52=$F$52,EB52=EC52),AND($E$52&lt;$F$52,EB52&lt;EC52)),6*$J$52,0)))</f>
        <v/>
      </c>
      <c r="EE52" s="10">
        <v>2</v>
      </c>
      <c r="EF52" s="11">
        <v>0</v>
      </c>
      <c r="EG52" s="12" t="str">
        <f>IF(OR($E$52="",$F$52="",EE52="",EF52=""),"",IF(AND(EE52=$E$52,EF52=$F$52),10*$J$52,IF(OR(AND($E$52&gt;$F$52,EE52&gt;EF52),AND($E$52=$F$52,EE52=EF52),AND($E$52&lt;$F$52,EE52&lt;EF52)),6*$J$52,0)))</f>
        <v/>
      </c>
      <c r="EH52" s="10">
        <v>1</v>
      </c>
      <c r="EI52" s="11">
        <v>1</v>
      </c>
      <c r="EJ52" s="12" t="str">
        <f>IF(OR($E$52="",$F$52="",EH52="",EI52=""),"",IF(AND(EH52=$E$52,EI52=$F$52),10*$J$52,IF(OR(AND($E$52&gt;$F$52,EH52&gt;EI52),AND($E$52=$F$52,EH52=EI52),AND($E$52&lt;$F$52,EH52&lt;EI52)),6*$J$52,0)))</f>
        <v/>
      </c>
      <c r="EK52" s="10">
        <v>1</v>
      </c>
      <c r="EL52" s="11">
        <v>1</v>
      </c>
      <c r="EM52" s="12" t="str">
        <f>IF(OR($E$52="",$F$52="",EK52="",EL52=""),"",IF(AND(EK52=$E$52,EL52=$F$52),10*$J$52,IF(OR(AND($E$52&gt;$F$52,EK52&gt;EL52),AND($E$52=$F$52,EK52=EL52),AND($E$52&lt;$F$52,EK52&lt;EL52)),6*$J$52,0)))</f>
        <v/>
      </c>
      <c r="EN52" s="10">
        <v>1</v>
      </c>
      <c r="EO52" s="11">
        <v>2</v>
      </c>
      <c r="EP52" s="12" t="str">
        <f>IF(OR($E$52="",$F$52="",EN52="",EO52=""),"",IF(AND(EN52=$E$52,EO52=$F$52),10*$J$52,IF(OR(AND($E$52&gt;$F$52,EN52&gt;EO52),AND($E$52=$F$52,EN52=EO52),AND($E$52&lt;$F$52,EN52&lt;EO52)),6*$J$52,0)))</f>
        <v/>
      </c>
      <c r="EQ52" s="10">
        <v>1</v>
      </c>
      <c r="ER52" s="11">
        <v>0</v>
      </c>
      <c r="ES52" s="12" t="str">
        <f>IF(OR($E$52="",$F$52="",EQ52="",ER52=""),"",IF(AND(EQ52=$E$52,ER52=$F$52),10*$J$52,IF(OR(AND($E$52&gt;$F$52,EQ52&gt;ER52),AND($E$52=$F$52,EQ52=ER52),AND($E$52&lt;$F$52,EQ52&lt;ER52)),6*$J$52,0)))</f>
        <v/>
      </c>
      <c r="ET52" s="10">
        <v>1</v>
      </c>
      <c r="EU52" s="11">
        <v>1</v>
      </c>
      <c r="EV52" s="12" t="str">
        <f>IF(OR($E$52="",$F$52="",ET52="",EU52=""),"",IF(AND(ET52=$E$52,EU52=$F$52),10*$J$52,IF(OR(AND($E$52&gt;$F$52,ET52&gt;EU52),AND($E$52=$F$52,ET52=EU52),AND($E$52&lt;$F$52,ET52&lt;EU52)),6*$J$52,0)))</f>
        <v/>
      </c>
      <c r="EW52" s="10">
        <v>1</v>
      </c>
      <c r="EX52" s="11">
        <v>2</v>
      </c>
      <c r="EY52" s="12" t="str">
        <f>IF(OR($E$52="",$F$52="",EW52="",EX52=""),"",IF(AND(EW52=$E$52,EX52=$F$52),10*$J$52,IF(OR(AND($E$52&gt;$F$52,EW52&gt;EX52),AND($E$52=$F$52,EW52=EX52),AND($E$52&lt;$F$52,EW52&lt;EX52)),6*$J$52,0)))</f>
        <v/>
      </c>
      <c r="EZ52" s="10">
        <v>1</v>
      </c>
      <c r="FA52" s="11">
        <v>0</v>
      </c>
      <c r="FB52" s="12" t="str">
        <f>IF(OR($E$52="",$F$52="",EZ52="",FA52=""),"",IF(AND(EZ52=$E$52,FA52=$F$52),10*$J$52,IF(OR(AND($E$52&gt;$F$52,EZ52&gt;FA52),AND($E$52=$F$52,EZ52=FA52),AND($E$52&lt;$F$52,EZ52&lt;FA52)),6*$J$52,0)))</f>
        <v/>
      </c>
      <c r="FC52" s="10">
        <v>1</v>
      </c>
      <c r="FD52" s="11">
        <v>2</v>
      </c>
      <c r="FE52" s="12" t="str">
        <f>IF(OR($E$52="",$F$52="",FC52="",FD52=""),"",IF(AND(FC52=$E$52,FD52=$F$52),10*$J$52,IF(OR(AND($E$52&gt;$F$52,FC52&gt;FD52),AND($E$52=$F$52,FC52=FD52),AND($E$52&lt;$F$52,FC52&lt;FD52)),6*$J$52,0)))</f>
        <v/>
      </c>
      <c r="FF52" s="10">
        <v>2</v>
      </c>
      <c r="FG52" s="11">
        <v>0</v>
      </c>
      <c r="FH52" s="12" t="str">
        <f>IF(OR($E$52="",$F$52="",FF52="",FG52=""),"",IF(AND(FF52=$E$52,FG52=$F$52),10*$J$52,IF(OR(AND($E$52&gt;$F$52,FF52&gt;FG52),AND($E$52=$F$52,FF52=FG52),AND($E$52&lt;$F$52,FF52&lt;FG52)),6*$J$52,0)))</f>
        <v/>
      </c>
      <c r="FI52" s="10">
        <v>2</v>
      </c>
      <c r="FJ52" s="11">
        <v>1</v>
      </c>
      <c r="FK52" s="12" t="str">
        <f>IF(OR($E$52="",$F$52="",FI52="",FJ52=""),"",IF(AND(FI52=$E$52,FJ52=$F$52),10*$J$52,IF(OR(AND($E$52&gt;$F$52,FI52&gt;FJ52),AND($E$52=$F$52,FI52=FJ52),AND($E$52&lt;$F$52,FI52&lt;FJ52)),6*$J$52,0)))</f>
        <v/>
      </c>
      <c r="FL52" s="10">
        <v>1</v>
      </c>
      <c r="FM52" s="11">
        <v>0</v>
      </c>
      <c r="FN52" s="12" t="str">
        <f>IF(OR($E$52="",$F$52="",FL52="",FM52=""),"",IF(AND(FL52=$E$52,FM52=$F$52),10*$J$52,IF(OR(AND($E$52&gt;$F$52,FL52&gt;FM52),AND($E$52=$F$52,FL52=FM52),AND($E$52&lt;$F$52,FL52&lt;FM52)),6*$J$52,0)))</f>
        <v/>
      </c>
      <c r="FO52" s="10">
        <v>2</v>
      </c>
      <c r="FP52" s="11">
        <v>1</v>
      </c>
      <c r="FQ52" s="12" t="str">
        <f>IF(OR($E$52="",$F$52="",FO52="",FP52=""),"",IF(AND(FO52=$E$52,FP52=$F$52),10*$J$52,IF(OR(AND($E$52&gt;$F$52,FO52&gt;FP52),AND($E$52=$F$52,FO52=FP52),AND($E$52&lt;$F$52,FO52&lt;FP52)),6*$J$52,0)))</f>
        <v/>
      </c>
      <c r="FR52" s="10">
        <v>0</v>
      </c>
      <c r="FS52" s="11">
        <v>0</v>
      </c>
      <c r="FT52" s="12" t="str">
        <f>IF(OR($E$52="",$F$52="",FR52="",FS52=""),"",IF(AND(FR52=$E$52,FS52=$F$52),10*$J$52,IF(OR(AND($E$52&gt;$F$52,FR52&gt;FS52),AND($E$52=$F$52,FR52=FS52),AND($E$52&lt;$F$52,FR52&lt;FS52)),6*$J$52,0)))</f>
        <v/>
      </c>
      <c r="FU52" s="10">
        <v>0</v>
      </c>
      <c r="FV52" s="11">
        <v>0</v>
      </c>
      <c r="FW52" s="12" t="str">
        <f>IF(OR($E$52="",$F$52="",FU52="",FV52=""),"",IF(AND(FU52=$E$52,FV52=$F$52),10*$J$52,IF(OR(AND($E$52&gt;$F$52,FU52&gt;FV52),AND($E$52=$F$52,FU52=FV52),AND($E$52&lt;$F$52,FU52&lt;FV52)),6*$J$52,0)))</f>
        <v/>
      </c>
      <c r="FX52" s="10">
        <v>1</v>
      </c>
      <c r="FY52" s="11">
        <v>0</v>
      </c>
      <c r="FZ52" s="12" t="str">
        <f>IF(OR($E$52="",$F$52="",FX52="",FY52=""),"",IF(AND(FX52=$E$52,FY52=$F$52),10*$J$52,IF(OR(AND($E$52&gt;$F$52,FX52&gt;FY52),AND($E$52=$F$52,FX52=FY52),AND($E$52&lt;$F$52,FX52&lt;FY52)),6*$J$52,0)))</f>
        <v/>
      </c>
      <c r="GA52" s="10">
        <v>2</v>
      </c>
      <c r="GB52" s="11">
        <v>1</v>
      </c>
      <c r="GC52" s="12" t="str">
        <f>IF(OR($E$52="",$F$52="",GA52="",GB52=""),"",IF(AND(GA52=$E$52,GB52=$F$52),10*$J$52,IF(OR(AND($E$52&gt;$F$52,GA52&gt;GB52),AND($E$52=$F$52,GA52=GB52),AND($E$52&lt;$F$52,GA52&lt;GB52)),6*$J$52,0)))</f>
        <v/>
      </c>
      <c r="GD52" s="10">
        <v>1</v>
      </c>
      <c r="GE52" s="11">
        <v>1</v>
      </c>
      <c r="GF52" s="12" t="str">
        <f>IF(OR($E$52="",$F$52="",GD52="",GE52=""),"",IF(AND(GD52=$E$52,GE52=$F$52),10*$J$52,IF(OR(AND($E$52&gt;$F$52,GD52&gt;GE52),AND($E$52=$F$52,GD52=GE52),AND($E$52&lt;$F$52,GD52&lt;GE52)),6*$J$52,0)))</f>
        <v/>
      </c>
      <c r="GG52" s="10">
        <v>1</v>
      </c>
      <c r="GH52" s="11">
        <v>0</v>
      </c>
      <c r="GI52" s="12" t="str">
        <f>IF(OR($E$52="",$F$52="",GG52="",GH52=""),"",IF(AND(GG52=$E$52,GH52=$F$52),10*$J$52,IF(OR(AND($E$52&gt;$F$52,GG52&gt;GH52),AND($E$52=$F$52,GG52=GH52),AND($E$52&lt;$F$52,GG52&lt;GH52)),6*$J$52,0)))</f>
        <v/>
      </c>
      <c r="GJ52" s="10">
        <v>1</v>
      </c>
      <c r="GK52" s="11">
        <v>2</v>
      </c>
      <c r="GL52" s="12" t="str">
        <f>IF(OR($E$52="",$F$52="",GJ52="",GK52=""),"",IF(AND(GJ52=$E$52,GK52=$F$52),10*$J$52,IF(OR(AND($E$52&gt;$F$52,GJ52&gt;GK52),AND($E$52=$F$52,GJ52=GK52),AND($E$52&lt;$F$52,GJ52&lt;GK52)),6*$J$52,0)))</f>
        <v/>
      </c>
      <c r="GM52" s="10">
        <v>1</v>
      </c>
      <c r="GN52" s="11">
        <v>2</v>
      </c>
      <c r="GO52" s="12" t="str">
        <f>IF(OR($E$52="",$F$52="",GM52="",GN52=""),"",IF(AND(GM52=$E$52,GN52=$F$52),10*$J$52,IF(OR(AND($E$52&gt;$F$52,GM52&gt;GN52),AND($E$52=$F$52,GM52=GN52),AND($E$52&lt;$F$52,GM52&lt;GN52)),6*$J$52,0)))</f>
        <v/>
      </c>
      <c r="GP52" s="10">
        <v>2</v>
      </c>
      <c r="GQ52" s="11">
        <v>1</v>
      </c>
      <c r="GR52" s="12" t="str">
        <f>IF(OR($E$52="",$F$52="",GP52="",GQ52=""),"",IF(AND(GP52=$E$52,GQ52=$F$52),10*$J$52,IF(OR(AND($E$52&gt;$F$52,GP52&gt;GQ52),AND($E$52=$F$52,GP52=GQ52),AND($E$52&lt;$F$52,GP52&lt;GQ52)),6*$J$52,0)))</f>
        <v/>
      </c>
      <c r="GS52" s="10">
        <v>1</v>
      </c>
      <c r="GT52" s="11">
        <v>0</v>
      </c>
      <c r="GU52" s="12" t="str">
        <f>IF(OR($E$52="",$F$52="",GS52="",GT52=""),"",IF(AND(GS52=$E$52,GT52=$F$52),10*$J$52,IF(OR(AND($E$52&gt;$F$52,GS52&gt;GT52),AND($E$52=$F$52,GS52=GT52),AND($E$52&lt;$F$52,GS52&lt;GT52)),6*$J$52,0)))</f>
        <v/>
      </c>
      <c r="GV52" s="168"/>
    </row>
    <row r="53" spans="1:204" ht="13.5" thickBot="1">
      <c r="A53" s="236">
        <v>50</v>
      </c>
      <c r="B53" s="45" t="s">
        <v>29</v>
      </c>
      <c r="C53" s="153" t="str">
        <f>E79</f>
        <v/>
      </c>
      <c r="D53" s="154" t="str">
        <f>E80</f>
        <v/>
      </c>
      <c r="E53" s="224" t="str">
        <f>IF('Phase Finale'!K49&lt;&gt;"",'Phase Finale'!K49,"")</f>
        <v/>
      </c>
      <c r="F53" s="224" t="str">
        <f>IF('Phase Finale'!K59&lt;&gt;"",'Phase Finale'!K59,"")</f>
        <v/>
      </c>
      <c r="G53" s="22">
        <v>1.5</v>
      </c>
      <c r="H53" s="22">
        <v>4.3</v>
      </c>
      <c r="I53" s="22">
        <v>7.6</v>
      </c>
      <c r="J53" s="175" t="str">
        <f t="shared" si="3"/>
        <v/>
      </c>
      <c r="K53" s="250">
        <f>IF($K$4&lt;&gt;0,HLOOKUP($K$4,$O$4:GU53,A53,FALSE),"")</f>
        <v>1</v>
      </c>
      <c r="L53" s="251">
        <f>IF($K$4&lt;&gt;0,HLOOKUP(CONCATENATE($K$4,"1"),$O$4:GU53,A53,FALSE),"")</f>
        <v>1</v>
      </c>
      <c r="M53" s="252" t="str">
        <f>IF($K$4&lt;&gt;0,HLOOKUP(CONCATENATE($K$4,"2"),$O$4:GU53,A53,FALSE),"")</f>
        <v/>
      </c>
      <c r="N53" s="254"/>
      <c r="O53" s="33">
        <v>1</v>
      </c>
      <c r="P53" s="8">
        <v>0</v>
      </c>
      <c r="Q53" s="38" t="str">
        <f>IF(OR($E$53="",$F$53="",O53="",P53=""),"",IF(AND(O53=$E$53,P53=$F$53),10*$J$53,IF(OR(AND($E$53&gt;$F$53,O53&gt;P53),AND($E$53=$F$53,O53=P53),AND($E$53&lt;$F$53,O53&lt;P53)),6*$J$53,0)))</f>
        <v/>
      </c>
      <c r="R53" s="33">
        <v>2</v>
      </c>
      <c r="S53" s="8">
        <v>1</v>
      </c>
      <c r="T53" s="38" t="str">
        <f>IF(OR($E$53="",$F$53="",R53="",S53=""),"",IF(AND(R53=$E$53,S53=$F$53),10*$J$53,IF(OR(AND($E$53&gt;$F$53,R53&gt;S53),AND($E$53=$F$53,R53=S53),AND($E$53&lt;$F$53,R53&lt;S53)),6*$J$53,0)))</f>
        <v/>
      </c>
      <c r="U53" s="33">
        <v>3</v>
      </c>
      <c r="V53" s="8">
        <v>0</v>
      </c>
      <c r="W53" s="38" t="str">
        <f>IF(OR($E$53="",$F$53="",U53="",V53=""),"",IF(AND(U53=$E$53,V53=$F$53),10*$J$53,IF(OR(AND($E$53&gt;$F$53,U53&gt;V53),AND($E$53=$F$53,U53=V53),AND($E$53&lt;$F$53,U53&lt;V53)),6*$J$53,0)))</f>
        <v/>
      </c>
      <c r="X53" s="33">
        <v>0</v>
      </c>
      <c r="Y53" s="8">
        <v>1</v>
      </c>
      <c r="Z53" s="38" t="str">
        <f>IF(OR($E$53="",$F$53="",X53="",Y53=""),"",IF(AND(X53=$E$53,Y53=$F$53),10*$J$53,IF(OR(AND($E$53&gt;$F$53,X53&gt;Y53),AND($E$53=$F$53,X53=Y53),AND($E$53&lt;$F$53,X53&lt;Y53)),6*$J$53,0)))</f>
        <v/>
      </c>
      <c r="AA53" s="33">
        <v>2</v>
      </c>
      <c r="AB53" s="8">
        <v>0</v>
      </c>
      <c r="AC53" s="38" t="str">
        <f>IF(OR($E$53="",$F$53="",AA53="",AB53=""),"",IF(AND(AA53=$E$53,AB53=$F$53),10*$J$53,IF(OR(AND($E$53&gt;$F$53,AA53&gt;AB53),AND($E$53=$F$53,AA53=AB53),AND($E$53&lt;$F$53,AA53&lt;AB53)),6*$J$53,0)))</f>
        <v/>
      </c>
      <c r="AD53" s="33">
        <v>1</v>
      </c>
      <c r="AE53" s="8">
        <v>2</v>
      </c>
      <c r="AF53" s="38" t="str">
        <f>IF(OR($E$53="",$F$53="",AD53="",AE53=""),"",IF(AND(AD53=$E$53,AE53=$F$53),10*$J$53,IF(OR(AND($E$53&gt;$F$53,AD53&gt;AE53),AND($E$53=$F$53,AD53=AE53),AND($E$53&lt;$F$53,AD53&lt;AE53)),6*$J$53,0)))</f>
        <v/>
      </c>
      <c r="AG53" s="33">
        <v>1</v>
      </c>
      <c r="AH53" s="8">
        <v>0</v>
      </c>
      <c r="AI53" s="38" t="str">
        <f>IF(OR($E$53="",$F$53="",AG53="",AH53=""),"",IF(AND(AG53=$E$53,AH53=$F$53),10*$J$53,IF(OR(AND($E$53&gt;$F$53,AG53&gt;AH53),AND($E$53=$F$53,AG53=AH53),AND($E$53&lt;$F$53,AG53&lt;AH53)),6*$J$53,0)))</f>
        <v/>
      </c>
      <c r="AJ53" s="33">
        <v>0</v>
      </c>
      <c r="AK53" s="8">
        <v>1</v>
      </c>
      <c r="AL53" s="38" t="str">
        <f>IF(OR($E$53="",$F$53="",AJ53="",AK53=""),"",IF(AND(AJ53=$E$53,AK53=$F$53),10*$J$53,IF(OR(AND($E$53&gt;$F$53,AJ53&gt;AK53),AND($E$53=$F$53,AJ53=AK53),AND($E$53&lt;$F$53,AJ53&lt;AK53)),6*$J$53,0)))</f>
        <v/>
      </c>
      <c r="AM53" s="33">
        <v>1</v>
      </c>
      <c r="AN53" s="8">
        <v>2</v>
      </c>
      <c r="AO53" s="38" t="str">
        <f>IF(OR($E$53="",$F$53="",AM53="",AN53=""),"",IF(AND(AM53=$E$53,AN53=$F$53),10*$J$53,IF(OR(AND($E$53&gt;$F$53,AM53&gt;AN53),AND($E$53=$F$53,AM53=AN53),AND($E$53&lt;$F$53,AM53&lt;AN53)),6*$J$53,0)))</f>
        <v/>
      </c>
      <c r="AP53" s="33">
        <v>2</v>
      </c>
      <c r="AQ53" s="8">
        <v>0</v>
      </c>
      <c r="AR53" s="38" t="str">
        <f>IF(OR($E$53="",$F$53="",AP53="",AQ53=""),"",IF(AND(AP53=$E$53,AQ53=$F$53),10*$J$53,IF(OR(AND($E$53&gt;$F$53,AP53&gt;AQ53),AND($E$53=$F$53,AP53=AQ53),AND($E$53&lt;$F$53,AP53&lt;AQ53)),6*$J$53,0)))</f>
        <v/>
      </c>
      <c r="AS53" s="33">
        <v>1</v>
      </c>
      <c r="AT53" s="8">
        <v>1</v>
      </c>
      <c r="AU53" s="38" t="str">
        <f>IF(OR($E$53="",$F$53="",AS53="",AT53=""),"",IF(AND(AS53=$E$53,AT53=$F$53),10*$J$53,IF(OR(AND($E$53&gt;$F$53,AS53&gt;AT53),AND($E$53=$F$53,AS53=AT53),AND($E$53&lt;$F$53,AS53&lt;AT53)),6*$J$53,0)))</f>
        <v/>
      </c>
      <c r="AV53" s="33">
        <v>1</v>
      </c>
      <c r="AW53" s="8">
        <v>2</v>
      </c>
      <c r="AX53" s="38" t="str">
        <f>IF(OR($E$53="",$F$53="",AV53="",AW53=""),"",IF(AND(AV53=$E$53,AW53=$F$53),10*$J$53,IF(OR(AND($E$53&gt;$F$53,AV53&gt;AW53),AND($E$53=$F$53,AV53=AW53),AND($E$53&lt;$F$53,AV53&lt;AW53)),6*$J$53,0)))</f>
        <v/>
      </c>
      <c r="AY53" s="33">
        <v>2</v>
      </c>
      <c r="AZ53" s="8">
        <v>0</v>
      </c>
      <c r="BA53" s="38" t="str">
        <f>IF(OR($E$53="",$F$53="",AY53="",AZ53=""),"",IF(AND(AY53=$E$53,AZ53=$F$53),10*$J$53,IF(OR(AND($E$53&gt;$F$53,AY53&gt;AZ53),AND($E$53=$F$53,AY53=AZ53),AND($E$53&lt;$F$53,AY53&lt;AZ53)),6*$J$53,0)))</f>
        <v/>
      </c>
      <c r="BB53" s="33">
        <v>2</v>
      </c>
      <c r="BC53" s="8">
        <v>1</v>
      </c>
      <c r="BD53" s="38" t="str">
        <f>IF(OR($E$53="",$F$53="",BB53="",BC53=""),"",IF(AND(BB53=$E$53,BC53=$F$53),10*$J$53,IF(OR(AND($E$53&gt;$F$53,BB53&gt;BC53),AND($E$53=$F$53,BB53=BC53),AND($E$53&lt;$F$53,BB53&lt;BC53)),6*$J$53,0)))</f>
        <v/>
      </c>
      <c r="BE53" s="33">
        <v>3</v>
      </c>
      <c r="BF53" s="8">
        <v>0</v>
      </c>
      <c r="BG53" s="38" t="str">
        <f>IF(OR($E$53="",$F$53="",BE53="",BF53=""),"",IF(AND(BE53=$E$53,BF53=$F$53),10*$J$53,IF(OR(AND($E$53&gt;$F$53,BE53&gt;BF53),AND($E$53=$F$53,BE53=BF53),AND($E$53&lt;$F$53,BE53&lt;BF53)),6*$J$53,0)))</f>
        <v/>
      </c>
      <c r="BH53" s="33">
        <v>2</v>
      </c>
      <c r="BI53" s="8">
        <v>2</v>
      </c>
      <c r="BJ53" s="38" t="str">
        <f>IF(OR($E$53="",$F$53="",BH53="",BI53=""),"",IF(AND(BH53=$E$53,BI53=$F$53),10*$J$53,IF(OR(AND($E$53&gt;$F$53,BH53&gt;BI53),AND($E$53=$F$53,BH53=BI53),AND($E$53&lt;$F$53,BH53&lt;BI53)),6*$J$53,0)))</f>
        <v/>
      </c>
      <c r="BK53" s="33">
        <v>0</v>
      </c>
      <c r="BL53" s="8">
        <v>1</v>
      </c>
      <c r="BM53" s="38" t="str">
        <f>IF(OR($E$53="",$F$53="",BK53="",BL53=""),"",IF(AND(BK53=$E$53,BL53=$F$53),10*$J$53,IF(OR(AND($E$53&gt;$F$53,BK53&gt;BL53),AND($E$53=$F$53,BK53=BL53),AND($E$53&lt;$F$53,BK53&lt;BL53)),6*$J$53,0)))</f>
        <v/>
      </c>
      <c r="BN53" s="33">
        <v>3</v>
      </c>
      <c r="BO53" s="8">
        <v>1</v>
      </c>
      <c r="BP53" s="38" t="str">
        <f>IF(OR($E$53="",$F$53="",BN53="",BO53=""),"",IF(AND(BN53=$E$53,BO53=$F$53),10*$J$53,IF(OR(AND($E$53&gt;$F$53,BN53&gt;BO53),AND($E$53=$F$53,BN53=BO53),AND($E$53&lt;$F$53,BN53&lt;BO53)),6*$J$53,0)))</f>
        <v/>
      </c>
      <c r="BQ53" s="33">
        <v>0</v>
      </c>
      <c r="BR53" s="8">
        <v>0</v>
      </c>
      <c r="BS53" s="38" t="str">
        <f>IF(OR($E$53="",$F$53="",BQ53="",BR53=""),"",IF(AND(BQ53=$E$53,BR53=$F$53),10*$J$53,IF(OR(AND($E$53&gt;$F$53,BQ53&gt;BR53),AND($E$53=$F$53,BQ53=BR53),AND($E$53&lt;$F$53,BQ53&lt;BR53)),6*$J$53,0)))</f>
        <v/>
      </c>
      <c r="BT53" s="33">
        <v>0</v>
      </c>
      <c r="BU53" s="8">
        <v>0</v>
      </c>
      <c r="BV53" s="38" t="str">
        <f>IF(OR($E$53="",$F$53="",BT53="",BU53=""),"",IF(AND(BT53=$E$53,BU53=$F$53),10*$J$53,IF(OR(AND($E$53&gt;$F$53,BT53&gt;BU53),AND($E$53=$F$53,BT53=BU53),AND($E$53&lt;$F$53,BT53&lt;BU53)),6*$J$53,0)))</f>
        <v/>
      </c>
      <c r="BW53" s="33">
        <v>1</v>
      </c>
      <c r="BX53" s="8">
        <v>2</v>
      </c>
      <c r="BY53" s="38" t="str">
        <f>IF(OR($E$53="",$F$53="",BW53="",BX53=""),"",IF(AND(BW53=$E$53,BX53=$F$53),10*$J$53,IF(OR(AND($E$53&gt;$F$53,BW53&gt;BX53),AND($E$53=$F$53,BW53=BX53),AND($E$53&lt;$F$53,BW53&lt;BX53)),6*$J$53,0)))</f>
        <v/>
      </c>
      <c r="BZ53" s="33">
        <v>1</v>
      </c>
      <c r="CA53" s="8">
        <v>0</v>
      </c>
      <c r="CB53" s="38" t="str">
        <f>IF(OR($E$53="",$F$53="",BZ53="",CA53=""),"",IF(AND(BZ53=$E$53,CA53=$F$53),10*$J$53,IF(OR(AND($E$53&gt;$F$53,BZ53&gt;CA53),AND($E$53=$F$53,BZ53=CA53),AND($E$53&lt;$F$53,BZ53&lt;CA53)),6*$J$53,0)))</f>
        <v/>
      </c>
      <c r="CC53" s="33">
        <v>1</v>
      </c>
      <c r="CD53" s="8">
        <v>1</v>
      </c>
      <c r="CE53" s="38" t="str">
        <f>IF(OR($E$53="",$F$53="",CC53="",CD53=""),"",IF(AND(CC53=$E$53,CD53=$F$53),10*$J$53,IF(OR(AND($E$53&gt;$F$53,CC53&gt;CD53),AND($E$53=$F$53,CC53=CD53),AND($E$53&lt;$F$53,CC53&lt;CD53)),6*$J$53,0)))</f>
        <v/>
      </c>
      <c r="CF53" s="33">
        <v>1</v>
      </c>
      <c r="CG53" s="8">
        <v>1</v>
      </c>
      <c r="CH53" s="38" t="str">
        <f>IF(OR($E$53="",$F$53="",CF53="",CG53=""),"",IF(AND(CF53=$E$53,CG53=$F$53),10*$J$53,IF(OR(AND($E$53&gt;$F$53,CF53&gt;CG53),AND($E$53=$F$53,CF53=CG53),AND($E$53&lt;$F$53,CF53&lt;CG53)),6*$J$53,0)))</f>
        <v/>
      </c>
      <c r="CI53" s="33">
        <v>2</v>
      </c>
      <c r="CJ53" s="8">
        <v>0</v>
      </c>
      <c r="CK53" s="38" t="str">
        <f>IF(OR($E$53="",$F$53="",CI53="",CJ53=""),"",IF(AND(CI53=$E$53,CJ53=$F$53),10*$J$53,IF(OR(AND($E$53&gt;$F$53,CI53&gt;CJ53),AND($E$53=$F$53,CI53=CJ53),AND($E$53&lt;$F$53,CI53&lt;CJ53)),6*$J$53,0)))</f>
        <v/>
      </c>
      <c r="CL53" s="33">
        <v>0</v>
      </c>
      <c r="CM53" s="8">
        <v>0</v>
      </c>
      <c r="CN53" s="38" t="str">
        <f>IF(OR($E$53="",$F$53="",CL53="",CM53=""),"",IF(AND(CL53=$E$53,CM53=$F$53),10*$J$53,IF(OR(AND($E$53&gt;$F$53,CL53&gt;CM53),AND($E$53=$F$53,CL53=CM53),AND($E$53&lt;$F$53,CL53&lt;CM53)),6*$J$53,0)))</f>
        <v/>
      </c>
      <c r="CO53" s="33">
        <v>2</v>
      </c>
      <c r="CP53" s="8">
        <v>0</v>
      </c>
      <c r="CQ53" s="38" t="str">
        <f>IF(OR($E$53="",$F$53="",CO53="",CP53=""),"",IF(AND(CO53=$E$53,CP53=$F$53),10*$J$53,IF(OR(AND($E$53&gt;$F$53,CO53&gt;CP53),AND($E$53=$F$53,CO53=CP53),AND($E$53&lt;$F$53,CO53&lt;CP53)),6*$J$53,0)))</f>
        <v/>
      </c>
      <c r="CR53" s="33">
        <v>2</v>
      </c>
      <c r="CS53" s="8">
        <v>0</v>
      </c>
      <c r="CT53" s="38" t="str">
        <f>IF(OR($E$53="",$F$53="",CR53="",CS53=""),"",IF(AND(CR53=$E$53,CS53=$F$53),10*$J$53,IF(OR(AND($E$53&gt;$F$53,CR53&gt;CS53),AND($E$53=$F$53,CR53=CS53),AND($E$53&lt;$F$53,CR53&lt;CS53)),6*$J$53,0)))</f>
        <v/>
      </c>
      <c r="CU53" s="33">
        <v>0</v>
      </c>
      <c r="CV53" s="8">
        <v>1</v>
      </c>
      <c r="CW53" s="38" t="str">
        <f>IF(OR($E$53="",$F$53="",CU53="",CV53=""),"",IF(AND(CU53=$E$53,CV53=$F$53),10*$J$53,IF(OR(AND($E$53&gt;$F$53,CU53&gt;CV53),AND($E$53=$F$53,CU53=CV53),AND($E$53&lt;$F$53,CU53&lt;CV53)),6*$J$53,0)))</f>
        <v/>
      </c>
      <c r="CX53" s="33">
        <v>2</v>
      </c>
      <c r="CY53" s="8">
        <v>1</v>
      </c>
      <c r="CZ53" s="38" t="str">
        <f>IF(OR($E$53="",$F$53="",CX53="",CY53=""),"",IF(AND(CX53=$E$53,CY53=$F$53),10*$J$53,IF(OR(AND($E$53&gt;$F$53,CX53&gt;CY53),AND($E$53=$F$53,CX53=CY53),AND($E$53&lt;$F$53,CX53&lt;CY53)),6*$J$53,0)))</f>
        <v/>
      </c>
      <c r="DA53" s="33">
        <v>1</v>
      </c>
      <c r="DB53" s="8">
        <v>1</v>
      </c>
      <c r="DC53" s="38" t="str">
        <f>IF(OR($E$53="",$F$53="",DA53="",DB53=""),"",IF(AND(DA53=$E$53,DB53=$F$53),10*$J$53,IF(OR(AND($E$53&gt;$F$53,DA53&gt;DB53),AND($E$53=$F$53,DA53=DB53),AND($E$53&lt;$F$53,DA53&lt;DB53)),6*$J$53,0)))</f>
        <v/>
      </c>
      <c r="DD53" s="33">
        <v>1</v>
      </c>
      <c r="DE53" s="8">
        <v>1</v>
      </c>
      <c r="DF53" s="38" t="str">
        <f>IF(OR($E$53="",$F$53="",DD53="",DE53=""),"",IF(AND(DD53=$E$53,DE53=$F$53),10*$J$53,IF(OR(AND($E$53&gt;$F$53,DD53&gt;DE53),AND($E$53=$F$53,DD53=DE53),AND($E$53&lt;$F$53,DD53&lt;DE53)),6*$J$53,0)))</f>
        <v/>
      </c>
      <c r="DG53" s="33">
        <v>1</v>
      </c>
      <c r="DH53" s="8">
        <v>1</v>
      </c>
      <c r="DI53" s="38" t="str">
        <f>IF(OR($E$53="",$F$53="",DG53="",DH53=""),"",IF(AND(DG53=$E$53,DH53=$F$53),10*$J$53,IF(OR(AND($E$53&gt;$F$53,DG53&gt;DH53),AND($E$53=$F$53,DG53=DH53),AND($E$53&lt;$F$53,DG53&lt;DH53)),6*$J$53,0)))</f>
        <v/>
      </c>
      <c r="DJ53" s="33">
        <v>2</v>
      </c>
      <c r="DK53" s="8">
        <v>0</v>
      </c>
      <c r="DL53" s="38" t="str">
        <f>IF(OR($E$53="",$F$53="",DJ53="",DK53=""),"",IF(AND(DJ53=$E$53,DK53=$F$53),10*$J$53,IF(OR(AND($E$53&gt;$F$53,DJ53&gt;DK53),AND($E$53=$F$53,DJ53=DK53),AND($E$53&lt;$F$53,DJ53&lt;DK53)),6*$J$53,0)))</f>
        <v/>
      </c>
      <c r="DM53" s="33">
        <v>2</v>
      </c>
      <c r="DN53" s="8">
        <v>1</v>
      </c>
      <c r="DO53" s="38" t="str">
        <f>IF(OR($E$53="",$F$53="",DM53="",DN53=""),"",IF(AND(DM53=$E$53,DN53=$F$53),10*$J$53,IF(OR(AND($E$53&gt;$F$53,DM53&gt;DN53),AND($E$53=$F$53,DM53=DN53),AND($E$53&lt;$F$53,DM53&lt;DN53)),6*$J$53,0)))</f>
        <v/>
      </c>
      <c r="DP53" s="33">
        <v>1</v>
      </c>
      <c r="DQ53" s="8">
        <v>2</v>
      </c>
      <c r="DR53" s="38" t="str">
        <f>IF(OR($E$53="",$F$53="",DP53="",DQ53=""),"",IF(AND(DP53=$E$53,DQ53=$F$53),10*$J$53,IF(OR(AND($E$53&gt;$F$53,DP53&gt;DQ53),AND($E$53=$F$53,DP53=DQ53),AND($E$53&lt;$F$53,DP53&lt;DQ53)),6*$J$53,0)))</f>
        <v/>
      </c>
      <c r="DS53" s="33">
        <v>2</v>
      </c>
      <c r="DT53" s="8">
        <v>1</v>
      </c>
      <c r="DU53" s="38" t="str">
        <f>IF(OR($E$53="",$F$53="",DS53="",DT53=""),"",IF(AND(DS53=$E$53,DT53=$F$53),10*$J$53,IF(OR(AND($E$53&gt;$F$53,DS53&gt;DT53),AND($E$53=$F$53,DS53=DT53),AND($E$53&lt;$F$53,DS53&lt;DT53)),6*$J$53,0)))</f>
        <v/>
      </c>
      <c r="DV53" s="33">
        <v>2</v>
      </c>
      <c r="DW53" s="8">
        <v>0</v>
      </c>
      <c r="DX53" s="38" t="str">
        <f>IF(OR($E$53="",$F$53="",DV53="",DW53=""),"",IF(AND(DV53=$E$53,DW53=$F$53),10*$J$53,IF(OR(AND($E$53&gt;$F$53,DV53&gt;DW53),AND($E$53=$F$53,DV53=DW53),AND($E$53&lt;$F$53,DV53&lt;DW53)),6*$J$53,0)))</f>
        <v/>
      </c>
      <c r="DY53" s="33">
        <v>1</v>
      </c>
      <c r="DZ53" s="8">
        <v>1</v>
      </c>
      <c r="EA53" s="38" t="str">
        <f>IF(OR($E$53="",$F$53="",DY53="",DZ53=""),"",IF(AND(DY53=$E$53,DZ53=$F$53),10*$J$53,IF(OR(AND($E$53&gt;$F$53,DY53&gt;DZ53),AND($E$53=$F$53,DY53=DZ53),AND($E$53&lt;$F$53,DY53&lt;DZ53)),6*$J$53,0)))</f>
        <v/>
      </c>
      <c r="EB53" s="33">
        <v>0</v>
      </c>
      <c r="EC53" s="8">
        <v>0</v>
      </c>
      <c r="ED53" s="38" t="str">
        <f>IF(OR($E$53="",$F$53="",EB53="",EC53=""),"",IF(AND(EB53=$E$53,EC53=$F$53),10*$J$53,IF(OR(AND($E$53&gt;$F$53,EB53&gt;EC53),AND($E$53=$F$53,EB53=EC53),AND($E$53&lt;$F$53,EB53&lt;EC53)),6*$J$53,0)))</f>
        <v/>
      </c>
      <c r="EE53" s="33">
        <v>2</v>
      </c>
      <c r="EF53" s="8">
        <v>0</v>
      </c>
      <c r="EG53" s="38" t="str">
        <f>IF(OR($E$53="",$F$53="",EE53="",EF53=""),"",IF(AND(EE53=$E$53,EF53=$F$53),10*$J$53,IF(OR(AND($E$53&gt;$F$53,EE53&gt;EF53),AND($E$53=$F$53,EE53=EF53),AND($E$53&lt;$F$53,EE53&lt;EF53)),6*$J$53,0)))</f>
        <v/>
      </c>
      <c r="EH53" s="33">
        <v>1</v>
      </c>
      <c r="EI53" s="8">
        <v>2</v>
      </c>
      <c r="EJ53" s="38" t="str">
        <f>IF(OR($E$53="",$F$53="",EH53="",EI53=""),"",IF(AND(EH53=$E$53,EI53=$F$53),10*$J$53,IF(OR(AND($E$53&gt;$F$53,EH53&gt;EI53),AND($E$53=$F$53,EH53=EI53),AND($E$53&lt;$F$53,EH53&lt;EI53)),6*$J$53,0)))</f>
        <v/>
      </c>
      <c r="EK53" s="33">
        <v>1</v>
      </c>
      <c r="EL53" s="8">
        <v>1</v>
      </c>
      <c r="EM53" s="38" t="str">
        <f>IF(OR($E$53="",$F$53="",EK53="",EL53=""),"",IF(AND(EK53=$E$53,EL53=$F$53),10*$J$53,IF(OR(AND($E$53&gt;$F$53,EK53&gt;EL53),AND($E$53=$F$53,EK53=EL53),AND($E$53&lt;$F$53,EK53&lt;EL53)),6*$J$53,0)))</f>
        <v/>
      </c>
      <c r="EN53" s="33">
        <v>1</v>
      </c>
      <c r="EO53" s="8">
        <v>1</v>
      </c>
      <c r="EP53" s="38" t="str">
        <f>IF(OR($E$53="",$F$53="",EN53="",EO53=""),"",IF(AND(EN53=$E$53,EO53=$F$53),10*$J$53,IF(OR(AND($E$53&gt;$F$53,EN53&gt;EO53),AND($E$53=$F$53,EN53=EO53),AND($E$53&lt;$F$53,EN53&lt;EO53)),6*$J$53,0)))</f>
        <v/>
      </c>
      <c r="EQ53" s="33">
        <v>2</v>
      </c>
      <c r="ER53" s="8">
        <v>0</v>
      </c>
      <c r="ES53" s="38" t="str">
        <f>IF(OR($E$53="",$F$53="",EQ53="",ER53=""),"",IF(AND(EQ53=$E$53,ER53=$F$53),10*$J$53,IF(OR(AND($E$53&gt;$F$53,EQ53&gt;ER53),AND($E$53=$F$53,EQ53=ER53),AND($E$53&lt;$F$53,EQ53&lt;ER53)),6*$J$53,0)))</f>
        <v/>
      </c>
      <c r="ET53" s="33">
        <v>0</v>
      </c>
      <c r="EU53" s="8">
        <v>1</v>
      </c>
      <c r="EV53" s="38" t="str">
        <f>IF(OR($E$53="",$F$53="",ET53="",EU53=""),"",IF(AND(ET53=$E$53,EU53=$F$53),10*$J$53,IF(OR(AND($E$53&gt;$F$53,ET53&gt;EU53),AND($E$53=$F$53,ET53=EU53),AND($E$53&lt;$F$53,ET53&lt;EU53)),6*$J$53,0)))</f>
        <v/>
      </c>
      <c r="EW53" s="33">
        <v>0</v>
      </c>
      <c r="EX53" s="8">
        <v>0</v>
      </c>
      <c r="EY53" s="38" t="str">
        <f>IF(OR($E$53="",$F$53="",EW53="",EX53=""),"",IF(AND(EW53=$E$53,EX53=$F$53),10*$J$53,IF(OR(AND($E$53&gt;$F$53,EW53&gt;EX53),AND($E$53=$F$53,EW53=EX53),AND($E$53&lt;$F$53,EW53&lt;EX53)),6*$J$53,0)))</f>
        <v/>
      </c>
      <c r="EZ53" s="33">
        <v>2</v>
      </c>
      <c r="FA53" s="8">
        <v>1</v>
      </c>
      <c r="FB53" s="38" t="str">
        <f>IF(OR($E$53="",$F$53="",EZ53="",FA53=""),"",IF(AND(EZ53=$E$53,FA53=$F$53),10*$J$53,IF(OR(AND($E$53&gt;$F$53,EZ53&gt;FA53),AND($E$53=$F$53,EZ53=FA53),AND($E$53&lt;$F$53,EZ53&lt;FA53)),6*$J$53,0)))</f>
        <v/>
      </c>
      <c r="FC53" s="33">
        <v>2</v>
      </c>
      <c r="FD53" s="8">
        <v>0</v>
      </c>
      <c r="FE53" s="38" t="str">
        <f>IF(OR($E$53="",$F$53="",FC53="",FD53=""),"",IF(AND(FC53=$E$53,FD53=$F$53),10*$J$53,IF(OR(AND($E$53&gt;$F$53,FC53&gt;FD53),AND($E$53=$F$53,FC53=FD53),AND($E$53&lt;$F$53,FC53&lt;FD53)),6*$J$53,0)))</f>
        <v/>
      </c>
      <c r="FF53" s="33">
        <v>2</v>
      </c>
      <c r="FG53" s="8">
        <v>1</v>
      </c>
      <c r="FH53" s="38" t="str">
        <f>IF(OR($E$53="",$F$53="",FF53="",FG53=""),"",IF(AND(FF53=$E$53,FG53=$F$53),10*$J$53,IF(OR(AND($E$53&gt;$F$53,FF53&gt;FG53),AND($E$53=$F$53,FF53=FG53),AND($E$53&lt;$F$53,FF53&lt;FG53)),6*$J$53,0)))</f>
        <v/>
      </c>
      <c r="FI53" s="33">
        <v>4</v>
      </c>
      <c r="FJ53" s="8">
        <v>0</v>
      </c>
      <c r="FK53" s="38" t="str">
        <f>IF(OR($E$53="",$F$53="",FI53="",FJ53=""),"",IF(AND(FI53=$E$53,FJ53=$F$53),10*$J$53,IF(OR(AND($E$53&gt;$F$53,FI53&gt;FJ53),AND($E$53=$F$53,FI53=FJ53),AND($E$53&lt;$F$53,FI53&lt;FJ53)),6*$J$53,0)))</f>
        <v/>
      </c>
      <c r="FL53" s="33">
        <v>1</v>
      </c>
      <c r="FM53" s="8">
        <v>1</v>
      </c>
      <c r="FN53" s="38" t="str">
        <f>IF(OR($E$53="",$F$53="",FL53="",FM53=""),"",IF(AND(FL53=$E$53,FM53=$F$53),10*$J$53,IF(OR(AND($E$53&gt;$F$53,FL53&gt;FM53),AND($E$53=$F$53,FL53=FM53),AND($E$53&lt;$F$53,FL53&lt;FM53)),6*$J$53,0)))</f>
        <v/>
      </c>
      <c r="FO53" s="33">
        <v>2</v>
      </c>
      <c r="FP53" s="8">
        <v>0</v>
      </c>
      <c r="FQ53" s="38" t="str">
        <f>IF(OR($E$53="",$F$53="",FO53="",FP53=""),"",IF(AND(FO53=$E$53,FP53=$F$53),10*$J$53,IF(OR(AND($E$53&gt;$F$53,FO53&gt;FP53),AND($E$53=$F$53,FO53=FP53),AND($E$53&lt;$F$53,FO53&lt;FP53)),6*$J$53,0)))</f>
        <v/>
      </c>
      <c r="FR53" s="33">
        <v>1</v>
      </c>
      <c r="FS53" s="8">
        <v>1</v>
      </c>
      <c r="FT53" s="38" t="str">
        <f>IF(OR($E$53="",$F$53="",FR53="",FS53=""),"",IF(AND(FR53=$E$53,FS53=$F$53),10*$J$53,IF(OR(AND($E$53&gt;$F$53,FR53&gt;FS53),AND($E$53=$F$53,FR53=FS53),AND($E$53&lt;$F$53,FR53&lt;FS53)),6*$J$53,0)))</f>
        <v/>
      </c>
      <c r="FU53" s="33">
        <v>3</v>
      </c>
      <c r="FV53" s="8">
        <v>2</v>
      </c>
      <c r="FW53" s="38" t="str">
        <f>IF(OR($E$53="",$F$53="",FU53="",FV53=""),"",IF(AND(FU53=$E$53,FV53=$F$53),10*$J$53,IF(OR(AND($E$53&gt;$F$53,FU53&gt;FV53),AND($E$53=$F$53,FU53=FV53),AND($E$53&lt;$F$53,FU53&lt;FV53)),6*$J$53,0)))</f>
        <v/>
      </c>
      <c r="FX53" s="33">
        <v>2</v>
      </c>
      <c r="FY53" s="8">
        <v>1</v>
      </c>
      <c r="FZ53" s="38" t="str">
        <f>IF(OR($E$53="",$F$53="",FX53="",FY53=""),"",IF(AND(FX53=$E$53,FY53=$F$53),10*$J$53,IF(OR(AND($E$53&gt;$F$53,FX53&gt;FY53),AND($E$53=$F$53,FX53=FY53),AND($E$53&lt;$F$53,FX53&lt;FY53)),6*$J$53,0)))</f>
        <v/>
      </c>
      <c r="GA53" s="33">
        <v>2</v>
      </c>
      <c r="GB53" s="8">
        <v>0</v>
      </c>
      <c r="GC53" s="38" t="str">
        <f>IF(OR($E$53="",$F$53="",GA53="",GB53=""),"",IF(AND(GA53=$E$53,GB53=$F$53),10*$J$53,IF(OR(AND($E$53&gt;$F$53,GA53&gt;GB53),AND($E$53=$F$53,GA53=GB53),AND($E$53&lt;$F$53,GA53&lt;GB53)),6*$J$53,0)))</f>
        <v/>
      </c>
      <c r="GD53" s="33">
        <v>0</v>
      </c>
      <c r="GE53" s="8">
        <v>0</v>
      </c>
      <c r="GF53" s="38" t="str">
        <f>IF(OR($E$53="",$F$53="",GD53="",GE53=""),"",IF(AND(GD53=$E$53,GE53=$F$53),10*$J$53,IF(OR(AND($E$53&gt;$F$53,GD53&gt;GE53),AND($E$53=$F$53,GD53=GE53),AND($E$53&lt;$F$53,GD53&lt;GE53)),6*$J$53,0)))</f>
        <v/>
      </c>
      <c r="GG53" s="33">
        <v>1</v>
      </c>
      <c r="GH53" s="8">
        <v>0</v>
      </c>
      <c r="GI53" s="38" t="str">
        <f>IF(OR($E$53="",$F$53="",GG53="",GH53=""),"",IF(AND(GG53=$E$53,GH53=$F$53),10*$J$53,IF(OR(AND($E$53&gt;$F$53,GG53&gt;GH53),AND($E$53=$F$53,GG53=GH53),AND($E$53&lt;$F$53,GG53&lt;GH53)),6*$J$53,0)))</f>
        <v/>
      </c>
      <c r="GJ53" s="33">
        <v>1</v>
      </c>
      <c r="GK53" s="8">
        <v>1</v>
      </c>
      <c r="GL53" s="38" t="str">
        <f>IF(OR($E$53="",$F$53="",GJ53="",GK53=""),"",IF(AND(GJ53=$E$53,GK53=$F$53),10*$J$53,IF(OR(AND($E$53&gt;$F$53,GJ53&gt;GK53),AND($E$53=$F$53,GJ53=GK53),AND($E$53&lt;$F$53,GJ53&lt;GK53)),6*$J$53,0)))</f>
        <v/>
      </c>
      <c r="GM53" s="33">
        <v>1</v>
      </c>
      <c r="GN53" s="8">
        <v>1</v>
      </c>
      <c r="GO53" s="38" t="str">
        <f>IF(OR($E$53="",$F$53="",GM53="",GN53=""),"",IF(AND(GM53=$E$53,GN53=$F$53),10*$J$53,IF(OR(AND($E$53&gt;$F$53,GM53&gt;GN53),AND($E$53=$F$53,GM53=GN53),AND($E$53&lt;$F$53,GM53&lt;GN53)),6*$J$53,0)))</f>
        <v/>
      </c>
      <c r="GP53" s="33">
        <v>1</v>
      </c>
      <c r="GQ53" s="8">
        <v>1</v>
      </c>
      <c r="GR53" s="38" t="str">
        <f>IF(OR($E$53="",$F$53="",GP53="",GQ53=""),"",IF(AND(GP53=$E$53,GQ53=$F$53),10*$J$53,IF(OR(AND($E$53&gt;$F$53,GP53&gt;GQ53),AND($E$53=$F$53,GP53=GQ53),AND($E$53&lt;$F$53,GP53&lt;GQ53)),6*$J$53,0)))</f>
        <v/>
      </c>
      <c r="GS53" s="33">
        <v>0</v>
      </c>
      <c r="GT53" s="8">
        <v>1</v>
      </c>
      <c r="GU53" s="38" t="str">
        <f>IF(OR($E$53="",$F$53="",GS53="",GT53=""),"",IF(AND(GS53=$E$53,GT53=$F$53),10*$J$53,IF(OR(AND($E$53&gt;$F$53,GS53&gt;GT53),AND($E$53=$F$53,GS53=GT53),AND($E$53&lt;$F$53,GS53&lt;GT53)),6*$J$53,0)))</f>
        <v/>
      </c>
      <c r="GV53" s="168"/>
    </row>
    <row r="54" spans="1:204" ht="13.5" thickTop="1">
      <c r="A54" s="236">
        <v>51</v>
      </c>
      <c r="B54" s="42" t="s">
        <v>30</v>
      </c>
      <c r="C54" s="148" t="str">
        <f>E81</f>
        <v/>
      </c>
      <c r="D54" s="149" t="str">
        <f>E82</f>
        <v/>
      </c>
      <c r="E54" s="223" t="str">
        <f>IF('Phase Finale'!R14&lt;&gt;"",'Phase Finale'!R14,"")</f>
        <v/>
      </c>
      <c r="F54" s="223" t="str">
        <f>IF('Phase Finale'!R34&lt;&gt;"",'Phase Finale'!R34,"")</f>
        <v/>
      </c>
      <c r="G54" s="92">
        <v>2.7</v>
      </c>
      <c r="H54" s="92">
        <v>3.2</v>
      </c>
      <c r="I54" s="92">
        <v>2.7</v>
      </c>
      <c r="J54" s="173" t="str">
        <f t="shared" si="3"/>
        <v/>
      </c>
      <c r="K54" s="246">
        <f>IF($K$4&lt;&gt;0,HLOOKUP($K$4,$O$4:GU54,A54,FALSE),"")</f>
        <v>1</v>
      </c>
      <c r="L54" s="247">
        <f>IF($K$4&lt;&gt;0,HLOOKUP(CONCATENATE($K$4,"1"),$O$4:GU54,A54,FALSE),"")</f>
        <v>3</v>
      </c>
      <c r="M54" s="248" t="str">
        <f>IF($K$4&lt;&gt;0,HLOOKUP(CONCATENATE($K$4,"2"),$O$4:GU54,A54,FALSE),"")</f>
        <v/>
      </c>
      <c r="N54" s="249"/>
      <c r="O54" s="39">
        <v>0</v>
      </c>
      <c r="P54" s="40">
        <v>0</v>
      </c>
      <c r="Q54" s="41" t="str">
        <f>IF(OR($E$54="",$F$54="",O54="",P54=""),"",IF(AND(O54=$E$54,P54=$F$54),10*$J$54,IF(OR(AND($E$54&gt;$F$54,O54&gt;P54),AND($E$54=$F$54,O54=P54),AND($E$54&lt;$F$54,O54&lt;P54)),6*$J$54,0)))</f>
        <v/>
      </c>
      <c r="R54" s="39">
        <v>0</v>
      </c>
      <c r="S54" s="40">
        <v>2</v>
      </c>
      <c r="T54" s="41" t="str">
        <f>IF(OR($E$54="",$F$54="",R54="",S54=""),"",IF(AND(R54=$E$54,S54=$F$54),10*$J$54,IF(OR(AND($E$54&gt;$F$54,R54&gt;S54),AND($E$54=$F$54,R54=S54),AND($E$54&lt;$F$54,R54&lt;S54)),6*$J$54,0)))</f>
        <v/>
      </c>
      <c r="U54" s="39">
        <v>1</v>
      </c>
      <c r="V54" s="40">
        <v>2</v>
      </c>
      <c r="W54" s="41" t="str">
        <f>IF(OR($E$54="",$F$54="",U54="",V54=""),"",IF(AND(U54=$E$54,V54=$F$54),10*$J$54,IF(OR(AND($E$54&gt;$F$54,U54&gt;V54),AND($E$54=$F$54,U54=V54),AND($E$54&lt;$F$54,U54&lt;V54)),6*$J$54,0)))</f>
        <v/>
      </c>
      <c r="X54" s="39">
        <v>0</v>
      </c>
      <c r="Y54" s="40">
        <v>1</v>
      </c>
      <c r="Z54" s="41" t="str">
        <f>IF(OR($E$54="",$F$54="",X54="",Y54=""),"",IF(AND(X54=$E$54,Y54=$F$54),10*$J$54,IF(OR(AND($E$54&gt;$F$54,X54&gt;Y54),AND($E$54=$F$54,X54=Y54),AND($E$54&lt;$F$54,X54&lt;Y54)),6*$J$54,0)))</f>
        <v/>
      </c>
      <c r="AA54" s="39">
        <v>1</v>
      </c>
      <c r="AB54" s="40">
        <v>1</v>
      </c>
      <c r="AC54" s="41" t="str">
        <f>IF(OR($E$54="",$F$54="",AA54="",AB54=""),"",IF(AND(AA54=$E$54,AB54=$F$54),10*$J$54,IF(OR(AND($E$54&gt;$F$54,AA54&gt;AB54),AND($E$54=$F$54,AA54=AB54),AND($E$54&lt;$F$54,AA54&lt;AB54)),6*$J$54,0)))</f>
        <v/>
      </c>
      <c r="AD54" s="39">
        <v>1</v>
      </c>
      <c r="AE54" s="40">
        <v>1</v>
      </c>
      <c r="AF54" s="41" t="str">
        <f>IF(OR($E$54="",$F$54="",AD54="",AE54=""),"",IF(AND(AD54=$E$54,AE54=$F$54),10*$J$54,IF(OR(AND($E$54&gt;$F$54,AD54&gt;AE54),AND($E$54=$F$54,AD54=AE54),AND($E$54&lt;$F$54,AD54&lt;AE54)),6*$J$54,0)))</f>
        <v/>
      </c>
      <c r="AG54" s="39">
        <v>0</v>
      </c>
      <c r="AH54" s="40">
        <v>1</v>
      </c>
      <c r="AI54" s="41" t="str">
        <f>IF(OR($E$54="",$F$54="",AG54="",AH54=""),"",IF(AND(AG54=$E$54,AH54=$F$54),10*$J$54,IF(OR(AND($E$54&gt;$F$54,AG54&gt;AH54),AND($E$54=$F$54,AG54=AH54),AND($E$54&lt;$F$54,AG54&lt;AH54)),6*$J$54,0)))</f>
        <v/>
      </c>
      <c r="AJ54" s="39">
        <v>1</v>
      </c>
      <c r="AK54" s="40">
        <v>2</v>
      </c>
      <c r="AL54" s="41" t="str">
        <f>IF(OR($E$54="",$F$54="",AJ54="",AK54=""),"",IF(AND(AJ54=$E$54,AK54=$F$54),10*$J$54,IF(OR(AND($E$54&gt;$F$54,AJ54&gt;AK54),AND($E$54=$F$54,AJ54=AK54),AND($E$54&lt;$F$54,AJ54&lt;AK54)),6*$J$54,0)))</f>
        <v/>
      </c>
      <c r="AM54" s="39">
        <v>2</v>
      </c>
      <c r="AN54" s="40">
        <v>1</v>
      </c>
      <c r="AO54" s="41" t="str">
        <f>IF(OR($E$54="",$F$54="",AM54="",AN54=""),"",IF(AND(AM54=$E$54,AN54=$F$54),10*$J$54,IF(OR(AND($E$54&gt;$F$54,AM54&gt;AN54),AND($E$54=$F$54,AM54=AN54),AND($E$54&lt;$F$54,AM54&lt;AN54)),6*$J$54,0)))</f>
        <v/>
      </c>
      <c r="AP54" s="39">
        <v>1</v>
      </c>
      <c r="AQ54" s="40">
        <v>0</v>
      </c>
      <c r="AR54" s="41" t="str">
        <f>IF(OR($E$54="",$F$54="",AP54="",AQ54=""),"",IF(AND(AP54=$E$54,AQ54=$F$54),10*$J$54,IF(OR(AND($E$54&gt;$F$54,AP54&gt;AQ54),AND($E$54=$F$54,AP54=AQ54),AND($E$54&lt;$F$54,AP54&lt;AQ54)),6*$J$54,0)))</f>
        <v/>
      </c>
      <c r="AS54" s="39">
        <v>1</v>
      </c>
      <c r="AT54" s="40">
        <v>3</v>
      </c>
      <c r="AU54" s="41" t="str">
        <f>IF(OR($E$54="",$F$54="",AS54="",AT54=""),"",IF(AND(AS54=$E$54,AT54=$F$54),10*$J$54,IF(OR(AND($E$54&gt;$F$54,AS54&gt;AT54),AND($E$54=$F$54,AS54=AT54),AND($E$54&lt;$F$54,AS54&lt;AT54)),6*$J$54,0)))</f>
        <v/>
      </c>
      <c r="AV54" s="39">
        <v>0</v>
      </c>
      <c r="AW54" s="40">
        <v>0</v>
      </c>
      <c r="AX54" s="41" t="str">
        <f>IF(OR($E$54="",$F$54="",AV54="",AW54=""),"",IF(AND(AV54=$E$54,AW54=$F$54),10*$J$54,IF(OR(AND($E$54&gt;$F$54,AV54&gt;AW54),AND($E$54=$F$54,AV54=AW54),AND($E$54&lt;$F$54,AV54&lt;AW54)),6*$J$54,0)))</f>
        <v/>
      </c>
      <c r="AY54" s="39">
        <v>1</v>
      </c>
      <c r="AZ54" s="40">
        <v>0</v>
      </c>
      <c r="BA54" s="41" t="str">
        <f>IF(OR($E$54="",$F$54="",AY54="",AZ54=""),"",IF(AND(AY54=$E$54,AZ54=$F$54),10*$J$54,IF(OR(AND($E$54&gt;$F$54,AY54&gt;AZ54),AND($E$54=$F$54,AY54=AZ54),AND($E$54&lt;$F$54,AY54&lt;AZ54)),6*$J$54,0)))</f>
        <v/>
      </c>
      <c r="BB54" s="39">
        <v>1</v>
      </c>
      <c r="BC54" s="40">
        <v>2</v>
      </c>
      <c r="BD54" s="41" t="str">
        <f>IF(OR($E$54="",$F$54="",BB54="",BC54=""),"",IF(AND(BB54=$E$54,BC54=$F$54),10*$J$54,IF(OR(AND($E$54&gt;$F$54,BB54&gt;BC54),AND($E$54=$F$54,BB54=BC54),AND($E$54&lt;$F$54,BB54&lt;BC54)),6*$J$54,0)))</f>
        <v/>
      </c>
      <c r="BE54" s="39">
        <v>0</v>
      </c>
      <c r="BF54" s="40">
        <v>2</v>
      </c>
      <c r="BG54" s="41" t="str">
        <f>IF(OR($E$54="",$F$54="",BE54="",BF54=""),"",IF(AND(BE54=$E$54,BF54=$F$54),10*$J$54,IF(OR(AND($E$54&gt;$F$54,BE54&gt;BF54),AND($E$54=$F$54,BE54=BF54),AND($E$54&lt;$F$54,BE54&lt;BF54)),6*$J$54,0)))</f>
        <v/>
      </c>
      <c r="BH54" s="39">
        <v>1</v>
      </c>
      <c r="BI54" s="40">
        <v>2</v>
      </c>
      <c r="BJ54" s="41" t="str">
        <f>IF(OR($E$54="",$F$54="",BH54="",BI54=""),"",IF(AND(BH54=$E$54,BI54=$F$54),10*$J$54,IF(OR(AND($E$54&gt;$F$54,BH54&gt;BI54),AND($E$54=$F$54,BH54=BI54),AND($E$54&lt;$F$54,BH54&lt;BI54)),6*$J$54,0)))</f>
        <v/>
      </c>
      <c r="BK54" s="39">
        <v>1</v>
      </c>
      <c r="BL54" s="40">
        <v>1</v>
      </c>
      <c r="BM54" s="41" t="str">
        <f>IF(OR($E$54="",$F$54="",BK54="",BL54=""),"",IF(AND(BK54=$E$54,BL54=$F$54),10*$J$54,IF(OR(AND($E$54&gt;$F$54,BK54&gt;BL54),AND($E$54=$F$54,BK54=BL54),AND($E$54&lt;$F$54,BK54&lt;BL54)),6*$J$54,0)))</f>
        <v/>
      </c>
      <c r="BN54" s="39">
        <v>1</v>
      </c>
      <c r="BO54" s="40">
        <v>0</v>
      </c>
      <c r="BP54" s="41" t="str">
        <f>IF(OR($E$54="",$F$54="",BN54="",BO54=""),"",IF(AND(BN54=$E$54,BO54=$F$54),10*$J$54,IF(OR(AND($E$54&gt;$F$54,BN54&gt;BO54),AND($E$54=$F$54,BN54=BO54),AND($E$54&lt;$F$54,BN54&lt;BO54)),6*$J$54,0)))</f>
        <v/>
      </c>
      <c r="BQ54" s="39">
        <v>2</v>
      </c>
      <c r="BR54" s="40">
        <v>1</v>
      </c>
      <c r="BS54" s="41" t="str">
        <f>IF(OR($E$54="",$F$54="",BQ54="",BR54=""),"",IF(AND(BQ54=$E$54,BR54=$F$54),10*$J$54,IF(OR(AND($E$54&gt;$F$54,BQ54&gt;BR54),AND($E$54=$F$54,BQ54=BR54),AND($E$54&lt;$F$54,BQ54&lt;BR54)),6*$J$54,0)))</f>
        <v/>
      </c>
      <c r="BT54" s="39">
        <v>1</v>
      </c>
      <c r="BU54" s="40">
        <v>2</v>
      </c>
      <c r="BV54" s="41" t="str">
        <f>IF(OR($E$54="",$F$54="",BT54="",BU54=""),"",IF(AND(BT54=$E$54,BU54=$F$54),10*$J$54,IF(OR(AND($E$54&gt;$F$54,BT54&gt;BU54),AND($E$54=$F$54,BT54=BU54),AND($E$54&lt;$F$54,BT54&lt;BU54)),6*$J$54,0)))</f>
        <v/>
      </c>
      <c r="BW54" s="39">
        <v>0</v>
      </c>
      <c r="BX54" s="40">
        <v>1</v>
      </c>
      <c r="BY54" s="41" t="str">
        <f>IF(OR($E$54="",$F$54="",BW54="",BX54=""),"",IF(AND(BW54=$E$54,BX54=$F$54),10*$J$54,IF(OR(AND($E$54&gt;$F$54,BW54&gt;BX54),AND($E$54=$F$54,BW54=BX54),AND($E$54&lt;$F$54,BW54&lt;BX54)),6*$J$54,0)))</f>
        <v/>
      </c>
      <c r="BZ54" s="39">
        <v>1</v>
      </c>
      <c r="CA54" s="40">
        <v>1</v>
      </c>
      <c r="CB54" s="41" t="str">
        <f>IF(OR($E$54="",$F$54="",BZ54="",CA54=""),"",IF(AND(BZ54=$E$54,CA54=$F$54),10*$J$54,IF(OR(AND($E$54&gt;$F$54,BZ54&gt;CA54),AND($E$54=$F$54,BZ54=CA54),AND($E$54&lt;$F$54,BZ54&lt;CA54)),6*$J$54,0)))</f>
        <v/>
      </c>
      <c r="CC54" s="39">
        <v>1</v>
      </c>
      <c r="CD54" s="40">
        <v>1</v>
      </c>
      <c r="CE54" s="41" t="str">
        <f>IF(OR($E$54="",$F$54="",CC54="",CD54=""),"",IF(AND(CC54=$E$54,CD54=$F$54),10*$J$54,IF(OR(AND($E$54&gt;$F$54,CC54&gt;CD54),AND($E$54=$F$54,CC54=CD54),AND($E$54&lt;$F$54,CC54&lt;CD54)),6*$J$54,0)))</f>
        <v/>
      </c>
      <c r="CF54" s="39">
        <v>1</v>
      </c>
      <c r="CG54" s="40">
        <v>1</v>
      </c>
      <c r="CH54" s="41" t="str">
        <f>IF(OR($E$54="",$F$54="",CF54="",CG54=""),"",IF(AND(CF54=$E$54,CG54=$F$54),10*$J$54,IF(OR(AND($E$54&gt;$F$54,CF54&gt;CG54),AND($E$54=$F$54,CF54=CG54),AND($E$54&lt;$F$54,CF54&lt;CG54)),6*$J$54,0)))</f>
        <v/>
      </c>
      <c r="CI54" s="39">
        <v>1</v>
      </c>
      <c r="CJ54" s="40">
        <v>2</v>
      </c>
      <c r="CK54" s="41" t="str">
        <f>IF(OR($E$54="",$F$54="",CI54="",CJ54=""),"",IF(AND(CI54=$E$54,CJ54=$F$54),10*$J$54,IF(OR(AND($E$54&gt;$F$54,CI54&gt;CJ54),AND($E$54=$F$54,CI54=CJ54),AND($E$54&lt;$F$54,CI54&lt;CJ54)),6*$J$54,0)))</f>
        <v/>
      </c>
      <c r="CL54" s="39">
        <v>1</v>
      </c>
      <c r="CM54" s="40">
        <v>3</v>
      </c>
      <c r="CN54" s="41" t="str">
        <f>IF(OR($E$54="",$F$54="",CL54="",CM54=""),"",IF(AND(CL54=$E$54,CM54=$F$54),10*$J$54,IF(OR(AND($E$54&gt;$F$54,CL54&gt;CM54),AND($E$54=$F$54,CL54=CM54),AND($E$54&lt;$F$54,CL54&lt;CM54)),6*$J$54,0)))</f>
        <v/>
      </c>
      <c r="CO54" s="39">
        <v>1</v>
      </c>
      <c r="CP54" s="40">
        <v>2</v>
      </c>
      <c r="CQ54" s="41" t="str">
        <f>IF(OR($E$54="",$F$54="",CO54="",CP54=""),"",IF(AND(CO54=$E$54,CP54=$F$54),10*$J$54,IF(OR(AND($E$54&gt;$F$54,CO54&gt;CP54),AND($E$54=$F$54,CO54=CP54),AND($E$54&lt;$F$54,CO54&lt;CP54)),6*$J$54,0)))</f>
        <v/>
      </c>
      <c r="CR54" s="39">
        <v>1</v>
      </c>
      <c r="CS54" s="40">
        <v>1</v>
      </c>
      <c r="CT54" s="41" t="str">
        <f>IF(OR($E$54="",$F$54="",CR54="",CS54=""),"",IF(AND(CR54=$E$54,CS54=$F$54),10*$J$54,IF(OR(AND($E$54&gt;$F$54,CR54&gt;CS54),AND($E$54=$F$54,CR54=CS54),AND($E$54&lt;$F$54,CR54&lt;CS54)),6*$J$54,0)))</f>
        <v/>
      </c>
      <c r="CU54" s="39">
        <v>0</v>
      </c>
      <c r="CV54" s="40">
        <v>2</v>
      </c>
      <c r="CW54" s="41" t="str">
        <f>IF(OR($E$54="",$F$54="",CU54="",CV54=""),"",IF(AND(CU54=$E$54,CV54=$F$54),10*$J$54,IF(OR(AND($E$54&gt;$F$54,CU54&gt;CV54),AND($E$54=$F$54,CU54=CV54),AND($E$54&lt;$F$54,CU54&lt;CV54)),6*$J$54,0)))</f>
        <v/>
      </c>
      <c r="CX54" s="39">
        <v>1</v>
      </c>
      <c r="CY54" s="40">
        <v>1</v>
      </c>
      <c r="CZ54" s="41" t="str">
        <f>IF(OR($E$54="",$F$54="",CX54="",CY54=""),"",IF(AND(CX54=$E$54,CY54=$F$54),10*$J$54,IF(OR(AND($E$54&gt;$F$54,CX54&gt;CY54),AND($E$54=$F$54,CX54=CY54),AND($E$54&lt;$F$54,CX54&lt;CY54)),6*$J$54,0)))</f>
        <v/>
      </c>
      <c r="DA54" s="39">
        <v>1</v>
      </c>
      <c r="DB54" s="40">
        <v>1</v>
      </c>
      <c r="DC54" s="41" t="str">
        <f>IF(OR($E$54="",$F$54="",DA54="",DB54=""),"",IF(AND(DA54=$E$54,DB54=$F$54),10*$J$54,IF(OR(AND($E$54&gt;$F$54,DA54&gt;DB54),AND($E$54=$F$54,DA54=DB54),AND($E$54&lt;$F$54,DA54&lt;DB54)),6*$J$54,0)))</f>
        <v/>
      </c>
      <c r="DD54" s="39">
        <v>1</v>
      </c>
      <c r="DE54" s="40">
        <v>2</v>
      </c>
      <c r="DF54" s="41" t="str">
        <f>IF(OR($E$54="",$F$54="",DD54="",DE54=""),"",IF(AND(DD54=$E$54,DE54=$F$54),10*$J$54,IF(OR(AND($E$54&gt;$F$54,DD54&gt;DE54),AND($E$54=$F$54,DD54=DE54),AND($E$54&lt;$F$54,DD54&lt;DE54)),6*$J$54,0)))</f>
        <v/>
      </c>
      <c r="DG54" s="39">
        <v>1</v>
      </c>
      <c r="DH54" s="40">
        <v>1</v>
      </c>
      <c r="DI54" s="41" t="str">
        <f>IF(OR($E$54="",$F$54="",DG54="",DH54=""),"",IF(AND(DG54=$E$54,DH54=$F$54),10*$J$54,IF(OR(AND($E$54&gt;$F$54,DG54&gt;DH54),AND($E$54=$F$54,DG54=DH54),AND($E$54&lt;$F$54,DG54&lt;DH54)),6*$J$54,0)))</f>
        <v/>
      </c>
      <c r="DJ54" s="39">
        <v>1</v>
      </c>
      <c r="DK54" s="40">
        <v>0</v>
      </c>
      <c r="DL54" s="41" t="str">
        <f>IF(OR($E$54="",$F$54="",DJ54="",DK54=""),"",IF(AND(DJ54=$E$54,DK54=$F$54),10*$J$54,IF(OR(AND($E$54&gt;$F$54,DJ54&gt;DK54),AND($E$54=$F$54,DJ54=DK54),AND($E$54&lt;$F$54,DJ54&lt;DK54)),6*$J$54,0)))</f>
        <v/>
      </c>
      <c r="DM54" s="39">
        <v>2</v>
      </c>
      <c r="DN54" s="40">
        <v>0</v>
      </c>
      <c r="DO54" s="41" t="str">
        <f>IF(OR($E$54="",$F$54="",DM54="",DN54=""),"",IF(AND(DM54=$E$54,DN54=$F$54),10*$J$54,IF(OR(AND($E$54&gt;$F$54,DM54&gt;DN54),AND($E$54=$F$54,DM54=DN54),AND($E$54&lt;$F$54,DM54&lt;DN54)),6*$J$54,0)))</f>
        <v/>
      </c>
      <c r="DP54" s="39">
        <v>1</v>
      </c>
      <c r="DQ54" s="40">
        <v>2</v>
      </c>
      <c r="DR54" s="41" t="str">
        <f>IF(OR($E$54="",$F$54="",DP54="",DQ54=""),"",IF(AND(DP54=$E$54,DQ54=$F$54),10*$J$54,IF(OR(AND($E$54&gt;$F$54,DP54&gt;DQ54),AND($E$54=$F$54,DP54=DQ54),AND($E$54&lt;$F$54,DP54&lt;DQ54)),6*$J$54,0)))</f>
        <v/>
      </c>
      <c r="DS54" s="39">
        <v>2</v>
      </c>
      <c r="DT54" s="40">
        <v>1</v>
      </c>
      <c r="DU54" s="41" t="str">
        <f>IF(OR($E$54="",$F$54="",DS54="",DT54=""),"",IF(AND(DS54=$E$54,DT54=$F$54),10*$J$54,IF(OR(AND($E$54&gt;$F$54,DS54&gt;DT54),AND($E$54=$F$54,DS54=DT54),AND($E$54&lt;$F$54,DS54&lt;DT54)),6*$J$54,0)))</f>
        <v/>
      </c>
      <c r="DV54" s="39">
        <v>1</v>
      </c>
      <c r="DW54" s="40">
        <v>2</v>
      </c>
      <c r="DX54" s="41" t="str">
        <f>IF(OR($E$54="",$F$54="",DV54="",DW54=""),"",IF(AND(DV54=$E$54,DW54=$F$54),10*$J$54,IF(OR(AND($E$54&gt;$F$54,DV54&gt;DW54),AND($E$54=$F$54,DV54=DW54),AND($E$54&lt;$F$54,DV54&lt;DW54)),6*$J$54,0)))</f>
        <v/>
      </c>
      <c r="DY54" s="39">
        <v>1</v>
      </c>
      <c r="DZ54" s="40">
        <v>1</v>
      </c>
      <c r="EA54" s="41" t="str">
        <f>IF(OR($E$54="",$F$54="",DY54="",DZ54=""),"",IF(AND(DY54=$E$54,DZ54=$F$54),10*$J$54,IF(OR(AND($E$54&gt;$F$54,DY54&gt;DZ54),AND($E$54=$F$54,DY54=DZ54),AND($E$54&lt;$F$54,DY54&lt;DZ54)),6*$J$54,0)))</f>
        <v/>
      </c>
      <c r="EB54" s="39">
        <v>0</v>
      </c>
      <c r="EC54" s="40">
        <v>2</v>
      </c>
      <c r="ED54" s="41" t="str">
        <f>IF(OR($E$54="",$F$54="",EB54="",EC54=""),"",IF(AND(EB54=$E$54,EC54=$F$54),10*$J$54,IF(OR(AND($E$54&gt;$F$54,EB54&gt;EC54),AND($E$54=$F$54,EB54=EC54),AND($E$54&lt;$F$54,EB54&lt;EC54)),6*$J$54,0)))</f>
        <v/>
      </c>
      <c r="EE54" s="39">
        <v>1</v>
      </c>
      <c r="EF54" s="40">
        <v>2</v>
      </c>
      <c r="EG54" s="41" t="str">
        <f>IF(OR($E$54="",$F$54="",EE54="",EF54=""),"",IF(AND(EE54=$E$54,EF54=$F$54),10*$J$54,IF(OR(AND($E$54&gt;$F$54,EE54&gt;EF54),AND($E$54=$F$54,EE54=EF54),AND($E$54&lt;$F$54,EE54&lt;EF54)),6*$J$54,0)))</f>
        <v/>
      </c>
      <c r="EH54" s="39">
        <v>1</v>
      </c>
      <c r="EI54" s="40">
        <v>1</v>
      </c>
      <c r="EJ54" s="41" t="str">
        <f>IF(OR($E$54="",$F$54="",EH54="",EI54=""),"",IF(AND(EH54=$E$54,EI54=$F$54),10*$J$54,IF(OR(AND($E$54&gt;$F$54,EH54&gt;EI54),AND($E$54=$F$54,EH54=EI54),AND($E$54&lt;$F$54,EH54&lt;EI54)),6*$J$54,0)))</f>
        <v/>
      </c>
      <c r="EK54" s="39">
        <v>0</v>
      </c>
      <c r="EL54" s="40">
        <v>0</v>
      </c>
      <c r="EM54" s="41" t="str">
        <f>IF(OR($E$54="",$F$54="",EK54="",EL54=""),"",IF(AND(EK54=$E$54,EL54=$F$54),10*$J$54,IF(OR(AND($E$54&gt;$F$54,EK54&gt;EL54),AND($E$54=$F$54,EK54=EL54),AND($E$54&lt;$F$54,EK54&lt;EL54)),6*$J$54,0)))</f>
        <v/>
      </c>
      <c r="EN54" s="39">
        <v>2</v>
      </c>
      <c r="EO54" s="40">
        <v>1</v>
      </c>
      <c r="EP54" s="41" t="str">
        <f>IF(OR($E$54="",$F$54="",EN54="",EO54=""),"",IF(AND(EN54=$E$54,EO54=$F$54),10*$J$54,IF(OR(AND($E$54&gt;$F$54,EN54&gt;EO54),AND($E$54=$F$54,EN54=EO54),AND($E$54&lt;$F$54,EN54&lt;EO54)),6*$J$54,0)))</f>
        <v/>
      </c>
      <c r="EQ54" s="39">
        <v>0</v>
      </c>
      <c r="ER54" s="40">
        <v>1</v>
      </c>
      <c r="ES54" s="41" t="str">
        <f>IF(OR($E$54="",$F$54="",EQ54="",ER54=""),"",IF(AND(EQ54=$E$54,ER54=$F$54),10*$J$54,IF(OR(AND($E$54&gt;$F$54,EQ54&gt;ER54),AND($E$54=$F$54,EQ54=ER54),AND($E$54&lt;$F$54,EQ54&lt;ER54)),6*$J$54,0)))</f>
        <v/>
      </c>
      <c r="ET54" s="39">
        <v>0</v>
      </c>
      <c r="EU54" s="40">
        <v>0</v>
      </c>
      <c r="EV54" s="41" t="str">
        <f>IF(OR($E$54="",$F$54="",ET54="",EU54=""),"",IF(AND(ET54=$E$54,EU54=$F$54),10*$J$54,IF(OR(AND($E$54&gt;$F$54,ET54&gt;EU54),AND($E$54=$F$54,ET54=EU54),AND($E$54&lt;$F$54,ET54&lt;EU54)),6*$J$54,0)))</f>
        <v/>
      </c>
      <c r="EW54" s="39">
        <v>0</v>
      </c>
      <c r="EX54" s="40">
        <v>0</v>
      </c>
      <c r="EY54" s="41" t="str">
        <f>IF(OR($E$54="",$F$54="",EW54="",EX54=""),"",IF(AND(EW54=$E$54,EX54=$F$54),10*$J$54,IF(OR(AND($E$54&gt;$F$54,EW54&gt;EX54),AND($E$54=$F$54,EW54=EX54),AND($E$54&lt;$F$54,EW54&lt;EX54)),6*$J$54,0)))</f>
        <v/>
      </c>
      <c r="EZ54" s="39">
        <v>1</v>
      </c>
      <c r="FA54" s="40">
        <v>0</v>
      </c>
      <c r="FB54" s="41" t="str">
        <f>IF(OR($E$54="",$F$54="",EZ54="",FA54=""),"",IF(AND(EZ54=$E$54,FA54=$F$54),10*$J$54,IF(OR(AND($E$54&gt;$F$54,EZ54&gt;FA54),AND($E$54=$F$54,EZ54=FA54),AND($E$54&lt;$F$54,EZ54&lt;FA54)),6*$J$54,0)))</f>
        <v/>
      </c>
      <c r="FC54" s="39">
        <v>1</v>
      </c>
      <c r="FD54" s="40">
        <v>2</v>
      </c>
      <c r="FE54" s="41" t="str">
        <f>IF(OR($E$54="",$F$54="",FC54="",FD54=""),"",IF(AND(FC54=$E$54,FD54=$F$54),10*$J$54,IF(OR(AND($E$54&gt;$F$54,FC54&gt;FD54),AND($E$54=$F$54,FC54=FD54),AND($E$54&lt;$F$54,FC54&lt;FD54)),6*$J$54,0)))</f>
        <v/>
      </c>
      <c r="FF54" s="39">
        <v>1</v>
      </c>
      <c r="FG54" s="40">
        <v>0</v>
      </c>
      <c r="FH54" s="41" t="str">
        <f>IF(OR($E$54="",$F$54="",FF54="",FG54=""),"",IF(AND(FF54=$E$54,FG54=$F$54),10*$J$54,IF(OR(AND($E$54&gt;$F$54,FF54&gt;FG54),AND($E$54=$F$54,FF54=FG54),AND($E$54&lt;$F$54,FF54&lt;FG54)),6*$J$54,0)))</f>
        <v/>
      </c>
      <c r="FI54" s="39">
        <v>2</v>
      </c>
      <c r="FJ54" s="40">
        <v>1</v>
      </c>
      <c r="FK54" s="41" t="str">
        <f>IF(OR($E$54="",$F$54="",FI54="",FJ54=""),"",IF(AND(FI54=$E$54,FJ54=$F$54),10*$J$54,IF(OR(AND($E$54&gt;$F$54,FI54&gt;FJ54),AND($E$54=$F$54,FI54=FJ54),AND($E$54&lt;$F$54,FI54&lt;FJ54)),6*$J$54,0)))</f>
        <v/>
      </c>
      <c r="FL54" s="39">
        <v>1</v>
      </c>
      <c r="FM54" s="40">
        <v>1</v>
      </c>
      <c r="FN54" s="41" t="str">
        <f>IF(OR($E$54="",$F$54="",FL54="",FM54=""),"",IF(AND(FL54=$E$54,FM54=$F$54),10*$J$54,IF(OR(AND($E$54&gt;$F$54,FL54&gt;FM54),AND($E$54=$F$54,FL54=FM54),AND($E$54&lt;$F$54,FL54&lt;FM54)),6*$J$54,0)))</f>
        <v/>
      </c>
      <c r="FO54" s="39">
        <v>2</v>
      </c>
      <c r="FP54" s="40">
        <v>1</v>
      </c>
      <c r="FQ54" s="41" t="str">
        <f>IF(OR($E$54="",$F$54="",FO54="",FP54=""),"",IF(AND(FO54=$E$54,FP54=$F$54),10*$J$54,IF(OR(AND($E$54&gt;$F$54,FO54&gt;FP54),AND($E$54=$F$54,FO54=FP54),AND($E$54&lt;$F$54,FO54&lt;FP54)),6*$J$54,0)))</f>
        <v/>
      </c>
      <c r="FR54" s="39">
        <v>0</v>
      </c>
      <c r="FS54" s="40">
        <v>2</v>
      </c>
      <c r="FT54" s="41" t="str">
        <f>IF(OR($E$54="",$F$54="",FR54="",FS54=""),"",IF(AND(FR54=$E$54,FS54=$F$54),10*$J$54,IF(OR(AND($E$54&gt;$F$54,FR54&gt;FS54),AND($E$54=$F$54,FR54=FS54),AND($E$54&lt;$F$54,FR54&lt;FS54)),6*$J$54,0)))</f>
        <v/>
      </c>
      <c r="FU54" s="39">
        <v>0</v>
      </c>
      <c r="FV54" s="40">
        <v>1</v>
      </c>
      <c r="FW54" s="41" t="str">
        <f>IF(OR($E$54="",$F$54="",FU54="",FV54=""),"",IF(AND(FU54=$E$54,FV54=$F$54),10*$J$54,IF(OR(AND($E$54&gt;$F$54,FU54&gt;FV54),AND($E$54=$F$54,FU54=FV54),AND($E$54&lt;$F$54,FU54&lt;FV54)),6*$J$54,0)))</f>
        <v/>
      </c>
      <c r="FX54" s="39">
        <v>1</v>
      </c>
      <c r="FY54" s="40">
        <v>2</v>
      </c>
      <c r="FZ54" s="41" t="str">
        <f>IF(OR($E$54="",$F$54="",FX54="",FY54=""),"",IF(AND(FX54=$E$54,FY54=$F$54),10*$J$54,IF(OR(AND($E$54&gt;$F$54,FX54&gt;FY54),AND($E$54=$F$54,FX54=FY54),AND($E$54&lt;$F$54,FX54&lt;FY54)),6*$J$54,0)))</f>
        <v/>
      </c>
      <c r="GA54" s="39">
        <v>0</v>
      </c>
      <c r="GB54" s="40">
        <v>1</v>
      </c>
      <c r="GC54" s="41" t="str">
        <f>IF(OR($E$54="",$F$54="",GA54="",GB54=""),"",IF(AND(GA54=$E$54,GB54=$F$54),10*$J$54,IF(OR(AND($E$54&gt;$F$54,GA54&gt;GB54),AND($E$54=$F$54,GA54=GB54),AND($E$54&lt;$F$54,GA54&lt;GB54)),6*$J$54,0)))</f>
        <v/>
      </c>
      <c r="GD54" s="39">
        <v>0</v>
      </c>
      <c r="GE54" s="40">
        <v>0</v>
      </c>
      <c r="GF54" s="41" t="str">
        <f>IF(OR($E$54="",$F$54="",GD54="",GE54=""),"",IF(AND(GD54=$E$54,GE54=$F$54),10*$J$54,IF(OR(AND($E$54&gt;$F$54,GD54&gt;GE54),AND($E$54=$F$54,GD54=GE54),AND($E$54&lt;$F$54,GD54&lt;GE54)),6*$J$54,0)))</f>
        <v/>
      </c>
      <c r="GG54" s="39">
        <v>1</v>
      </c>
      <c r="GH54" s="40">
        <v>0</v>
      </c>
      <c r="GI54" s="41" t="str">
        <f>IF(OR($E$54="",$F$54="",GG54="",GH54=""),"",IF(AND(GG54=$E$54,GH54=$F$54),10*$J$54,IF(OR(AND($E$54&gt;$F$54,GG54&gt;GH54),AND($E$54=$F$54,GG54=GH54),AND($E$54&lt;$F$54,GG54&lt;GH54)),6*$J$54,0)))</f>
        <v/>
      </c>
      <c r="GJ54" s="39">
        <v>1</v>
      </c>
      <c r="GK54" s="40">
        <v>1</v>
      </c>
      <c r="GL54" s="41" t="str">
        <f>IF(OR($E$54="",$F$54="",GJ54="",GK54=""),"",IF(AND(GJ54=$E$54,GK54=$F$54),10*$J$54,IF(OR(AND($E$54&gt;$F$54,GJ54&gt;GK54),AND($E$54=$F$54,GJ54=GK54),AND($E$54&lt;$F$54,GJ54&lt;GK54)),6*$J$54,0)))</f>
        <v/>
      </c>
      <c r="GM54" s="39">
        <v>1</v>
      </c>
      <c r="GN54" s="40">
        <v>1</v>
      </c>
      <c r="GO54" s="41" t="str">
        <f>IF(OR($E$54="",$F$54="",GM54="",GN54=""),"",IF(AND(GM54=$E$54,GN54=$F$54),10*$J$54,IF(OR(AND($E$54&gt;$F$54,GM54&gt;GN54),AND($E$54=$F$54,GM54=GN54),AND($E$54&lt;$F$54,GM54&lt;GN54)),6*$J$54,0)))</f>
        <v/>
      </c>
      <c r="GP54" s="39">
        <v>2</v>
      </c>
      <c r="GQ54" s="40">
        <v>1</v>
      </c>
      <c r="GR54" s="41" t="str">
        <f>IF(OR($E$54="",$F$54="",GP54="",GQ54=""),"",IF(AND(GP54=$E$54,GQ54=$F$54),10*$J$54,IF(OR(AND($E$54&gt;$F$54,GP54&gt;GQ54),AND($E$54=$F$54,GP54=GQ54),AND($E$54&lt;$F$54,GP54&lt;GQ54)),6*$J$54,0)))</f>
        <v/>
      </c>
      <c r="GS54" s="39">
        <v>0</v>
      </c>
      <c r="GT54" s="40">
        <v>0</v>
      </c>
      <c r="GU54" s="41" t="str">
        <f>IF(OR($E$54="",$F$54="",GS54="",GT54=""),"",IF(AND(GS54=$E$54,GT54=$F$54),10*$J$54,IF(OR(AND($E$54&gt;$F$54,GS54&gt;GT54),AND($E$54=$F$54,GS54=GT54),AND($E$54&lt;$F$54,GS54&lt;GT54)),6*$J$54,0)))</f>
        <v/>
      </c>
      <c r="GV54" s="168"/>
    </row>
    <row r="55" spans="1:204" ht="13.5" thickBot="1">
      <c r="A55" s="236">
        <v>52</v>
      </c>
      <c r="B55" s="108" t="s">
        <v>31</v>
      </c>
      <c r="C55" s="157" t="str">
        <f>E83</f>
        <v/>
      </c>
      <c r="D55" s="158" t="str">
        <f>E84</f>
        <v/>
      </c>
      <c r="E55" s="225" t="str">
        <f>IF('Phase Finale'!R54&lt;&gt;"",'Phase Finale'!R54,"")</f>
        <v/>
      </c>
      <c r="F55" s="225" t="str">
        <f>IF('Phase Finale'!R74&lt;&gt;"",'Phase Finale'!R74,"")</f>
        <v/>
      </c>
      <c r="G55" s="93">
        <v>3.1</v>
      </c>
      <c r="H55" s="93">
        <v>3.2</v>
      </c>
      <c r="I55" s="93">
        <v>2.4</v>
      </c>
      <c r="J55" s="176" t="str">
        <f t="shared" si="3"/>
        <v/>
      </c>
      <c r="K55" s="250">
        <f>IF($K$4&lt;&gt;0,HLOOKUP($K$4,$O$4:GU55,A55,FALSE),"")</f>
        <v>2</v>
      </c>
      <c r="L55" s="251">
        <f>IF($K$4&lt;&gt;0,HLOOKUP(CONCATENATE($K$4,"1"),$O$4:GU55,A55,FALSE),"")</f>
        <v>1</v>
      </c>
      <c r="M55" s="252" t="str">
        <f>IF($K$4&lt;&gt;0,HLOOKUP(CONCATENATE($K$4,"2"),$O$4:GU55,A55,FALSE),"")</f>
        <v/>
      </c>
      <c r="N55" s="256"/>
      <c r="O55" s="109">
        <v>0</v>
      </c>
      <c r="P55" s="110">
        <v>1</v>
      </c>
      <c r="Q55" s="111" t="str">
        <f>IF(OR($E$55="",$F$55="",O55="",P55=""),"",IF(AND(O55=$E$55,P55=$F$55),10*$J$55,IF(OR(AND($E$55&gt;$F$55,O55&gt;P55),AND($E$55=$F$55,O55=P55),AND($E$55&lt;$F$55,O55&lt;P55)),6*$J$55,0)))</f>
        <v/>
      </c>
      <c r="R55" s="109">
        <v>1</v>
      </c>
      <c r="S55" s="110">
        <v>2</v>
      </c>
      <c r="T55" s="111" t="str">
        <f>IF(OR($E$55="",$F$55="",R55="",S55=""),"",IF(AND(R55=$E$55,S55=$F$55),10*$J$55,IF(OR(AND($E$55&gt;$F$55,R55&gt;S55),AND($E$55=$F$55,R55=S55),AND($E$55&lt;$F$55,R55&lt;S55)),6*$J$55,0)))</f>
        <v/>
      </c>
      <c r="U55" s="109">
        <v>2</v>
      </c>
      <c r="V55" s="110">
        <v>2</v>
      </c>
      <c r="W55" s="111" t="str">
        <f>IF(OR($E$55="",$F$55="",U55="",V55=""),"",IF(AND(U55=$E$55,V55=$F$55),10*$J$55,IF(OR(AND($E$55&gt;$F$55,U55&gt;V55),AND($E$55=$F$55,U55=V55),AND($E$55&lt;$F$55,U55&lt;V55)),6*$J$55,0)))</f>
        <v/>
      </c>
      <c r="X55" s="109">
        <v>1</v>
      </c>
      <c r="Y55" s="110">
        <v>2</v>
      </c>
      <c r="Z55" s="111" t="str">
        <f>IF(OR($E$55="",$F$55="",X55="",Y55=""),"",IF(AND(X55=$E$55,Y55=$F$55),10*$J$55,IF(OR(AND($E$55&gt;$F$55,X55&gt;Y55),AND($E$55=$F$55,X55=Y55),AND($E$55&lt;$F$55,X55&lt;Y55)),6*$J$55,0)))</f>
        <v/>
      </c>
      <c r="AA55" s="109">
        <v>2</v>
      </c>
      <c r="AB55" s="110">
        <v>0</v>
      </c>
      <c r="AC55" s="111" t="str">
        <f>IF(OR($E$55="",$F$55="",AA55="",AB55=""),"",IF(AND(AA55=$E$55,AB55=$F$55),10*$J$55,IF(OR(AND($E$55&gt;$F$55,AA55&gt;AB55),AND($E$55=$F$55,AA55=AB55),AND($E$55&lt;$F$55,AA55&lt;AB55)),6*$J$55,0)))</f>
        <v/>
      </c>
      <c r="AD55" s="109">
        <v>1</v>
      </c>
      <c r="AE55" s="110">
        <v>1</v>
      </c>
      <c r="AF55" s="111" t="str">
        <f>IF(OR($E$55="",$F$55="",AD55="",AE55=""),"",IF(AND(AD55=$E$55,AE55=$F$55),10*$J$55,IF(OR(AND($E$55&gt;$F$55,AD55&gt;AE55),AND($E$55=$F$55,AD55=AE55),AND($E$55&lt;$F$55,AD55&lt;AE55)),6*$J$55,0)))</f>
        <v/>
      </c>
      <c r="AG55" s="109">
        <v>0</v>
      </c>
      <c r="AH55" s="110">
        <v>0</v>
      </c>
      <c r="AI55" s="111" t="str">
        <f>IF(OR($E$55="",$F$55="",AG55="",AH55=""),"",IF(AND(AG55=$E$55,AH55=$F$55),10*$J$55,IF(OR(AND($E$55&gt;$F$55,AG55&gt;AH55),AND($E$55=$F$55,AG55=AH55),AND($E$55&lt;$F$55,AG55&lt;AH55)),6*$J$55,0)))</f>
        <v/>
      </c>
      <c r="AJ55" s="109">
        <v>0</v>
      </c>
      <c r="AK55" s="110">
        <v>1</v>
      </c>
      <c r="AL55" s="111" t="str">
        <f>IF(OR($E$55="",$F$55="",AJ55="",AK55=""),"",IF(AND(AJ55=$E$55,AK55=$F$55),10*$J$55,IF(OR(AND($E$55&gt;$F$55,AJ55&gt;AK55),AND($E$55=$F$55,AJ55=AK55),AND($E$55&lt;$F$55,AJ55&lt;AK55)),6*$J$55,0)))</f>
        <v/>
      </c>
      <c r="AM55" s="109">
        <v>1</v>
      </c>
      <c r="AN55" s="110">
        <v>2</v>
      </c>
      <c r="AO55" s="111" t="str">
        <f>IF(OR($E$55="",$F$55="",AM55="",AN55=""),"",IF(AND(AM55=$E$55,AN55=$F$55),10*$J$55,IF(OR(AND($E$55&gt;$F$55,AM55&gt;AN55),AND($E$55=$F$55,AM55=AN55),AND($E$55&lt;$F$55,AM55&lt;AN55)),6*$J$55,0)))</f>
        <v/>
      </c>
      <c r="AP55" s="109">
        <v>1</v>
      </c>
      <c r="AQ55" s="110">
        <v>1</v>
      </c>
      <c r="AR55" s="111" t="str">
        <f>IF(OR($E$55="",$F$55="",AP55="",AQ55=""),"",IF(AND(AP55=$E$55,AQ55=$F$55),10*$J$55,IF(OR(AND($E$55&gt;$F$55,AP55&gt;AQ55),AND($E$55=$F$55,AP55=AQ55),AND($E$55&lt;$F$55,AP55&lt;AQ55)),6*$J$55,0)))</f>
        <v/>
      </c>
      <c r="AS55" s="109">
        <v>2</v>
      </c>
      <c r="AT55" s="110">
        <v>1</v>
      </c>
      <c r="AU55" s="111" t="str">
        <f>IF(OR($E$55="",$F$55="",AS55="",AT55=""),"",IF(AND(AS55=$E$55,AT55=$F$55),10*$J$55,IF(OR(AND($E$55&gt;$F$55,AS55&gt;AT55),AND($E$55=$F$55,AS55=AT55),AND($E$55&lt;$F$55,AS55&lt;AT55)),6*$J$55,0)))</f>
        <v/>
      </c>
      <c r="AV55" s="109">
        <v>1</v>
      </c>
      <c r="AW55" s="110">
        <v>1</v>
      </c>
      <c r="AX55" s="111" t="str">
        <f>IF(OR($E$55="",$F$55="",AV55="",AW55=""),"",IF(AND(AV55=$E$55,AW55=$F$55),10*$J$55,IF(OR(AND($E$55&gt;$F$55,AV55&gt;AW55),AND($E$55=$F$55,AV55=AW55),AND($E$55&lt;$F$55,AV55&lt;AW55)),6*$J$55,0)))</f>
        <v/>
      </c>
      <c r="AY55" s="109">
        <v>1</v>
      </c>
      <c r="AZ55" s="110">
        <v>1</v>
      </c>
      <c r="BA55" s="111" t="str">
        <f>IF(OR($E$55="",$F$55="",AY55="",AZ55=""),"",IF(AND(AY55=$E$55,AZ55=$F$55),10*$J$55,IF(OR(AND($E$55&gt;$F$55,AY55&gt;AZ55),AND($E$55=$F$55,AY55=AZ55),AND($E$55&lt;$F$55,AY55&lt;AZ55)),6*$J$55,0)))</f>
        <v/>
      </c>
      <c r="BB55" s="109">
        <v>1</v>
      </c>
      <c r="BC55" s="110">
        <v>1</v>
      </c>
      <c r="BD55" s="111" t="str">
        <f>IF(OR($E$55="",$F$55="",BB55="",BC55=""),"",IF(AND(BB55=$E$55,BC55=$F$55),10*$J$55,IF(OR(AND($E$55&gt;$F$55,BB55&gt;BC55),AND($E$55=$F$55,BB55=BC55),AND($E$55&lt;$F$55,BB55&lt;BC55)),6*$J$55,0)))</f>
        <v/>
      </c>
      <c r="BE55" s="109">
        <v>0</v>
      </c>
      <c r="BF55" s="110">
        <v>1</v>
      </c>
      <c r="BG55" s="111" t="str">
        <f>IF(OR($E$55="",$F$55="",BE55="",BF55=""),"",IF(AND(BE55=$E$55,BF55=$F$55),10*$J$55,IF(OR(AND($E$55&gt;$F$55,BE55&gt;BF55),AND($E$55=$F$55,BE55=BF55),AND($E$55&lt;$F$55,BE55&lt;BF55)),6*$J$55,0)))</f>
        <v/>
      </c>
      <c r="BH55" s="109">
        <v>2</v>
      </c>
      <c r="BI55" s="110">
        <v>2</v>
      </c>
      <c r="BJ55" s="111" t="str">
        <f>IF(OR($E$55="",$F$55="",BH55="",BI55=""),"",IF(AND(BH55=$E$55,BI55=$F$55),10*$J$55,IF(OR(AND($E$55&gt;$F$55,BH55&gt;BI55),AND($E$55=$F$55,BH55=BI55),AND($E$55&lt;$F$55,BH55&lt;BI55)),6*$J$55,0)))</f>
        <v/>
      </c>
      <c r="BK55" s="109">
        <v>1</v>
      </c>
      <c r="BL55" s="110">
        <v>2</v>
      </c>
      <c r="BM55" s="111" t="str">
        <f>IF(OR($E$55="",$F$55="",BK55="",BL55=""),"",IF(AND(BK55=$E$55,BL55=$F$55),10*$J$55,IF(OR(AND($E$55&gt;$F$55,BK55&gt;BL55),AND($E$55=$F$55,BK55=BL55),AND($E$55&lt;$F$55,BK55&lt;BL55)),6*$J$55,0)))</f>
        <v/>
      </c>
      <c r="BN55" s="109">
        <v>2</v>
      </c>
      <c r="BO55" s="110">
        <v>1</v>
      </c>
      <c r="BP55" s="111" t="str">
        <f>IF(OR($E$55="",$F$55="",BN55="",BO55=""),"",IF(AND(BN55=$E$55,BO55=$F$55),10*$J$55,IF(OR(AND($E$55&gt;$F$55,BN55&gt;BO55),AND($E$55=$F$55,BN55=BO55),AND($E$55&lt;$F$55,BN55&lt;BO55)),6*$J$55,0)))</f>
        <v/>
      </c>
      <c r="BQ55" s="109">
        <v>1</v>
      </c>
      <c r="BR55" s="110">
        <v>1</v>
      </c>
      <c r="BS55" s="111" t="str">
        <f>IF(OR($E$55="",$F$55="",BQ55="",BR55=""),"",IF(AND(BQ55=$E$55,BR55=$F$55),10*$J$55,IF(OR(AND($E$55&gt;$F$55,BQ55&gt;BR55),AND($E$55=$F$55,BQ55=BR55),AND($E$55&lt;$F$55,BQ55&lt;BR55)),6*$J$55,0)))</f>
        <v/>
      </c>
      <c r="BT55" s="109">
        <v>1</v>
      </c>
      <c r="BU55" s="110">
        <v>1</v>
      </c>
      <c r="BV55" s="111" t="str">
        <f>IF(OR($E$55="",$F$55="",BT55="",BU55=""),"",IF(AND(BT55=$E$55,BU55=$F$55),10*$J$55,IF(OR(AND($E$55&gt;$F$55,BT55&gt;BU55),AND($E$55=$F$55,BT55=BU55),AND($E$55&lt;$F$55,BT55&lt;BU55)),6*$J$55,0)))</f>
        <v/>
      </c>
      <c r="BW55" s="109">
        <v>1</v>
      </c>
      <c r="BX55" s="110">
        <v>2</v>
      </c>
      <c r="BY55" s="111" t="str">
        <f>IF(OR($E$55="",$F$55="",BW55="",BX55=""),"",IF(AND(BW55=$E$55,BX55=$F$55),10*$J$55,IF(OR(AND($E$55&gt;$F$55,BW55&gt;BX55),AND($E$55=$F$55,BW55=BX55),AND($E$55&lt;$F$55,BW55&lt;BX55)),6*$J$55,0)))</f>
        <v/>
      </c>
      <c r="BZ55" s="109">
        <v>0</v>
      </c>
      <c r="CA55" s="110">
        <v>2</v>
      </c>
      <c r="CB55" s="111" t="str">
        <f>IF(OR($E$55="",$F$55="",BZ55="",CA55=""),"",IF(AND(BZ55=$E$55,CA55=$F$55),10*$J$55,IF(OR(AND($E$55&gt;$F$55,BZ55&gt;CA55),AND($E$55=$F$55,BZ55=CA55),AND($E$55&lt;$F$55,BZ55&lt;CA55)),6*$J$55,0)))</f>
        <v/>
      </c>
      <c r="CC55" s="109">
        <v>1</v>
      </c>
      <c r="CD55" s="110">
        <v>1</v>
      </c>
      <c r="CE55" s="111" t="str">
        <f>IF(OR($E$55="",$F$55="",CC55="",CD55=""),"",IF(AND(CC55=$E$55,CD55=$F$55),10*$J$55,IF(OR(AND($E$55&gt;$F$55,CC55&gt;CD55),AND($E$55=$F$55,CC55=CD55),AND($E$55&lt;$F$55,CC55&lt;CD55)),6*$J$55,0)))</f>
        <v/>
      </c>
      <c r="CF55" s="109">
        <v>1</v>
      </c>
      <c r="CG55" s="110">
        <v>1</v>
      </c>
      <c r="CH55" s="111" t="str">
        <f>IF(OR($E$55="",$F$55="",CF55="",CG55=""),"",IF(AND(CF55=$E$55,CG55=$F$55),10*$J$55,IF(OR(AND($E$55&gt;$F$55,CF55&gt;CG55),AND($E$55=$F$55,CF55=CG55),AND($E$55&lt;$F$55,CF55&lt;CG55)),6*$J$55,0)))</f>
        <v/>
      </c>
      <c r="CI55" s="109">
        <v>2</v>
      </c>
      <c r="CJ55" s="110">
        <v>1</v>
      </c>
      <c r="CK55" s="111" t="str">
        <f>IF(OR($E$55="",$F$55="",CI55="",CJ55=""),"",IF(AND(CI55=$E$55,CJ55=$F$55),10*$J$55,IF(OR(AND($E$55&gt;$F$55,CI55&gt;CJ55),AND($E$55=$F$55,CI55=CJ55),AND($E$55&lt;$F$55,CI55&lt;CJ55)),6*$J$55,0)))</f>
        <v/>
      </c>
      <c r="CL55" s="109">
        <v>2</v>
      </c>
      <c r="CM55" s="110">
        <v>1</v>
      </c>
      <c r="CN55" s="111" t="str">
        <f>IF(OR($E$55="",$F$55="",CL55="",CM55=""),"",IF(AND(CL55=$E$55,CM55=$F$55),10*$J$55,IF(OR(AND($E$55&gt;$F$55,CL55&gt;CM55),AND($E$55=$F$55,CL55=CM55),AND($E$55&lt;$F$55,CL55&lt;CM55)),6*$J$55,0)))</f>
        <v/>
      </c>
      <c r="CO55" s="109">
        <v>2</v>
      </c>
      <c r="CP55" s="110">
        <v>1</v>
      </c>
      <c r="CQ55" s="111" t="str">
        <f>IF(OR($E$55="",$F$55="",CO55="",CP55=""),"",IF(AND(CO55=$E$55,CP55=$F$55),10*$J$55,IF(OR(AND($E$55&gt;$F$55,CO55&gt;CP55),AND($E$55=$F$55,CO55=CP55),AND($E$55&lt;$F$55,CO55&lt;CP55)),6*$J$55,0)))</f>
        <v/>
      </c>
      <c r="CR55" s="109">
        <v>0</v>
      </c>
      <c r="CS55" s="110">
        <v>0</v>
      </c>
      <c r="CT55" s="111" t="str">
        <f>IF(OR($E$55="",$F$55="",CR55="",CS55=""),"",IF(AND(CR55=$E$55,CS55=$F$55),10*$J$55,IF(OR(AND($E$55&gt;$F$55,CR55&gt;CS55),AND($E$55=$F$55,CR55=CS55),AND($E$55&lt;$F$55,CR55&lt;CS55)),6*$J$55,0)))</f>
        <v/>
      </c>
      <c r="CU55" s="109">
        <v>2</v>
      </c>
      <c r="CV55" s="110">
        <v>1</v>
      </c>
      <c r="CW55" s="111" t="str">
        <f>IF(OR($E$55="",$F$55="",CU55="",CV55=""),"",IF(AND(CU55=$E$55,CV55=$F$55),10*$J$55,IF(OR(AND($E$55&gt;$F$55,CU55&gt;CV55),AND($E$55=$F$55,CU55=CV55),AND($E$55&lt;$F$55,CU55&lt;CV55)),6*$J$55,0)))</f>
        <v/>
      </c>
      <c r="CX55" s="109">
        <v>1</v>
      </c>
      <c r="CY55" s="110">
        <v>0</v>
      </c>
      <c r="CZ55" s="111" t="str">
        <f>IF(OR($E$55="",$F$55="",CX55="",CY55=""),"",IF(AND(CX55=$E$55,CY55=$F$55),10*$J$55,IF(OR(AND($E$55&gt;$F$55,CX55&gt;CY55),AND($E$55=$F$55,CX55=CY55),AND($E$55&lt;$F$55,CX55&lt;CY55)),6*$J$55,0)))</f>
        <v/>
      </c>
      <c r="DA55" s="109">
        <v>1</v>
      </c>
      <c r="DB55" s="110">
        <v>0</v>
      </c>
      <c r="DC55" s="111" t="str">
        <f>IF(OR($E$55="",$F$55="",DA55="",DB55=""),"",IF(AND(DA55=$E$55,DB55=$F$55),10*$J$55,IF(OR(AND($E$55&gt;$F$55,DA55&gt;DB55),AND($E$55=$F$55,DA55=DB55),AND($E$55&lt;$F$55,DA55&lt;DB55)),6*$J$55,0)))</f>
        <v/>
      </c>
      <c r="DD55" s="109">
        <v>1</v>
      </c>
      <c r="DE55" s="110">
        <v>1</v>
      </c>
      <c r="DF55" s="111" t="str">
        <f>IF(OR($E$55="",$F$55="",DD55="",DE55=""),"",IF(AND(DD55=$E$55,DE55=$F$55),10*$J$55,IF(OR(AND($E$55&gt;$F$55,DD55&gt;DE55),AND($E$55=$F$55,DD55=DE55),AND($E$55&lt;$F$55,DD55&lt;DE55)),6*$J$55,0)))</f>
        <v/>
      </c>
      <c r="DG55" s="109">
        <v>1</v>
      </c>
      <c r="DH55" s="110">
        <v>1</v>
      </c>
      <c r="DI55" s="111" t="str">
        <f>IF(OR($E$55="",$F$55="",DG55="",DH55=""),"",IF(AND(DG55=$E$55,DH55=$F$55),10*$J$55,IF(OR(AND($E$55&gt;$F$55,DG55&gt;DH55),AND($E$55=$F$55,DG55=DH55),AND($E$55&lt;$F$55,DG55&lt;DH55)),6*$J$55,0)))</f>
        <v/>
      </c>
      <c r="DJ55" s="109">
        <v>0</v>
      </c>
      <c r="DK55" s="110">
        <v>0</v>
      </c>
      <c r="DL55" s="111" t="str">
        <f>IF(OR($E$55="",$F$55="",DJ55="",DK55=""),"",IF(AND(DJ55=$E$55,DK55=$F$55),10*$J$55,IF(OR(AND($E$55&gt;$F$55,DJ55&gt;DK55),AND($E$55=$F$55,DJ55=DK55),AND($E$55&lt;$F$55,DJ55&lt;DK55)),6*$J$55,0)))</f>
        <v/>
      </c>
      <c r="DM55" s="109">
        <v>2</v>
      </c>
      <c r="DN55" s="110">
        <v>1</v>
      </c>
      <c r="DO55" s="111" t="str">
        <f>IF(OR($E$55="",$F$55="",DM55="",DN55=""),"",IF(AND(DM55=$E$55,DN55=$F$55),10*$J$55,IF(OR(AND($E$55&gt;$F$55,DM55&gt;DN55),AND($E$55=$F$55,DM55=DN55),AND($E$55&lt;$F$55,DM55&lt;DN55)),6*$J$55,0)))</f>
        <v/>
      </c>
      <c r="DP55" s="109">
        <v>2</v>
      </c>
      <c r="DQ55" s="110">
        <v>1</v>
      </c>
      <c r="DR55" s="111" t="str">
        <f>IF(OR($E$55="",$F$55="",DP55="",DQ55=""),"",IF(AND(DP55=$E$55,DQ55=$F$55),10*$J$55,IF(OR(AND($E$55&gt;$F$55,DP55&gt;DQ55),AND($E$55=$F$55,DP55=DQ55),AND($E$55&lt;$F$55,DP55&lt;DQ55)),6*$J$55,0)))</f>
        <v/>
      </c>
      <c r="DS55" s="109">
        <v>1</v>
      </c>
      <c r="DT55" s="110">
        <v>3</v>
      </c>
      <c r="DU55" s="111" t="str">
        <f>IF(OR($E$55="",$F$55="",DS55="",DT55=""),"",IF(AND(DS55=$E$55,DT55=$F$55),10*$J$55,IF(OR(AND($E$55&gt;$F$55,DS55&gt;DT55),AND($E$55=$F$55,DS55=DT55),AND($E$55&lt;$F$55,DS55&lt;DT55)),6*$J$55,0)))</f>
        <v/>
      </c>
      <c r="DV55" s="109">
        <v>1</v>
      </c>
      <c r="DW55" s="110">
        <v>1</v>
      </c>
      <c r="DX55" s="111" t="str">
        <f>IF(OR($E$55="",$F$55="",DV55="",DW55=""),"",IF(AND(DV55=$E$55,DW55=$F$55),10*$J$55,IF(OR(AND($E$55&gt;$F$55,DV55&gt;DW55),AND($E$55=$F$55,DV55=DW55),AND($E$55&lt;$F$55,DV55&lt;DW55)),6*$J$55,0)))</f>
        <v/>
      </c>
      <c r="DY55" s="109">
        <v>1</v>
      </c>
      <c r="DZ55" s="110">
        <v>2</v>
      </c>
      <c r="EA55" s="111" t="str">
        <f>IF(OR($E$55="",$F$55="",DY55="",DZ55=""),"",IF(AND(DY55=$E$55,DZ55=$F$55),10*$J$55,IF(OR(AND($E$55&gt;$F$55,DY55&gt;DZ55),AND($E$55=$F$55,DY55=DZ55),AND($E$55&lt;$F$55,DY55&lt;DZ55)),6*$J$55,0)))</f>
        <v/>
      </c>
      <c r="EB55" s="109">
        <v>2</v>
      </c>
      <c r="EC55" s="110">
        <v>1</v>
      </c>
      <c r="ED55" s="111" t="str">
        <f>IF(OR($E$55="",$F$55="",EB55="",EC55=""),"",IF(AND(EB55=$E$55,EC55=$F$55),10*$J$55,IF(OR(AND($E$55&gt;$F$55,EB55&gt;EC55),AND($E$55=$F$55,EB55=EC55),AND($E$55&lt;$F$55,EB55&lt;EC55)),6*$J$55,0)))</f>
        <v/>
      </c>
      <c r="EE55" s="109">
        <v>0</v>
      </c>
      <c r="EF55" s="110">
        <v>2</v>
      </c>
      <c r="EG55" s="111" t="str">
        <f>IF(OR($E$55="",$F$55="",EE55="",EF55=""),"",IF(AND(EE55=$E$55,EF55=$F$55),10*$J$55,IF(OR(AND($E$55&gt;$F$55,EE55&gt;EF55),AND($E$55=$F$55,EE55=EF55),AND($E$55&lt;$F$55,EE55&lt;EF55)),6*$J$55,0)))</f>
        <v/>
      </c>
      <c r="EH55" s="109">
        <v>1</v>
      </c>
      <c r="EI55" s="110">
        <v>2</v>
      </c>
      <c r="EJ55" s="111" t="str">
        <f>IF(OR($E$55="",$F$55="",EH55="",EI55=""),"",IF(AND(EH55=$E$55,EI55=$F$55),10*$J$55,IF(OR(AND($E$55&gt;$F$55,EH55&gt;EI55),AND($E$55=$F$55,EH55=EI55),AND($E$55&lt;$F$55,EH55&lt;EI55)),6*$J$55,0)))</f>
        <v/>
      </c>
      <c r="EK55" s="109">
        <v>0</v>
      </c>
      <c r="EL55" s="110">
        <v>0</v>
      </c>
      <c r="EM55" s="111" t="str">
        <f>IF(OR($E$55="",$F$55="",EK55="",EL55=""),"",IF(AND(EK55=$E$55,EL55=$F$55),10*$J$55,IF(OR(AND($E$55&gt;$F$55,EK55&gt;EL55),AND($E$55=$F$55,EK55=EL55),AND($E$55&lt;$F$55,EK55&lt;EL55)),6*$J$55,0)))</f>
        <v/>
      </c>
      <c r="EN55" s="109">
        <v>1</v>
      </c>
      <c r="EO55" s="110">
        <v>2</v>
      </c>
      <c r="EP55" s="111" t="str">
        <f>IF(OR($E$55="",$F$55="",EN55="",EO55=""),"",IF(AND(EN55=$E$55,EO55=$F$55),10*$J$55,IF(OR(AND($E$55&gt;$F$55,EN55&gt;EO55),AND($E$55=$F$55,EN55=EO55),AND($E$55&lt;$F$55,EN55&lt;EO55)),6*$J$55,0)))</f>
        <v/>
      </c>
      <c r="EQ55" s="109">
        <v>2</v>
      </c>
      <c r="ER55" s="110">
        <v>1</v>
      </c>
      <c r="ES55" s="111" t="str">
        <f>IF(OR($E$55="",$F$55="",EQ55="",ER55=""),"",IF(AND(EQ55=$E$55,ER55=$F$55),10*$J$55,IF(OR(AND($E$55&gt;$F$55,EQ55&gt;ER55),AND($E$55=$F$55,EQ55=ER55),AND($E$55&lt;$F$55,EQ55&lt;ER55)),6*$J$55,0)))</f>
        <v/>
      </c>
      <c r="ET55" s="109">
        <v>1</v>
      </c>
      <c r="EU55" s="110">
        <v>1</v>
      </c>
      <c r="EV55" s="111" t="str">
        <f>IF(OR($E$55="",$F$55="",ET55="",EU55=""),"",IF(AND(ET55=$E$55,EU55=$F$55),10*$J$55,IF(OR(AND($E$55&gt;$F$55,ET55&gt;EU55),AND($E$55=$F$55,ET55=EU55),AND($E$55&lt;$F$55,ET55&lt;EU55)),6*$J$55,0)))</f>
        <v/>
      </c>
      <c r="EW55" s="109">
        <v>2</v>
      </c>
      <c r="EX55" s="110">
        <v>1</v>
      </c>
      <c r="EY55" s="111" t="str">
        <f>IF(OR($E$55="",$F$55="",EW55="",EX55=""),"",IF(AND(EW55=$E$55,EX55=$F$55),10*$J$55,IF(OR(AND($E$55&gt;$F$55,EW55&gt;EX55),AND($E$55=$F$55,EW55=EX55),AND($E$55&lt;$F$55,EW55&lt;EX55)),6*$J$55,0)))</f>
        <v/>
      </c>
      <c r="EZ55" s="109">
        <v>1</v>
      </c>
      <c r="FA55" s="110">
        <v>2</v>
      </c>
      <c r="FB55" s="111" t="str">
        <f>IF(OR($E$55="",$F$55="",EZ55="",FA55=""),"",IF(AND(EZ55=$E$55,FA55=$F$55),10*$J$55,IF(OR(AND($E$55&gt;$F$55,EZ55&gt;FA55),AND($E$55=$F$55,EZ55=FA55),AND($E$55&lt;$F$55,EZ55&lt;FA55)),6*$J$55,0)))</f>
        <v/>
      </c>
      <c r="FC55" s="109">
        <v>1</v>
      </c>
      <c r="FD55" s="110">
        <v>0</v>
      </c>
      <c r="FE55" s="111" t="str">
        <f>IF(OR($E$55="",$F$55="",FC55="",FD55=""),"",IF(AND(FC55=$E$55,FD55=$F$55),10*$J$55,IF(OR(AND($E$55&gt;$F$55,FC55&gt;FD55),AND($E$55=$F$55,FC55=FD55),AND($E$55&lt;$F$55,FC55&lt;FD55)),6*$J$55,0)))</f>
        <v/>
      </c>
      <c r="FF55" s="109">
        <v>0</v>
      </c>
      <c r="FG55" s="110">
        <v>1</v>
      </c>
      <c r="FH55" s="111" t="str">
        <f>IF(OR($E$55="",$F$55="",FF55="",FG55=""),"",IF(AND(FF55=$E$55,FG55=$F$55),10*$J$55,IF(OR(AND($E$55&gt;$F$55,FF55&gt;FG55),AND($E$55=$F$55,FF55=FG55),AND($E$55&lt;$F$55,FF55&lt;FG55)),6*$J$55,0)))</f>
        <v/>
      </c>
      <c r="FI55" s="109">
        <v>2</v>
      </c>
      <c r="FJ55" s="110">
        <v>1</v>
      </c>
      <c r="FK55" s="111" t="str">
        <f>IF(OR($E$55="",$F$55="",FI55="",FJ55=""),"",IF(AND(FI55=$E$55,FJ55=$F$55),10*$J$55,IF(OR(AND($E$55&gt;$F$55,FI55&gt;FJ55),AND($E$55=$F$55,FI55=FJ55),AND($E$55&lt;$F$55,FI55&lt;FJ55)),6*$J$55,0)))</f>
        <v/>
      </c>
      <c r="FL55" s="109">
        <v>2</v>
      </c>
      <c r="FM55" s="110">
        <v>0</v>
      </c>
      <c r="FN55" s="111" t="str">
        <f>IF(OR($E$55="",$F$55="",FL55="",FM55=""),"",IF(AND(FL55=$E$55,FM55=$F$55),10*$J$55,IF(OR(AND($E$55&gt;$F$55,FL55&gt;FM55),AND($E$55=$F$55,FL55=FM55),AND($E$55&lt;$F$55,FL55&lt;FM55)),6*$J$55,0)))</f>
        <v/>
      </c>
      <c r="FO55" s="109">
        <v>1</v>
      </c>
      <c r="FP55" s="110">
        <v>2</v>
      </c>
      <c r="FQ55" s="111" t="str">
        <f>IF(OR($E$55="",$F$55="",FO55="",FP55=""),"",IF(AND(FO55=$E$55,FP55=$F$55),10*$J$55,IF(OR(AND($E$55&gt;$F$55,FO55&gt;FP55),AND($E$55=$F$55,FO55=FP55),AND($E$55&lt;$F$55,FO55&lt;FP55)),6*$J$55,0)))</f>
        <v/>
      </c>
      <c r="FR55" s="109">
        <v>1</v>
      </c>
      <c r="FS55" s="110">
        <v>2</v>
      </c>
      <c r="FT55" s="111" t="str">
        <f>IF(OR($E$55="",$F$55="",FR55="",FS55=""),"",IF(AND(FR55=$E$55,FS55=$F$55),10*$J$55,IF(OR(AND($E$55&gt;$F$55,FR55&gt;FS55),AND($E$55=$F$55,FR55=FS55),AND($E$55&lt;$F$55,FR55&lt;FS55)),6*$J$55,0)))</f>
        <v/>
      </c>
      <c r="FU55" s="109">
        <v>1</v>
      </c>
      <c r="FV55" s="110">
        <v>2</v>
      </c>
      <c r="FW55" s="111" t="str">
        <f>IF(OR($E$55="",$F$55="",FU55="",FV55=""),"",IF(AND(FU55=$E$55,FV55=$F$55),10*$J$55,IF(OR(AND($E$55&gt;$F$55,FU55&gt;FV55),AND($E$55=$F$55,FU55=FV55),AND($E$55&lt;$F$55,FU55&lt;FV55)),6*$J$55,0)))</f>
        <v/>
      </c>
      <c r="FX55" s="109">
        <v>1</v>
      </c>
      <c r="FY55" s="110">
        <v>1</v>
      </c>
      <c r="FZ55" s="111" t="str">
        <f>IF(OR($E$55="",$F$55="",FX55="",FY55=""),"",IF(AND(FX55=$E$55,FY55=$F$55),10*$J$55,IF(OR(AND($E$55&gt;$F$55,FX55&gt;FY55),AND($E$55=$F$55,FX55=FY55),AND($E$55&lt;$F$55,FX55&lt;FY55)),6*$J$55,0)))</f>
        <v/>
      </c>
      <c r="GA55" s="109">
        <v>1</v>
      </c>
      <c r="GB55" s="110">
        <v>2</v>
      </c>
      <c r="GC55" s="111" t="str">
        <f>IF(OR($E$55="",$F$55="",GA55="",GB55=""),"",IF(AND(GA55=$E$55,GB55=$F$55),10*$J$55,IF(OR(AND($E$55&gt;$F$55,GA55&gt;GB55),AND($E$55=$F$55,GA55=GB55),AND($E$55&lt;$F$55,GA55&lt;GB55)),6*$J$55,0)))</f>
        <v/>
      </c>
      <c r="GD55" s="109">
        <v>1</v>
      </c>
      <c r="GE55" s="110">
        <v>1</v>
      </c>
      <c r="GF55" s="111" t="str">
        <f>IF(OR($E$55="",$F$55="",GD55="",GE55=""),"",IF(AND(GD55=$E$55,GE55=$F$55),10*$J$55,IF(OR(AND($E$55&gt;$F$55,GD55&gt;GE55),AND($E$55=$F$55,GD55=GE55),AND($E$55&lt;$F$55,GD55&lt;GE55)),6*$J$55,0)))</f>
        <v/>
      </c>
      <c r="GG55" s="109">
        <v>0</v>
      </c>
      <c r="GH55" s="110">
        <v>2</v>
      </c>
      <c r="GI55" s="111" t="str">
        <f>IF(OR($E$55="",$F$55="",GG55="",GH55=""),"",IF(AND(GG55=$E$55,GH55=$F$55),10*$J$55,IF(OR(AND($E$55&gt;$F$55,GG55&gt;GH55),AND($E$55=$F$55,GG55=GH55),AND($E$55&lt;$F$55,GG55&lt;GH55)),6*$J$55,0)))</f>
        <v/>
      </c>
      <c r="GJ55" s="109">
        <v>1</v>
      </c>
      <c r="GK55" s="110">
        <v>1</v>
      </c>
      <c r="GL55" s="111" t="str">
        <f>IF(OR($E$55="",$F$55="",GJ55="",GK55=""),"",IF(AND(GJ55=$E$55,GK55=$F$55),10*$J$55,IF(OR(AND($E$55&gt;$F$55,GJ55&gt;GK55),AND($E$55=$F$55,GJ55=GK55),AND($E$55&lt;$F$55,GJ55&lt;GK55)),6*$J$55,0)))</f>
        <v/>
      </c>
      <c r="GM55" s="109">
        <v>1</v>
      </c>
      <c r="GN55" s="110">
        <v>1</v>
      </c>
      <c r="GO55" s="111" t="str">
        <f>IF(OR($E$55="",$F$55="",GM55="",GN55=""),"",IF(AND(GM55=$E$55,GN55=$F$55),10*$J$55,IF(OR(AND($E$55&gt;$F$55,GM55&gt;GN55),AND($E$55=$F$55,GM55=GN55),AND($E$55&lt;$F$55,GM55&lt;GN55)),6*$J$55,0)))</f>
        <v/>
      </c>
      <c r="GP55" s="109">
        <v>1</v>
      </c>
      <c r="GQ55" s="110">
        <v>2</v>
      </c>
      <c r="GR55" s="111" t="str">
        <f>IF(OR($E$55="",$F$55="",GP55="",GQ55=""),"",IF(AND(GP55=$E$55,GQ55=$F$55),10*$J$55,IF(OR(AND($E$55&gt;$F$55,GP55&gt;GQ55),AND($E$55=$F$55,GP55=GQ55),AND($E$55&lt;$F$55,GP55&lt;GQ55)),6*$J$55,0)))</f>
        <v/>
      </c>
      <c r="GS55" s="109">
        <v>0</v>
      </c>
      <c r="GT55" s="110">
        <v>1</v>
      </c>
      <c r="GU55" s="111" t="str">
        <f>IF(OR($E$55="",$F$55="",GS55="",GT55=""),"",IF(AND(GS55=$E$55,GT55=$F$55),10*$J$55,IF(OR(AND($E$55&gt;$F$55,GS55&gt;GT55),AND($E$55=$F$55,GS55=GT55),AND($E$55&lt;$F$55,GS55&lt;GT55)),6*$J$55,0)))</f>
        <v/>
      </c>
      <c r="GV55" s="168"/>
    </row>
    <row r="56" spans="1:204" ht="14.25" thickTop="1" thickBot="1">
      <c r="A56" s="236">
        <v>53</v>
      </c>
      <c r="B56" s="112" t="s">
        <v>18</v>
      </c>
      <c r="C56" s="159" t="str">
        <f>E85</f>
        <v/>
      </c>
      <c r="D56" s="160" t="str">
        <f>E86</f>
        <v/>
      </c>
      <c r="E56" s="226" t="str">
        <f>IF('Phase Finale'!Y24&lt;&gt;"",'Phase Finale'!Y24,"")</f>
        <v/>
      </c>
      <c r="F56" s="226" t="str">
        <f>IF('Phase Finale'!Y64&lt;&gt;"",'Phase Finale'!Y64,"")</f>
        <v/>
      </c>
      <c r="G56" s="55">
        <v>2.4</v>
      </c>
      <c r="H56" s="147">
        <v>3.3</v>
      </c>
      <c r="I56" s="55">
        <v>3.4</v>
      </c>
      <c r="J56" s="178" t="str">
        <f t="shared" si="3"/>
        <v/>
      </c>
      <c r="K56" s="246">
        <f>IF($K$4&lt;&gt;0,HLOOKUP($K$4,$O$4:GU56,A56,FALSE),"")</f>
        <v>1</v>
      </c>
      <c r="L56" s="247">
        <f>IF($K$4&lt;&gt;0,HLOOKUP(CONCATENATE($K$4,"1"),$O$4:GU56,A56,FALSE),"")</f>
        <v>1</v>
      </c>
      <c r="M56" s="257" t="str">
        <f>IF($K$4&lt;&gt;0,HLOOKUP(CONCATENATE($K$4,"2"),$O$4:GU56,A56,FALSE),"")</f>
        <v/>
      </c>
      <c r="N56" s="258"/>
      <c r="O56" s="113">
        <v>2</v>
      </c>
      <c r="P56" s="114">
        <v>0</v>
      </c>
      <c r="Q56" s="115" t="str">
        <f>IF(OR($E$56="",$F$56="",O56="",P56=""),"",IF(AND(O56=$E$56,P56=$F$56),10*$J$56,IF(OR(AND($E$56&gt;$F$56,O56&gt;P56),AND($E$56=$F$56,O56=P56),AND($E$56&lt;$F$56,O56&lt;P56)),6*$J$56,0)))</f>
        <v/>
      </c>
      <c r="R56" s="113">
        <v>1</v>
      </c>
      <c r="S56" s="114">
        <v>1</v>
      </c>
      <c r="T56" s="115" t="str">
        <f>IF(OR($E$56="",$F$56="",R56="",S56=""),"",IF(AND(R56=$E$56,S56=$F$56),10*$J$56,IF(OR(AND($E$56&gt;$F$56,R56&gt;S56),AND($E$56=$F$56,R56=S56),AND($E$56&lt;$F$56,R56&lt;S56)),6*$J$56,0)))</f>
        <v/>
      </c>
      <c r="U56" s="113">
        <v>2</v>
      </c>
      <c r="V56" s="114">
        <v>0</v>
      </c>
      <c r="W56" s="115" t="str">
        <f>IF(OR($E$56="",$F$56="",U56="",V56=""),"",IF(AND(U56=$E$56,V56=$F$56),10*$J$56,IF(OR(AND($E$56&gt;$F$56,U56&gt;V56),AND($E$56=$F$56,U56=V56),AND($E$56&lt;$F$56,U56&lt;V56)),6*$J$56,0)))</f>
        <v/>
      </c>
      <c r="X56" s="113">
        <v>1</v>
      </c>
      <c r="Y56" s="114">
        <v>0</v>
      </c>
      <c r="Z56" s="115" t="str">
        <f>IF(OR($E$56="",$F$56="",X56="",Y56=""),"",IF(AND(X56=$E$56,Y56=$F$56),10*$J$56,IF(OR(AND($E$56&gt;$F$56,X56&gt;Y56),AND($E$56=$F$56,X56=Y56),AND($E$56&lt;$F$56,X56&lt;Y56)),6*$J$56,0)))</f>
        <v/>
      </c>
      <c r="AA56" s="113">
        <v>2</v>
      </c>
      <c r="AB56" s="114">
        <v>0</v>
      </c>
      <c r="AC56" s="115" t="str">
        <f>IF(OR($E$56="",$F$56="",AA56="",AB56=""),"",IF(AND(AA56=$E$56,AB56=$F$56),10*$J$56,IF(OR(AND($E$56&gt;$F$56,AA56&gt;AB56),AND($E$56=$F$56,AA56=AB56),AND($E$56&lt;$F$56,AA56&lt;AB56)),6*$J$56,0)))</f>
        <v/>
      </c>
      <c r="AD56" s="113">
        <v>0</v>
      </c>
      <c r="AE56" s="114">
        <v>0</v>
      </c>
      <c r="AF56" s="115" t="str">
        <f>IF(OR($E$56="",$F$56="",AD56="",AE56=""),"",IF(AND(AD56=$E$56,AE56=$F$56),10*$J$56,IF(OR(AND($E$56&gt;$F$56,AD56&gt;AE56),AND($E$56=$F$56,AD56=AE56),AND($E$56&lt;$F$56,AD56&lt;AE56)),6*$J$56,0)))</f>
        <v/>
      </c>
      <c r="AG56" s="113">
        <v>2</v>
      </c>
      <c r="AH56" s="114">
        <v>1</v>
      </c>
      <c r="AI56" s="115" t="str">
        <f>IF(OR($E$56="",$F$56="",AG56="",AH56=""),"",IF(AND(AG56=$E$56,AH56=$F$56),10*$J$56,IF(OR(AND($E$56&gt;$F$56,AG56&gt;AH56),AND($E$56=$F$56,AG56=AH56),AND($E$56&lt;$F$56,AG56&lt;AH56)),6*$J$56,0)))</f>
        <v/>
      </c>
      <c r="AJ56" s="113">
        <v>3</v>
      </c>
      <c r="AK56" s="114">
        <v>1</v>
      </c>
      <c r="AL56" s="115" t="str">
        <f>IF(OR($E$56="",$F$56="",AJ56="",AK56=""),"",IF(AND(AJ56=$E$56,AK56=$F$56),10*$J$56,IF(OR(AND($E$56&gt;$F$56,AJ56&gt;AK56),AND($E$56=$F$56,AJ56=AK56),AND($E$56&lt;$F$56,AJ56&lt;AK56)),6*$J$56,0)))</f>
        <v/>
      </c>
      <c r="AM56" s="113">
        <v>1</v>
      </c>
      <c r="AN56" s="114">
        <v>1</v>
      </c>
      <c r="AO56" s="115" t="str">
        <f>IF(OR($E$56="",$F$56="",AM56="",AN56=""),"",IF(AND(AM56=$E$56,AN56=$F$56),10*$J$56,IF(OR(AND($E$56&gt;$F$56,AM56&gt;AN56),AND($E$56=$F$56,AM56=AN56),AND($E$56&lt;$F$56,AM56&lt;AN56)),6*$J$56,0)))</f>
        <v/>
      </c>
      <c r="AP56" s="113">
        <v>2</v>
      </c>
      <c r="AQ56" s="114">
        <v>0</v>
      </c>
      <c r="AR56" s="115" t="str">
        <f>IF(OR($E$56="",$F$56="",AP56="",AQ56=""),"",IF(AND(AP56=$E$56,AQ56=$F$56),10*$J$56,IF(OR(AND($E$56&gt;$F$56,AP56&gt;AQ56),AND($E$56=$F$56,AP56=AQ56),AND($E$56&lt;$F$56,AP56&lt;AQ56)),6*$J$56,0)))</f>
        <v/>
      </c>
      <c r="AS56" s="113">
        <v>1</v>
      </c>
      <c r="AT56" s="114">
        <v>1</v>
      </c>
      <c r="AU56" s="115" t="str">
        <f>IF(OR($E$56="",$F$56="",AS56="",AT56=""),"",IF(AND(AS56=$E$56,AT56=$F$56),10*$J$56,IF(OR(AND($E$56&gt;$F$56,AS56&gt;AT56),AND($E$56=$F$56,AS56=AT56),AND($E$56&lt;$F$56,AS56&lt;AT56)),6*$J$56,0)))</f>
        <v/>
      </c>
      <c r="AV56" s="113">
        <v>1</v>
      </c>
      <c r="AW56" s="114">
        <v>1</v>
      </c>
      <c r="AX56" s="115" t="str">
        <f>IF(OR($E$56="",$F$56="",AV56="",AW56=""),"",IF(AND(AV56=$E$56,AW56=$F$56),10*$J$56,IF(OR(AND($E$56&gt;$F$56,AV56&gt;AW56),AND($E$56=$F$56,AV56=AW56),AND($E$56&lt;$F$56,AV56&lt;AW56)),6*$J$56,0)))</f>
        <v/>
      </c>
      <c r="AY56" s="113">
        <v>1</v>
      </c>
      <c r="AZ56" s="114">
        <v>1</v>
      </c>
      <c r="BA56" s="115" t="str">
        <f>IF(OR($E$56="",$F$56="",AY56="",AZ56=""),"",IF(AND(AY56=$E$56,AZ56=$F$56),10*$J$56,IF(OR(AND($E$56&gt;$F$56,AY56&gt;AZ56),AND($E$56=$F$56,AY56=AZ56),AND($E$56&lt;$F$56,AY56&lt;AZ56)),6*$J$56,0)))</f>
        <v/>
      </c>
      <c r="BB56" s="113">
        <v>1</v>
      </c>
      <c r="BC56" s="114">
        <v>1</v>
      </c>
      <c r="BD56" s="115" t="str">
        <f>IF(OR($E$56="",$F$56="",BB56="",BC56=""),"",IF(AND(BB56=$E$56,BC56=$F$56),10*$J$56,IF(OR(AND($E$56&gt;$F$56,BB56&gt;BC56),AND($E$56=$F$56,BB56=BC56),AND($E$56&lt;$F$56,BB56&lt;BC56)),6*$J$56,0)))</f>
        <v/>
      </c>
      <c r="BE56" s="113">
        <v>1</v>
      </c>
      <c r="BF56" s="114">
        <v>1</v>
      </c>
      <c r="BG56" s="115" t="str">
        <f>IF(OR($E$56="",$F$56="",BE56="",BF56=""),"",IF(AND(BE56=$E$56,BF56=$F$56),10*$J$56,IF(OR(AND($E$56&gt;$F$56,BE56&gt;BF56),AND($E$56=$F$56,BE56=BF56),AND($E$56&lt;$F$56,BE56&lt;BF56)),6*$J$56,0)))</f>
        <v/>
      </c>
      <c r="BH56" s="113">
        <v>1</v>
      </c>
      <c r="BI56" s="114">
        <v>1</v>
      </c>
      <c r="BJ56" s="115" t="str">
        <f>IF(OR($E$56="",$F$56="",BH56="",BI56=""),"",IF(AND(BH56=$E$56,BI56=$F$56),10*$J$56,IF(OR(AND($E$56&gt;$F$56,BH56&gt;BI56),AND($E$56=$F$56,BH56=BI56),AND($E$56&lt;$F$56,BH56&lt;BI56)),6*$J$56,0)))</f>
        <v/>
      </c>
      <c r="BK56" s="113">
        <v>2</v>
      </c>
      <c r="BL56" s="114">
        <v>0</v>
      </c>
      <c r="BM56" s="115" t="str">
        <f>IF(OR($E$56="",$F$56="",BK56="",BL56=""),"",IF(AND(BK56=$E$56,BL56=$F$56),10*$J$56,IF(OR(AND($E$56&gt;$F$56,BK56&gt;BL56),AND($E$56=$F$56,BK56=BL56),AND($E$56&lt;$F$56,BK56&lt;BL56)),6*$J$56,0)))</f>
        <v/>
      </c>
      <c r="BN56" s="113">
        <v>0</v>
      </c>
      <c r="BO56" s="114">
        <v>1</v>
      </c>
      <c r="BP56" s="115" t="str">
        <f>IF(OR($E$56="",$F$56="",BN56="",BO56=""),"",IF(AND(BN56=$E$56,BO56=$F$56),10*$J$56,IF(OR(AND($E$56&gt;$F$56,BN56&gt;BO56),AND($E$56=$F$56,BN56=BO56),AND($E$56&lt;$F$56,BN56&lt;BO56)),6*$J$56,0)))</f>
        <v/>
      </c>
      <c r="BQ56" s="113">
        <v>2</v>
      </c>
      <c r="BR56" s="114">
        <v>3</v>
      </c>
      <c r="BS56" s="115" t="str">
        <f>IF(OR($E$56="",$F$56="",BQ56="",BR56=""),"",IF(AND(BQ56=$E$56,BR56=$F$56),10*$J$56,IF(OR(AND($E$56&gt;$F$56,BQ56&gt;BR56),AND($E$56=$F$56,BQ56=BR56),AND($E$56&lt;$F$56,BQ56&lt;BR56)),6*$J$56,0)))</f>
        <v/>
      </c>
      <c r="BT56" s="113">
        <v>0</v>
      </c>
      <c r="BU56" s="114">
        <v>1</v>
      </c>
      <c r="BV56" s="115" t="str">
        <f>IF(OR($E$56="",$F$56="",BT56="",BU56=""),"",IF(AND(BT56=$E$56,BU56=$F$56),10*$J$56,IF(OR(AND($E$56&gt;$F$56,BT56&gt;BU56),AND($E$56=$F$56,BT56=BU56),AND($E$56&lt;$F$56,BT56&lt;BU56)),6*$J$56,0)))</f>
        <v/>
      </c>
      <c r="BW56" s="113">
        <v>0</v>
      </c>
      <c r="BX56" s="114">
        <v>1</v>
      </c>
      <c r="BY56" s="115" t="str">
        <f>IF(OR($E$56="",$F$56="",BW56="",BX56=""),"",IF(AND(BW56=$E$56,BX56=$F$56),10*$J$56,IF(OR(AND($E$56&gt;$F$56,BW56&gt;BX56),AND($E$56=$F$56,BW56=BX56),AND($E$56&lt;$F$56,BW56&lt;BX56)),6*$J$56,0)))</f>
        <v/>
      </c>
      <c r="BZ56" s="113">
        <v>1</v>
      </c>
      <c r="CA56" s="114">
        <v>2</v>
      </c>
      <c r="CB56" s="115" t="str">
        <f>IF(OR($E$56="",$F$56="",BZ56="",CA56=""),"",IF(AND(BZ56=$E$56,CA56=$F$56),10*$J$56,IF(OR(AND($E$56&gt;$F$56,BZ56&gt;CA56),AND($E$56=$F$56,BZ56=CA56),AND($E$56&lt;$F$56,BZ56&lt;CA56)),6*$J$56,0)))</f>
        <v/>
      </c>
      <c r="CC56" s="113">
        <v>1</v>
      </c>
      <c r="CD56" s="114">
        <v>1</v>
      </c>
      <c r="CE56" s="115" t="str">
        <f>IF(OR($E$56="",$F$56="",CC56="",CD56=""),"",IF(AND(CC56=$E$56,CD56=$F$56),10*$J$56,IF(OR(AND($E$56&gt;$F$56,CC56&gt;CD56),AND($E$56=$F$56,CC56=CD56),AND($E$56&lt;$F$56,CC56&lt;CD56)),6*$J$56,0)))</f>
        <v/>
      </c>
      <c r="CF56" s="113">
        <v>1</v>
      </c>
      <c r="CG56" s="114">
        <v>1</v>
      </c>
      <c r="CH56" s="115" t="str">
        <f>IF(OR($E$56="",$F$56="",CF56="",CG56=""),"",IF(AND(CF56=$E$56,CG56=$F$56),10*$J$56,IF(OR(AND($E$56&gt;$F$56,CF56&gt;CG56),AND($E$56=$F$56,CF56=CG56),AND($E$56&lt;$F$56,CF56&lt;CG56)),6*$J$56,0)))</f>
        <v/>
      </c>
      <c r="CI56" s="113">
        <v>2</v>
      </c>
      <c r="CJ56" s="114">
        <v>1</v>
      </c>
      <c r="CK56" s="115" t="str">
        <f>IF(OR($E$56="",$F$56="",CI56="",CJ56=""),"",IF(AND(CI56=$E$56,CJ56=$F$56),10*$J$56,IF(OR(AND($E$56&gt;$F$56,CI56&gt;CJ56),AND($E$56=$F$56,CI56=CJ56),AND($E$56&lt;$F$56,CI56&lt;CJ56)),6*$J$56,0)))</f>
        <v/>
      </c>
      <c r="CL56" s="113">
        <v>4</v>
      </c>
      <c r="CM56" s="114">
        <v>1</v>
      </c>
      <c r="CN56" s="115" t="str">
        <f>IF(OR($E$56="",$F$56="",CL56="",CM56=""),"",IF(AND(CL56=$E$56,CM56=$F$56),10*$J$56,IF(OR(AND($E$56&gt;$F$56,CL56&gt;CM56),AND($E$56=$F$56,CL56=CM56),AND($E$56&lt;$F$56,CL56&lt;CM56)),6*$J$56,0)))</f>
        <v/>
      </c>
      <c r="CO56" s="113">
        <v>2</v>
      </c>
      <c r="CP56" s="114">
        <v>1</v>
      </c>
      <c r="CQ56" s="115" t="str">
        <f>IF(OR($E$56="",$F$56="",CO56="",CP56=""),"",IF(AND(CO56=$E$56,CP56=$F$56),10*$J$56,IF(OR(AND($E$56&gt;$F$56,CO56&gt;CP56),AND($E$56=$F$56,CO56=CP56),AND($E$56&lt;$F$56,CO56&lt;CP56)),6*$J$56,0)))</f>
        <v/>
      </c>
      <c r="CR56" s="113">
        <v>3</v>
      </c>
      <c r="CS56" s="114">
        <v>1</v>
      </c>
      <c r="CT56" s="115" t="str">
        <f>IF(OR($E$56="",$F$56="",CR56="",CS56=""),"",IF(AND(CR56=$E$56,CS56=$F$56),10*$J$56,IF(OR(AND($E$56&gt;$F$56,CR56&gt;CS56),AND($E$56=$F$56,CR56=CS56),AND($E$56&lt;$F$56,CR56&lt;CS56)),6*$J$56,0)))</f>
        <v/>
      </c>
      <c r="CU56" s="113">
        <v>1</v>
      </c>
      <c r="CV56" s="114">
        <v>1</v>
      </c>
      <c r="CW56" s="115" t="str">
        <f>IF(OR($E$56="",$F$56="",CU56="",CV56=""),"",IF(AND(CU56=$E$56,CV56=$F$56),10*$J$56,IF(OR(AND($E$56&gt;$F$56,CU56&gt;CV56),AND($E$56=$F$56,CU56=CV56),AND($E$56&lt;$F$56,CU56&lt;CV56)),6*$J$56,0)))</f>
        <v/>
      </c>
      <c r="CX56" s="113">
        <v>0</v>
      </c>
      <c r="CY56" s="114">
        <v>1</v>
      </c>
      <c r="CZ56" s="115" t="str">
        <f>IF(OR($E$56="",$F$56="",CX56="",CY56=""),"",IF(AND(CX56=$E$56,CY56=$F$56),10*$J$56,IF(OR(AND($E$56&gt;$F$56,CX56&gt;CY56),AND($E$56=$F$56,CX56=CY56),AND($E$56&lt;$F$56,CX56&lt;CY56)),6*$J$56,0)))</f>
        <v/>
      </c>
      <c r="DA56" s="113">
        <v>1</v>
      </c>
      <c r="DB56" s="114">
        <v>1</v>
      </c>
      <c r="DC56" s="115" t="str">
        <f>IF(OR($E$56="",$F$56="",DA56="",DB56=""),"",IF(AND(DA56=$E$56,DB56=$F$56),10*$J$56,IF(OR(AND($E$56&gt;$F$56,DA56&gt;DB56),AND($E$56=$F$56,DA56=DB56),AND($E$56&lt;$F$56,DA56&lt;DB56)),6*$J$56,0)))</f>
        <v/>
      </c>
      <c r="DD56" s="113">
        <v>2</v>
      </c>
      <c r="DE56" s="114">
        <v>0</v>
      </c>
      <c r="DF56" s="115" t="str">
        <f>IF(OR($E$56="",$F$56="",DD56="",DE56=""),"",IF(AND(DD56=$E$56,DE56=$F$56),10*$J$56,IF(OR(AND($E$56&gt;$F$56,DD56&gt;DE56),AND($E$56=$F$56,DD56=DE56),AND($E$56&lt;$F$56,DD56&lt;DE56)),6*$J$56,0)))</f>
        <v/>
      </c>
      <c r="DG56" s="113">
        <v>3</v>
      </c>
      <c r="DH56" s="114">
        <v>1</v>
      </c>
      <c r="DI56" s="115" t="str">
        <f>IF(OR($E$56="",$F$56="",DG56="",DH56=""),"",IF(AND(DG56=$E$56,DH56=$F$56),10*$J$56,IF(OR(AND($E$56&gt;$F$56,DG56&gt;DH56),AND($E$56=$F$56,DG56=DH56),AND($E$56&lt;$F$56,DG56&lt;DH56)),6*$J$56,0)))</f>
        <v/>
      </c>
      <c r="DJ56" s="113">
        <v>1</v>
      </c>
      <c r="DK56" s="114">
        <v>1</v>
      </c>
      <c r="DL56" s="115" t="str">
        <f>IF(OR($E$56="",$F$56="",DJ56="",DK56=""),"",IF(AND(DJ56=$E$56,DK56=$F$56),10*$J$56,IF(OR(AND($E$56&gt;$F$56,DJ56&gt;DK56),AND($E$56=$F$56,DJ56=DK56),AND($E$56&lt;$F$56,DJ56&lt;DK56)),6*$J$56,0)))</f>
        <v/>
      </c>
      <c r="DM56" s="113">
        <v>3</v>
      </c>
      <c r="DN56" s="114">
        <v>1</v>
      </c>
      <c r="DO56" s="115" t="str">
        <f>IF(OR($E$56="",$F$56="",DM56="",DN56=""),"",IF(AND(DM56=$E$56,DN56=$F$56),10*$J$56,IF(OR(AND($E$56&gt;$F$56,DM56&gt;DN56),AND($E$56=$F$56,DM56=DN56),AND($E$56&lt;$F$56,DM56&lt;DN56)),6*$J$56,0)))</f>
        <v/>
      </c>
      <c r="DP56" s="113">
        <v>3</v>
      </c>
      <c r="DQ56" s="114">
        <v>1</v>
      </c>
      <c r="DR56" s="115" t="str">
        <f>IF(OR($E$56="",$F$56="",DP56="",DQ56=""),"",IF(AND(DP56=$E$56,DQ56=$F$56),10*$J$56,IF(OR(AND($E$56&gt;$F$56,DP56&gt;DQ56),AND($E$56=$F$56,DP56=DQ56),AND($E$56&lt;$F$56,DP56&lt;DQ56)),6*$J$56,0)))</f>
        <v/>
      </c>
      <c r="DS56" s="113">
        <v>3</v>
      </c>
      <c r="DT56" s="114">
        <v>1</v>
      </c>
      <c r="DU56" s="115" t="str">
        <f>IF(OR($E$56="",$F$56="",DS56="",DT56=""),"",IF(AND(DS56=$E$56,DT56=$F$56),10*$J$56,IF(OR(AND($E$56&gt;$F$56,DS56&gt;DT56),AND($E$56=$F$56,DS56=DT56),AND($E$56&lt;$F$56,DS56&lt;DT56)),6*$J$56,0)))</f>
        <v/>
      </c>
      <c r="DV56" s="113">
        <v>2</v>
      </c>
      <c r="DW56" s="114">
        <v>1</v>
      </c>
      <c r="DX56" s="115" t="str">
        <f>IF(OR($E$56="",$F$56="",DV56="",DW56=""),"",IF(AND(DV56=$E$56,DW56=$F$56),10*$J$56,IF(OR(AND($E$56&gt;$F$56,DV56&gt;DW56),AND($E$56=$F$56,DV56=DW56),AND($E$56&lt;$F$56,DV56&lt;DW56)),6*$J$56,0)))</f>
        <v/>
      </c>
      <c r="DY56" s="113">
        <v>0</v>
      </c>
      <c r="DZ56" s="114">
        <v>0</v>
      </c>
      <c r="EA56" s="115" t="str">
        <f>IF(OR($E$56="",$F$56="",DY56="",DZ56=""),"",IF(AND(DY56=$E$56,DZ56=$F$56),10*$J$56,IF(OR(AND($E$56&gt;$F$56,DY56&gt;DZ56),AND($E$56=$F$56,DY56=DZ56),AND($E$56&lt;$F$56,DY56&lt;DZ56)),6*$J$56,0)))</f>
        <v/>
      </c>
      <c r="EB56" s="113">
        <v>1</v>
      </c>
      <c r="EC56" s="114">
        <v>1</v>
      </c>
      <c r="ED56" s="115" t="str">
        <f>IF(OR($E$56="",$F$56="",EB56="",EC56=""),"",IF(AND(EB56=$E$56,EC56=$F$56),10*$J$56,IF(OR(AND($E$56&gt;$F$56,EB56&gt;EC56),AND($E$56=$F$56,EB56=EC56),AND($E$56&lt;$F$56,EB56&lt;EC56)),6*$J$56,0)))</f>
        <v/>
      </c>
      <c r="EE56" s="113">
        <v>0</v>
      </c>
      <c r="EF56" s="114">
        <v>0</v>
      </c>
      <c r="EG56" s="115" t="str">
        <f>IF(OR($E$56="",$F$56="",EE56="",EF56=""),"",IF(AND(EE56=$E$56,EF56=$F$56),10*$J$56,IF(OR(AND($E$56&gt;$F$56,EE56&gt;EF56),AND($E$56=$F$56,EE56=EF56),AND($E$56&lt;$F$56,EE56&lt;EF56)),6*$J$56,0)))</f>
        <v/>
      </c>
      <c r="EH56" s="113">
        <v>2</v>
      </c>
      <c r="EI56" s="114">
        <v>2</v>
      </c>
      <c r="EJ56" s="115" t="str">
        <f>IF(OR($E$56="",$F$56="",EH56="",EI56=""),"",IF(AND(EH56=$E$56,EI56=$F$56),10*$J$56,IF(OR(AND($E$56&gt;$F$56,EH56&gt;EI56),AND($E$56=$F$56,EH56=EI56),AND($E$56&lt;$F$56,EH56&lt;EI56)),6*$J$56,0)))</f>
        <v/>
      </c>
      <c r="EK56" s="113">
        <v>1</v>
      </c>
      <c r="EL56" s="114">
        <v>1</v>
      </c>
      <c r="EM56" s="115" t="str">
        <f>IF(OR($E$56="",$F$56="",EK56="",EL56=""),"",IF(AND(EK56=$E$56,EL56=$F$56),10*$J$56,IF(OR(AND($E$56&gt;$F$56,EK56&gt;EL56),AND($E$56=$F$56,EK56=EL56),AND($E$56&lt;$F$56,EK56&lt;EL56)),6*$J$56,0)))</f>
        <v/>
      </c>
      <c r="EN56" s="113">
        <v>3</v>
      </c>
      <c r="EO56" s="114">
        <v>1</v>
      </c>
      <c r="EP56" s="115" t="str">
        <f>IF(OR($E$56="",$F$56="",EN56="",EO56=""),"",IF(AND(EN56=$E$56,EO56=$F$56),10*$J$56,IF(OR(AND($E$56&gt;$F$56,EN56&gt;EO56),AND($E$56=$F$56,EN56=EO56),AND($E$56&lt;$F$56,EN56&lt;EO56)),6*$J$56,0)))</f>
        <v/>
      </c>
      <c r="EQ56" s="113">
        <v>1</v>
      </c>
      <c r="ER56" s="114">
        <v>1</v>
      </c>
      <c r="ES56" s="115" t="str">
        <f>IF(OR($E$56="",$F$56="",EQ56="",ER56=""),"",IF(AND(EQ56=$E$56,ER56=$F$56),10*$J$56,IF(OR(AND($E$56&gt;$F$56,EQ56&gt;ER56),AND($E$56=$F$56,EQ56=ER56),AND($E$56&lt;$F$56,EQ56&lt;ER56)),6*$J$56,0)))</f>
        <v/>
      </c>
      <c r="ET56" s="113">
        <v>2</v>
      </c>
      <c r="EU56" s="114">
        <v>0</v>
      </c>
      <c r="EV56" s="115" t="str">
        <f>IF(OR($E$56="",$F$56="",ET56="",EU56=""),"",IF(AND(ET56=$E$56,EU56=$F$56),10*$J$56,IF(OR(AND($E$56&gt;$F$56,ET56&gt;EU56),AND($E$56=$F$56,ET56=EU56),AND($E$56&lt;$F$56,ET56&lt;EU56)),6*$J$56,0)))</f>
        <v/>
      </c>
      <c r="EW56" s="113">
        <v>1</v>
      </c>
      <c r="EX56" s="114">
        <v>1</v>
      </c>
      <c r="EY56" s="115" t="str">
        <f>IF(OR($E$56="",$F$56="",EW56="",EX56=""),"",IF(AND(EW56=$E$56,EX56=$F$56),10*$J$56,IF(OR(AND($E$56&gt;$F$56,EW56&gt;EX56),AND($E$56=$F$56,EW56=EX56),AND($E$56&lt;$F$56,EW56&lt;EX56)),6*$J$56,0)))</f>
        <v/>
      </c>
      <c r="EZ56" s="113">
        <v>0</v>
      </c>
      <c r="FA56" s="114">
        <v>1</v>
      </c>
      <c r="FB56" s="115" t="str">
        <f>IF(OR($E$56="",$F$56="",EZ56="",FA56=""),"",IF(AND(EZ56=$E$56,FA56=$F$56),10*$J$56,IF(OR(AND($E$56&gt;$F$56,EZ56&gt;FA56),AND($E$56=$F$56,EZ56=FA56),AND($E$56&lt;$F$56,EZ56&lt;FA56)),6*$J$56,0)))</f>
        <v/>
      </c>
      <c r="FC56" s="113">
        <v>1</v>
      </c>
      <c r="FD56" s="114">
        <v>1</v>
      </c>
      <c r="FE56" s="115" t="str">
        <f>IF(OR($E$56="",$F$56="",FC56="",FD56=""),"",IF(AND(FC56=$E$56,FD56=$F$56),10*$J$56,IF(OR(AND($E$56&gt;$F$56,FC56&gt;FD56),AND($E$56=$F$56,FC56=FD56),AND($E$56&lt;$F$56,FC56&lt;FD56)),6*$J$56,0)))</f>
        <v/>
      </c>
      <c r="FF56" s="113">
        <v>0</v>
      </c>
      <c r="FG56" s="114">
        <v>1</v>
      </c>
      <c r="FH56" s="115" t="str">
        <f>IF(OR($E$56="",$F$56="",FF56="",FG56=""),"",IF(AND(FF56=$E$56,FG56=$F$56),10*$J$56,IF(OR(AND($E$56&gt;$F$56,FF56&gt;FG56),AND($E$56=$F$56,FF56=FG56),AND($E$56&lt;$F$56,FF56&lt;FG56)),6*$J$56,0)))</f>
        <v/>
      </c>
      <c r="FI56" s="113">
        <v>1</v>
      </c>
      <c r="FJ56" s="114">
        <v>1</v>
      </c>
      <c r="FK56" s="115" t="str">
        <f>IF(OR($E$56="",$F$56="",FI56="",FJ56=""),"",IF(AND(FI56=$E$56,FJ56=$F$56),10*$J$56,IF(OR(AND($E$56&gt;$F$56,FI56&gt;FJ56),AND($E$56=$F$56,FI56=FJ56),AND($E$56&lt;$F$56,FI56&lt;FJ56)),6*$J$56,0)))</f>
        <v/>
      </c>
      <c r="FL56" s="113">
        <v>0</v>
      </c>
      <c r="FM56" s="114">
        <v>0</v>
      </c>
      <c r="FN56" s="115" t="str">
        <f>IF(OR($E$56="",$F$56="",FL56="",FM56=""),"",IF(AND(FL56=$E$56,FM56=$F$56),10*$J$56,IF(OR(AND($E$56&gt;$F$56,FL56&gt;FM56),AND($E$56=$F$56,FL56=FM56),AND($E$56&lt;$F$56,FL56&lt;FM56)),6*$J$56,0)))</f>
        <v/>
      </c>
      <c r="FO56" s="113">
        <v>8</v>
      </c>
      <c r="FP56" s="114">
        <v>2</v>
      </c>
      <c r="FQ56" s="115" t="str">
        <f>IF(OR($E$56="",$F$56="",FO56="",FP56=""),"",IF(AND(FO56=$E$56,FP56=$F$56),10*$J$56,IF(OR(AND($E$56&gt;$F$56,FO56&gt;FP56),AND($E$56=$F$56,FO56=FP56),AND($E$56&lt;$F$56,FO56&lt;FP56)),6*$J$56,0)))</f>
        <v/>
      </c>
      <c r="FR56" s="113">
        <v>2</v>
      </c>
      <c r="FS56" s="114">
        <v>3</v>
      </c>
      <c r="FT56" s="115" t="str">
        <f>IF(OR($E$56="",$F$56="",FR56="",FS56=""),"",IF(AND(FR56=$E$56,FS56=$F$56),10*$J$56,IF(OR(AND($E$56&gt;$F$56,FR56&gt;FS56),AND($E$56=$F$56,FR56=FS56),AND($E$56&lt;$F$56,FR56&lt;FS56)),6*$J$56,0)))</f>
        <v/>
      </c>
      <c r="FU56" s="113">
        <v>1</v>
      </c>
      <c r="FV56" s="114">
        <v>1</v>
      </c>
      <c r="FW56" s="115" t="str">
        <f>IF(OR($E$56="",$F$56="",FU56="",FV56=""),"",IF(AND(FU56=$E$56,FV56=$F$56),10*$J$56,IF(OR(AND($E$56&gt;$F$56,FU56&gt;FV56),AND($E$56=$F$56,FU56=FV56),AND($E$56&lt;$F$56,FU56&lt;FV56)),6*$J$56,0)))</f>
        <v/>
      </c>
      <c r="FX56" s="113">
        <v>1</v>
      </c>
      <c r="FY56" s="114">
        <v>1</v>
      </c>
      <c r="FZ56" s="115" t="str">
        <f>IF(OR($E$56="",$F$56="",FX56="",FY56=""),"",IF(AND(FX56=$E$56,FY56=$F$56),10*$J$56,IF(OR(AND($E$56&gt;$F$56,FX56&gt;FY56),AND($E$56=$F$56,FX56=FY56),AND($E$56&lt;$F$56,FX56&lt;FY56)),6*$J$56,0)))</f>
        <v/>
      </c>
      <c r="GA56" s="113">
        <v>1</v>
      </c>
      <c r="GB56" s="114">
        <v>1</v>
      </c>
      <c r="GC56" s="115" t="str">
        <f>IF(OR($E$56="",$F$56="",GA56="",GB56=""),"",IF(AND(GA56=$E$56,GB56=$F$56),10*$J$56,IF(OR(AND($E$56&gt;$F$56,GA56&gt;GB56),AND($E$56=$F$56,GA56=GB56),AND($E$56&lt;$F$56,GA56&lt;GB56)),6*$J$56,0)))</f>
        <v/>
      </c>
      <c r="GD56" s="113">
        <v>1</v>
      </c>
      <c r="GE56" s="114">
        <v>1</v>
      </c>
      <c r="GF56" s="115" t="str">
        <f>IF(OR($E$56="",$F$56="",GD56="",GE56=""),"",IF(AND(GD56=$E$56,GE56=$F$56),10*$J$56,IF(OR(AND($E$56&gt;$F$56,GD56&gt;GE56),AND($E$56=$F$56,GD56=GE56),AND($E$56&lt;$F$56,GD56&lt;GE56)),6*$J$56,0)))</f>
        <v/>
      </c>
      <c r="GG56" s="113">
        <v>1</v>
      </c>
      <c r="GH56" s="114">
        <v>1</v>
      </c>
      <c r="GI56" s="115" t="str">
        <f>IF(OR($E$56="",$F$56="",GG56="",GH56=""),"",IF(AND(GG56=$E$56,GH56=$F$56),10*$J$56,IF(OR(AND($E$56&gt;$F$56,GG56&gt;GH56),AND($E$56=$F$56,GG56=GH56),AND($E$56&lt;$F$56,GG56&lt;GH56)),6*$J$56,0)))</f>
        <v/>
      </c>
      <c r="GJ56" s="113">
        <v>1</v>
      </c>
      <c r="GK56" s="114">
        <v>1</v>
      </c>
      <c r="GL56" s="115" t="str">
        <f>IF(OR($E$56="",$F$56="",GJ56="",GK56=""),"",IF(AND(GJ56=$E$56,GK56=$F$56),10*$J$56,IF(OR(AND($E$56&gt;$F$56,GJ56&gt;GK56),AND($E$56=$F$56,GJ56=GK56),AND($E$56&lt;$F$56,GJ56&lt;GK56)),6*$J$56,0)))</f>
        <v/>
      </c>
      <c r="GM56" s="113">
        <v>1</v>
      </c>
      <c r="GN56" s="114">
        <v>1</v>
      </c>
      <c r="GO56" s="115" t="str">
        <f>IF(OR($E$56="",$F$56="",GM56="",GN56=""),"",IF(AND(GM56=$E$56,GN56=$F$56),10*$J$56,IF(OR(AND($E$56&gt;$F$56,GM56&gt;GN56),AND($E$56=$F$56,GM56=GN56),AND($E$56&lt;$F$56,GM56&lt;GN56)),6*$J$56,0)))</f>
        <v/>
      </c>
      <c r="GP56" s="113">
        <v>0</v>
      </c>
      <c r="GQ56" s="114">
        <v>0</v>
      </c>
      <c r="GR56" s="115" t="str">
        <f>IF(OR($E$56="",$F$56="",GP56="",GQ56=""),"",IF(AND(GP56=$E$56,GQ56=$F$56),10*$J$56,IF(OR(AND($E$56&gt;$F$56,GP56&gt;GQ56),AND($E$56=$F$56,GP56=GQ56),AND($E$56&lt;$F$56,GP56&lt;GQ56)),6*$J$56,0)))</f>
        <v/>
      </c>
      <c r="GS56" s="113">
        <v>1</v>
      </c>
      <c r="GT56" s="114">
        <v>1</v>
      </c>
      <c r="GU56" s="115" t="str">
        <f>IF(OR($E$56="",$F$56="",GS56="",GT56=""),"",IF(AND(GS56=$E$56,GT56=$F$56),10*$J$56,IF(OR(AND($E$56&gt;$F$56,GS56&gt;GT56),AND($E$56=$F$56,GS56=GT56),AND($E$56&lt;$F$56,GS56&lt;GT56)),6*$J$56,0)))</f>
        <v/>
      </c>
      <c r="GV56" s="168"/>
    </row>
    <row r="57" spans="1:204" ht="13.5" thickTop="1">
      <c r="A57" s="236">
        <v>54</v>
      </c>
      <c r="B57" s="47" t="s">
        <v>105</v>
      </c>
      <c r="C57" s="24" t="s">
        <v>139</v>
      </c>
      <c r="D57" s="25"/>
      <c r="E57" s="439" t="str">
        <f>IF('Phase Finale'!C6&lt;&gt;"",'Phase Finale'!C6,"")</f>
        <v/>
      </c>
      <c r="F57" s="440"/>
      <c r="G57" s="26"/>
      <c r="H57" s="26"/>
      <c r="I57" s="26"/>
      <c r="J57" s="26" t="str">
        <f>IF(E57&lt;&gt;"",VLOOKUP(E57,Poules!$BD$11:$BF$69,3,FALSE),"")</f>
        <v/>
      </c>
      <c r="K57" s="269" t="str">
        <f>IF($K$4&lt;&gt;0,HLOOKUP($K$4,$O$4:GU57,A57,FALSE),"")</f>
        <v>Albanie</v>
      </c>
      <c r="L57" s="264"/>
      <c r="M57" s="274">
        <f>IF($K$4&lt;&gt;0,HLOOKUP(CONCATENATE($K$4,"2"),$O$4:GU57,A57,FALSE),"")</f>
        <v>0</v>
      </c>
      <c r="N57" s="259"/>
      <c r="O57" s="81" t="s">
        <v>277</v>
      </c>
      <c r="P57" s="27"/>
      <c r="Q57" s="28">
        <f>IF(COUNTIF($E$57:$E$72,O57)=0,0,5*VLOOKUP(O57,$E$57:$J$72,6,FALSE))</f>
        <v>0</v>
      </c>
      <c r="R57" s="81" t="s">
        <v>277</v>
      </c>
      <c r="S57" s="27"/>
      <c r="T57" s="28">
        <f>IF(COUNTIF($E$57:$E$72,R57)=0,0,5*VLOOKUP(R57,$E$57:$J$72,6,FALSE))</f>
        <v>0</v>
      </c>
      <c r="U57" s="81" t="s">
        <v>277</v>
      </c>
      <c r="V57" s="27"/>
      <c r="W57" s="28">
        <f>IF(COUNTIF($E$57:$E$72,U57)=0,0,5*VLOOKUP(U57,$E$57:$J$72,6,FALSE))</f>
        <v>0</v>
      </c>
      <c r="X57" s="81" t="s">
        <v>277</v>
      </c>
      <c r="Y57" s="27"/>
      <c r="Z57" s="28">
        <f>IF(COUNTIF($E$57:$E$72,X57)=0,0,5*VLOOKUP(X57,$E$57:$J$72,6,FALSE))</f>
        <v>0</v>
      </c>
      <c r="AA57" s="81" t="s">
        <v>277</v>
      </c>
      <c r="AB57" s="27"/>
      <c r="AC57" s="28">
        <f>IF(COUNTIF($E$57:$E$72,AA57)=0,0,5*VLOOKUP(AA57,$E$57:$J$72,6,FALSE))</f>
        <v>0</v>
      </c>
      <c r="AD57" s="81" t="s">
        <v>277</v>
      </c>
      <c r="AE57" s="27"/>
      <c r="AF57" s="28">
        <f>IF(COUNTIF($E$57:$E$72,AD57)=0,0,5*VLOOKUP(AD57,$E$57:$J$72,6,FALSE))</f>
        <v>0</v>
      </c>
      <c r="AG57" s="81" t="s">
        <v>277</v>
      </c>
      <c r="AH57" s="27"/>
      <c r="AI57" s="28">
        <f>IF(COUNTIF($E$57:$E$72,AG57)=0,0,5*VLOOKUP(AG57,$E$57:$J$72,6,FALSE))</f>
        <v>0</v>
      </c>
      <c r="AJ57" s="81" t="s">
        <v>277</v>
      </c>
      <c r="AK57" s="27"/>
      <c r="AL57" s="28">
        <f>IF(COUNTIF($E$57:$E$72,AJ57)=0,0,5*VLOOKUP(AJ57,$E$57:$J$72,6,FALSE))</f>
        <v>0</v>
      </c>
      <c r="AM57" s="81" t="s">
        <v>277</v>
      </c>
      <c r="AN57" s="27"/>
      <c r="AO57" s="28">
        <f>IF(COUNTIF($E$57:$E$72,AM57)=0,0,5*VLOOKUP(AM57,$E$57:$J$72,6,FALSE))</f>
        <v>0</v>
      </c>
      <c r="AP57" s="81" t="s">
        <v>277</v>
      </c>
      <c r="AQ57" s="27"/>
      <c r="AR57" s="28">
        <f>IF(COUNTIF($E$57:$E$72,AP57)=0,0,5*VLOOKUP(AP57,$E$57:$J$72,6,FALSE))</f>
        <v>0</v>
      </c>
      <c r="AS57" s="81" t="s">
        <v>277</v>
      </c>
      <c r="AT57" s="27"/>
      <c r="AU57" s="28">
        <f>IF(COUNTIF($E$57:$E$72,AS57)=0,0,5*VLOOKUP(AS57,$E$57:$J$72,6,FALSE))</f>
        <v>0</v>
      </c>
      <c r="AV57" s="81" t="s">
        <v>277</v>
      </c>
      <c r="AW57" s="27"/>
      <c r="AX57" s="28">
        <f>IF(COUNTIF($E$57:$E$72,AV57)=0,0,5*VLOOKUP(AV57,$E$57:$J$72,6,FALSE))</f>
        <v>0</v>
      </c>
      <c r="AY57" s="81" t="s">
        <v>277</v>
      </c>
      <c r="AZ57" s="27"/>
      <c r="BA57" s="28">
        <f>IF(COUNTIF($E$57:$E$72,AY57)=0,0,5*VLOOKUP(AY57,$E$57:$J$72,6,FALSE))</f>
        <v>0</v>
      </c>
      <c r="BB57" s="81" t="s">
        <v>277</v>
      </c>
      <c r="BC57" s="27"/>
      <c r="BD57" s="28">
        <f>IF(COUNTIF($E$57:$E$72,BB57)=0,0,5*VLOOKUP(BB57,$E$57:$J$72,6,FALSE))</f>
        <v>0</v>
      </c>
      <c r="BE57" s="81" t="s">
        <v>277</v>
      </c>
      <c r="BF57" s="27"/>
      <c r="BG57" s="28">
        <f>IF(COUNTIF($E$57:$E$72,BE57)=0,0,5*VLOOKUP(BE57,$E$57:$J$72,6,FALSE))</f>
        <v>0</v>
      </c>
      <c r="BH57" s="81" t="s">
        <v>277</v>
      </c>
      <c r="BI57" s="27"/>
      <c r="BJ57" s="28">
        <f>IF(COUNTIF($E$57:$E$72,BH57)=0,0,5*VLOOKUP(BH57,$E$57:$J$72,6,FALSE))</f>
        <v>0</v>
      </c>
      <c r="BK57" s="81" t="s">
        <v>277</v>
      </c>
      <c r="BL57" s="27"/>
      <c r="BM57" s="28">
        <f>IF(COUNTIF($E$57:$E$72,BK57)=0,0,5*VLOOKUP(BK57,$E$57:$J$72,6,FALSE))</f>
        <v>0</v>
      </c>
      <c r="BN57" s="81" t="s">
        <v>277</v>
      </c>
      <c r="BO57" s="27"/>
      <c r="BP57" s="28">
        <f>IF(COUNTIF($E$57:$E$72,BN57)=0,0,5*VLOOKUP(BN57,$E$57:$J$72,6,FALSE))</f>
        <v>0</v>
      </c>
      <c r="BQ57" s="81" t="s">
        <v>277</v>
      </c>
      <c r="BR57" s="27"/>
      <c r="BS57" s="28">
        <f>IF(COUNTIF($E$57:$E$72,BQ57)=0,0,5*VLOOKUP(BQ57,$E$57:$J$72,6,FALSE))</f>
        <v>0</v>
      </c>
      <c r="BT57" s="81" t="s">
        <v>277</v>
      </c>
      <c r="BU57" s="27"/>
      <c r="BV57" s="28">
        <f>IF(COUNTIF($E$57:$E$72,BT57)=0,0,5*VLOOKUP(BT57,$E$57:$J$72,6,FALSE))</f>
        <v>0</v>
      </c>
      <c r="BW57" s="81" t="s">
        <v>277</v>
      </c>
      <c r="BX57" s="27"/>
      <c r="BY57" s="28">
        <f>IF(COUNTIF($E$57:$E$72,BW57)=0,0,5*VLOOKUP(BW57,$E$57:$J$72,6,FALSE))</f>
        <v>0</v>
      </c>
      <c r="BZ57" s="81" t="s">
        <v>277</v>
      </c>
      <c r="CA57" s="27"/>
      <c r="CB57" s="28">
        <f>IF(COUNTIF($E$57:$E$72,BZ57)=0,0,5*VLOOKUP(BZ57,$E$57:$J$72,6,FALSE))</f>
        <v>0</v>
      </c>
      <c r="CC57" s="81" t="s">
        <v>277</v>
      </c>
      <c r="CD57" s="27"/>
      <c r="CE57" s="28">
        <f>IF(COUNTIF($E$57:$E$72,CC57)=0,0,5*VLOOKUP(CC57,$E$57:$J$72,6,FALSE))</f>
        <v>0</v>
      </c>
      <c r="CF57" s="81" t="s">
        <v>277</v>
      </c>
      <c r="CG57" s="27"/>
      <c r="CH57" s="28">
        <f>IF(COUNTIF($E$57:$E$72,CF57)=0,0,5*VLOOKUP(CF57,$E$57:$J$72,6,FALSE))</f>
        <v>0</v>
      </c>
      <c r="CI57" s="81" t="s">
        <v>277</v>
      </c>
      <c r="CJ57" s="27"/>
      <c r="CK57" s="28">
        <f>IF(COUNTIF($E$57:$E$72,CI57)=0,0,5*VLOOKUP(CI57,$E$57:$J$72,6,FALSE))</f>
        <v>0</v>
      </c>
      <c r="CL57" s="81" t="s">
        <v>277</v>
      </c>
      <c r="CM57" s="27"/>
      <c r="CN57" s="28">
        <f>IF(COUNTIF($E$57:$E$72,CL57)=0,0,5*VLOOKUP(CL57,$E$57:$J$72,6,FALSE))</f>
        <v>0</v>
      </c>
      <c r="CO57" s="81" t="s">
        <v>277</v>
      </c>
      <c r="CP57" s="27"/>
      <c r="CQ57" s="28">
        <f>IF(COUNTIF($E$57:$E$72,CO57)=0,0,5*VLOOKUP(CO57,$E$57:$J$72,6,FALSE))</f>
        <v>0</v>
      </c>
      <c r="CR57" s="81" t="s">
        <v>277</v>
      </c>
      <c r="CS57" s="27"/>
      <c r="CT57" s="28">
        <f>IF(COUNTIF($E$57:$E$72,CR57)=0,0,5*VLOOKUP(CR57,$E$57:$J$72,6,FALSE))</f>
        <v>0</v>
      </c>
      <c r="CU57" s="81" t="s">
        <v>277</v>
      </c>
      <c r="CV57" s="27"/>
      <c r="CW57" s="28">
        <f>IF(COUNTIF($E$57:$E$72,CU57)=0,0,5*VLOOKUP(CU57,$E$57:$J$72,6,FALSE))</f>
        <v>0</v>
      </c>
      <c r="CX57" s="81" t="s">
        <v>277</v>
      </c>
      <c r="CY57" s="27"/>
      <c r="CZ57" s="28">
        <f>IF(COUNTIF($E$57:$E$72,CX57)=0,0,5*VLOOKUP(CX57,$E$57:$J$72,6,FALSE))</f>
        <v>0</v>
      </c>
      <c r="DA57" s="81" t="s">
        <v>277</v>
      </c>
      <c r="DB57" s="27"/>
      <c r="DC57" s="28">
        <f>IF(COUNTIF($E$57:$E$72,DA57)=0,0,5*VLOOKUP(DA57,$E$57:$J$72,6,FALSE))</f>
        <v>0</v>
      </c>
      <c r="DD57" s="81" t="s">
        <v>277</v>
      </c>
      <c r="DE57" s="27"/>
      <c r="DF57" s="28">
        <f>IF(COUNTIF($E$57:$E$72,DD57)=0,0,5*VLOOKUP(DD57,$E$57:$J$72,6,FALSE))</f>
        <v>0</v>
      </c>
      <c r="DG57" s="81" t="s">
        <v>277</v>
      </c>
      <c r="DH57" s="27"/>
      <c r="DI57" s="28">
        <f>IF(COUNTIF($E$57:$E$72,DG57)=0,0,5*VLOOKUP(DG57,$E$57:$J$72,6,FALSE))</f>
        <v>0</v>
      </c>
      <c r="DJ57" s="81" t="s">
        <v>277</v>
      </c>
      <c r="DK57" s="27"/>
      <c r="DL57" s="28">
        <f>IF(COUNTIF($E$57:$E$72,DJ57)=0,0,5*VLOOKUP(DJ57,$E$57:$J$72,6,FALSE))</f>
        <v>0</v>
      </c>
      <c r="DM57" s="81" t="s">
        <v>277</v>
      </c>
      <c r="DN57" s="27"/>
      <c r="DO57" s="28">
        <f>IF(COUNTIF($E$57:$E$72,DM57)=0,0,5*VLOOKUP(DM57,$E$57:$J$72,6,FALSE))</f>
        <v>0</v>
      </c>
      <c r="DP57" s="81" t="s">
        <v>277</v>
      </c>
      <c r="DQ57" s="27"/>
      <c r="DR57" s="28">
        <f>IF(COUNTIF($E$57:$E$72,DP57)=0,0,5*VLOOKUP(DP57,$E$57:$J$72,6,FALSE))</f>
        <v>0</v>
      </c>
      <c r="DS57" s="81" t="s">
        <v>277</v>
      </c>
      <c r="DT57" s="27"/>
      <c r="DU57" s="28">
        <f>IF(COUNTIF($E$57:$E$72,DS57)=0,0,5*VLOOKUP(DS57,$E$57:$J$72,6,FALSE))</f>
        <v>0</v>
      </c>
      <c r="DV57" s="81" t="s">
        <v>277</v>
      </c>
      <c r="DW57" s="27"/>
      <c r="DX57" s="28">
        <f>IF(COUNTIF($E$57:$E$72,DV57)=0,0,5*VLOOKUP(DV57,$E$57:$J$72,6,FALSE))</f>
        <v>0</v>
      </c>
      <c r="DY57" s="81" t="s">
        <v>277</v>
      </c>
      <c r="DZ57" s="27"/>
      <c r="EA57" s="28">
        <f>IF(COUNTIF($E$57:$E$72,DY57)=0,0,5*VLOOKUP(DY57,$E$57:$J$72,6,FALSE))</f>
        <v>0</v>
      </c>
      <c r="EB57" s="81" t="s">
        <v>277</v>
      </c>
      <c r="EC57" s="27"/>
      <c r="ED57" s="28">
        <f>IF(COUNTIF($E$57:$E$72,EB57)=0,0,5*VLOOKUP(EB57,$E$57:$J$72,6,FALSE))</f>
        <v>0</v>
      </c>
      <c r="EE57" s="81" t="s">
        <v>277</v>
      </c>
      <c r="EF57" s="27"/>
      <c r="EG57" s="28">
        <f>IF(COUNTIF($E$57:$E$72,EE57)=0,0,5*VLOOKUP(EE57,$E$57:$J$72,6,FALSE))</f>
        <v>0</v>
      </c>
      <c r="EH57" s="81" t="s">
        <v>277</v>
      </c>
      <c r="EI57" s="27"/>
      <c r="EJ57" s="28">
        <f>IF(COUNTIF($E$57:$E$72,EH57)=0,0,5*VLOOKUP(EH57,$E$57:$J$72,6,FALSE))</f>
        <v>0</v>
      </c>
      <c r="EK57" s="81" t="s">
        <v>277</v>
      </c>
      <c r="EL57" s="27"/>
      <c r="EM57" s="28">
        <f>IF(COUNTIF($E$57:$E$72,EK57)=0,0,5*VLOOKUP(EK57,$E$57:$J$72,6,FALSE))</f>
        <v>0</v>
      </c>
      <c r="EN57" s="81" t="s">
        <v>277</v>
      </c>
      <c r="EO57" s="27"/>
      <c r="EP57" s="28">
        <f>IF(COUNTIF($E$57:$E$72,EN57)=0,0,5*VLOOKUP(EN57,$E$57:$J$72,6,FALSE))</f>
        <v>0</v>
      </c>
      <c r="EQ57" s="81" t="s">
        <v>277</v>
      </c>
      <c r="ER57" s="27"/>
      <c r="ES57" s="28">
        <f>IF(COUNTIF($E$57:$E$72,EQ57)=0,0,5*VLOOKUP(EQ57,$E$57:$J$72,6,FALSE))</f>
        <v>0</v>
      </c>
      <c r="ET57" s="81" t="s">
        <v>277</v>
      </c>
      <c r="EU57" s="27"/>
      <c r="EV57" s="28">
        <f>IF(COUNTIF($E$57:$E$72,ET57)=0,0,5*VLOOKUP(ET57,$E$57:$J$72,6,FALSE))</f>
        <v>0</v>
      </c>
      <c r="EW57" s="81" t="s">
        <v>277</v>
      </c>
      <c r="EX57" s="27"/>
      <c r="EY57" s="28">
        <f>IF(COUNTIF($E$57:$E$72,EW57)=0,0,5*VLOOKUP(EW57,$E$57:$J$72,6,FALSE))</f>
        <v>0</v>
      </c>
      <c r="EZ57" s="81" t="s">
        <v>277</v>
      </c>
      <c r="FA57" s="27"/>
      <c r="FB57" s="28">
        <f>IF(COUNTIF($E$57:$E$72,EZ57)=0,0,5*VLOOKUP(EZ57,$E$57:$J$72,6,FALSE))</f>
        <v>0</v>
      </c>
      <c r="FC57" s="81" t="s">
        <v>277</v>
      </c>
      <c r="FD57" s="27"/>
      <c r="FE57" s="28">
        <f>IF(COUNTIF($E$57:$E$72,FC57)=0,0,5*VLOOKUP(FC57,$E$57:$J$72,6,FALSE))</f>
        <v>0</v>
      </c>
      <c r="FF57" s="81" t="s">
        <v>277</v>
      </c>
      <c r="FG57" s="27"/>
      <c r="FH57" s="28">
        <f>IF(COUNTIF($E$57:$E$72,FF57)=0,0,5*VLOOKUP(FF57,$E$57:$J$72,6,FALSE))</f>
        <v>0</v>
      </c>
      <c r="FI57" s="81" t="s">
        <v>277</v>
      </c>
      <c r="FJ57" s="27"/>
      <c r="FK57" s="28">
        <f>IF(COUNTIF($E$57:$E$72,FI57)=0,0,5*VLOOKUP(FI57,$E$57:$J$72,6,FALSE))</f>
        <v>0</v>
      </c>
      <c r="FL57" s="81" t="s">
        <v>277</v>
      </c>
      <c r="FM57" s="27"/>
      <c r="FN57" s="28">
        <f>IF(COUNTIF($E$57:$E$72,FL57)=0,0,5*VLOOKUP(FL57,$E$57:$J$72,6,FALSE))</f>
        <v>0</v>
      </c>
      <c r="FO57" s="81" t="s">
        <v>277</v>
      </c>
      <c r="FP57" s="27"/>
      <c r="FQ57" s="28">
        <f>IF(COUNTIF($E$57:$E$72,FO57)=0,0,5*VLOOKUP(FO57,$E$57:$J$72,6,FALSE))</f>
        <v>0</v>
      </c>
      <c r="FR57" s="81" t="s">
        <v>277</v>
      </c>
      <c r="FS57" s="27"/>
      <c r="FT57" s="28">
        <f>IF(COUNTIF($E$57:$E$72,FR57)=0,0,5*VLOOKUP(FR57,$E$57:$J$72,6,FALSE))</f>
        <v>0</v>
      </c>
      <c r="FU57" s="81" t="s">
        <v>277</v>
      </c>
      <c r="FV57" s="27"/>
      <c r="FW57" s="28">
        <f>IF(COUNTIF($E$57:$E$72,FU57)=0,0,5*VLOOKUP(FU57,$E$57:$J$72,6,FALSE))</f>
        <v>0</v>
      </c>
      <c r="FX57" s="81" t="s">
        <v>277</v>
      </c>
      <c r="FY57" s="27"/>
      <c r="FZ57" s="28">
        <f>IF(COUNTIF($E$57:$E$72,FX57)=0,0,5*VLOOKUP(FX57,$E$57:$J$72,6,FALSE))</f>
        <v>0</v>
      </c>
      <c r="GA57" s="81" t="s">
        <v>277</v>
      </c>
      <c r="GB57" s="27"/>
      <c r="GC57" s="28">
        <f>IF(COUNTIF($E$57:$E$72,GA57)=0,0,5*VLOOKUP(GA57,$E$57:$J$72,6,FALSE))</f>
        <v>0</v>
      </c>
      <c r="GD57" s="81" t="s">
        <v>277</v>
      </c>
      <c r="GE57" s="27"/>
      <c r="GF57" s="28">
        <f>IF(COUNTIF($E$57:$E$72,GD57)=0,0,5*VLOOKUP(GD57,$E$57:$J$72,6,FALSE))</f>
        <v>0</v>
      </c>
      <c r="GG57" s="81" t="s">
        <v>277</v>
      </c>
      <c r="GH57" s="27"/>
      <c r="GI57" s="28">
        <f>IF(COUNTIF($E$57:$E$72,GG57)=0,0,5*VLOOKUP(GG57,$E$57:$J$72,6,FALSE))</f>
        <v>0</v>
      </c>
      <c r="GJ57" s="81" t="s">
        <v>277</v>
      </c>
      <c r="GK57" s="27"/>
      <c r="GL57" s="28">
        <f>IF(COUNTIF($E$57:$E$72,GJ57)=0,0,5*VLOOKUP(GJ57,$E$57:$J$72,6,FALSE))</f>
        <v>0</v>
      </c>
      <c r="GM57" s="81" t="s">
        <v>287</v>
      </c>
      <c r="GN57" s="27"/>
      <c r="GO57" s="28">
        <f>IF(COUNTIF($E$57:$E$72,GM57)=0,0,5*VLOOKUP(GM57,$E$57:$J$72,6,FALSE))</f>
        <v>0</v>
      </c>
      <c r="GP57" s="81" t="s">
        <v>277</v>
      </c>
      <c r="GQ57" s="27"/>
      <c r="GR57" s="28">
        <f>IF(COUNTIF($E$57:$E$72,GP57)=0,0,5*VLOOKUP(GP57,$E$57:$J$72,6,FALSE))</f>
        <v>0</v>
      </c>
      <c r="GS57" s="81" t="s">
        <v>277</v>
      </c>
      <c r="GT57" s="27"/>
      <c r="GU57" s="28">
        <f>IF(COUNTIF($E$57:$E$72,GS57)=0,0,5*VLOOKUP(GS57,$E$57:$J$72,6,FALSE))</f>
        <v>0</v>
      </c>
      <c r="GV57" s="168"/>
    </row>
    <row r="58" spans="1:204">
      <c r="A58" s="236">
        <v>55</v>
      </c>
      <c r="B58" s="48"/>
      <c r="C58" s="17" t="s">
        <v>140</v>
      </c>
      <c r="D58" s="18"/>
      <c r="E58" s="444" t="str">
        <f>IF('Phase Finale'!C11&lt;&gt;"",'Phase Finale'!C11,"")</f>
        <v/>
      </c>
      <c r="F58" s="445"/>
      <c r="G58" s="22"/>
      <c r="H58" s="22"/>
      <c r="I58" s="22"/>
      <c r="J58" s="26" t="str">
        <f>IF(E58&lt;&gt;"",VLOOKUP(E58,Poules!$BD$11:$BF$69,3,FALSE),"")</f>
        <v/>
      </c>
      <c r="K58" s="270" t="str">
        <f>IF($K$4&lt;&gt;0,HLOOKUP($K$4,$O$4:GU58,A58,FALSE),"")</f>
        <v>Suède</v>
      </c>
      <c r="L58" s="265"/>
      <c r="M58" s="260">
        <f>IF($K$4&lt;&gt;0,HLOOKUP(CONCATENATE($K$4,"2"),$O$4:GU58,A58,FALSE),"")</f>
        <v>0</v>
      </c>
      <c r="N58" s="253"/>
      <c r="O58" s="82" t="s">
        <v>286</v>
      </c>
      <c r="P58" s="19"/>
      <c r="Q58" s="28">
        <f t="shared" ref="Q58:Q72" si="4">IF(COUNTIF($E$57:$E$72,O58)=0,0,5*VLOOKUP(O58,$E$57:$J$72,6,FALSE))</f>
        <v>0</v>
      </c>
      <c r="R58" s="82" t="s">
        <v>5</v>
      </c>
      <c r="S58" s="19"/>
      <c r="T58" s="28">
        <f t="shared" ref="T58:T72" si="5">IF(COUNTIF($E$57:$E$72,R58)=0,0,5*VLOOKUP(R58,$E$57:$J$72,6,FALSE))</f>
        <v>0</v>
      </c>
      <c r="U58" s="82" t="s">
        <v>286</v>
      </c>
      <c r="V58" s="19"/>
      <c r="W58" s="28">
        <f t="shared" ref="W58:W72" si="6">IF(COUNTIF($E$57:$E$72,U58)=0,0,5*VLOOKUP(U58,$E$57:$J$72,6,FALSE))</f>
        <v>0</v>
      </c>
      <c r="X58" s="82" t="s">
        <v>289</v>
      </c>
      <c r="Y58" s="19"/>
      <c r="Z58" s="28">
        <f t="shared" ref="Z58:Z72" si="7">IF(COUNTIF($E$57:$E$72,X58)=0,0,5*VLOOKUP(X58,$E$57:$J$72,6,FALSE))</f>
        <v>0</v>
      </c>
      <c r="AA58" s="82" t="s">
        <v>289</v>
      </c>
      <c r="AB58" s="19"/>
      <c r="AC58" s="28">
        <f t="shared" ref="AC58:AC72" si="8">IF(COUNTIF($E$57:$E$72,AA58)=0,0,5*VLOOKUP(AA58,$E$57:$J$72,6,FALSE))</f>
        <v>0</v>
      </c>
      <c r="AD58" s="82" t="s">
        <v>286</v>
      </c>
      <c r="AE58" s="19"/>
      <c r="AF58" s="28">
        <f t="shared" ref="AF58:AF72" si="9">IF(COUNTIF($E$57:$E$72,AD58)=0,0,5*VLOOKUP(AD58,$E$57:$J$72,6,FALSE))</f>
        <v>0</v>
      </c>
      <c r="AG58" s="82" t="s">
        <v>5</v>
      </c>
      <c r="AH58" s="19"/>
      <c r="AI58" s="28">
        <f t="shared" ref="AI58:AI72" si="10">IF(COUNTIF($E$57:$E$72,AG58)=0,0,5*VLOOKUP(AG58,$E$57:$J$72,6,FALSE))</f>
        <v>0</v>
      </c>
      <c r="AJ58" s="82" t="s">
        <v>289</v>
      </c>
      <c r="AK58" s="19"/>
      <c r="AL58" s="28">
        <f t="shared" ref="AL58:AL72" si="11">IF(COUNTIF($E$57:$E$72,AJ58)=0,0,5*VLOOKUP(AJ58,$E$57:$J$72,6,FALSE))</f>
        <v>0</v>
      </c>
      <c r="AM58" s="82" t="s">
        <v>286</v>
      </c>
      <c r="AN58" s="19"/>
      <c r="AO58" s="28">
        <f t="shared" ref="AO58:AO72" si="12">IF(COUNTIF($E$57:$E$72,AM58)=0,0,5*VLOOKUP(AM58,$E$57:$J$72,6,FALSE))</f>
        <v>0</v>
      </c>
      <c r="AP58" s="82" t="s">
        <v>5</v>
      </c>
      <c r="AQ58" s="19"/>
      <c r="AR58" s="28">
        <f t="shared" ref="AR58:AR72" si="13">IF(COUNTIF($E$57:$E$72,AP58)=0,0,5*VLOOKUP(AP58,$E$57:$J$72,6,FALSE))</f>
        <v>0</v>
      </c>
      <c r="AS58" s="82" t="s">
        <v>286</v>
      </c>
      <c r="AT58" s="19"/>
      <c r="AU58" s="28">
        <f t="shared" ref="AU58:AU72" si="14">IF(COUNTIF($E$57:$E$72,AS58)=0,0,5*VLOOKUP(AS58,$E$57:$J$72,6,FALSE))</f>
        <v>0</v>
      </c>
      <c r="AV58" s="82" t="s">
        <v>286</v>
      </c>
      <c r="AW58" s="19"/>
      <c r="AX58" s="28">
        <f t="shared" ref="AX58:AX72" si="15">IF(COUNTIF($E$57:$E$72,AV58)=0,0,5*VLOOKUP(AV58,$E$57:$J$72,6,FALSE))</f>
        <v>0</v>
      </c>
      <c r="AY58" s="82" t="s">
        <v>286</v>
      </c>
      <c r="AZ58" s="19"/>
      <c r="BA58" s="28">
        <f t="shared" ref="BA58:BA72" si="16">IF(COUNTIF($E$57:$E$72,AY58)=0,0,5*VLOOKUP(AY58,$E$57:$J$72,6,FALSE))</f>
        <v>0</v>
      </c>
      <c r="BB58" s="82" t="s">
        <v>286</v>
      </c>
      <c r="BC58" s="19"/>
      <c r="BD58" s="28">
        <f t="shared" ref="BD58:BD72" si="17">IF(COUNTIF($E$57:$E$72,BB58)=0,0,5*VLOOKUP(BB58,$E$57:$J$72,6,FALSE))</f>
        <v>0</v>
      </c>
      <c r="BE58" s="82" t="s">
        <v>286</v>
      </c>
      <c r="BF58" s="19"/>
      <c r="BG58" s="28">
        <f t="shared" ref="BG58:BG72" si="18">IF(COUNTIF($E$57:$E$72,BE58)=0,0,5*VLOOKUP(BE58,$E$57:$J$72,6,FALSE))</f>
        <v>0</v>
      </c>
      <c r="BH58" s="82" t="s">
        <v>286</v>
      </c>
      <c r="BI58" s="19"/>
      <c r="BJ58" s="28">
        <f t="shared" ref="BJ58:BJ72" si="19">IF(COUNTIF($E$57:$E$72,BH58)=0,0,5*VLOOKUP(BH58,$E$57:$J$72,6,FALSE))</f>
        <v>0</v>
      </c>
      <c r="BK58" s="82" t="s">
        <v>289</v>
      </c>
      <c r="BL58" s="19"/>
      <c r="BM58" s="28">
        <f t="shared" ref="BM58:BM72" si="20">IF(COUNTIF($E$57:$E$72,BK58)=0,0,5*VLOOKUP(BK58,$E$57:$J$72,6,FALSE))</f>
        <v>0</v>
      </c>
      <c r="BN58" s="82" t="s">
        <v>289</v>
      </c>
      <c r="BO58" s="19"/>
      <c r="BP58" s="28">
        <f t="shared" ref="BP58:BP72" si="21">IF(COUNTIF($E$57:$E$72,BN58)=0,0,5*VLOOKUP(BN58,$E$57:$J$72,6,FALSE))</f>
        <v>0</v>
      </c>
      <c r="BQ58" s="82" t="s">
        <v>286</v>
      </c>
      <c r="BR58" s="19"/>
      <c r="BS58" s="28">
        <f t="shared" ref="BS58:BS72" si="22">IF(COUNTIF($E$57:$E$72,BQ58)=0,0,5*VLOOKUP(BQ58,$E$57:$J$72,6,FALSE))</f>
        <v>0</v>
      </c>
      <c r="BT58" s="82" t="s">
        <v>286</v>
      </c>
      <c r="BU58" s="19"/>
      <c r="BV58" s="28">
        <f t="shared" ref="BV58:BV72" si="23">IF(COUNTIF($E$57:$E$72,BT58)=0,0,5*VLOOKUP(BT58,$E$57:$J$72,6,FALSE))</f>
        <v>0</v>
      </c>
      <c r="BW58" s="82" t="s">
        <v>5</v>
      </c>
      <c r="BX58" s="19"/>
      <c r="BY58" s="28">
        <f t="shared" ref="BY58:BY72" si="24">IF(COUNTIF($E$57:$E$72,BW58)=0,0,5*VLOOKUP(BW58,$E$57:$J$72,6,FALSE))</f>
        <v>0</v>
      </c>
      <c r="BZ58" s="82" t="s">
        <v>286</v>
      </c>
      <c r="CA58" s="19"/>
      <c r="CB58" s="28">
        <f t="shared" ref="CB58:CB72" si="25">IF(COUNTIF($E$57:$E$72,BZ58)=0,0,5*VLOOKUP(BZ58,$E$57:$J$72,6,FALSE))</f>
        <v>0</v>
      </c>
      <c r="CC58" s="82" t="s">
        <v>286</v>
      </c>
      <c r="CD58" s="19"/>
      <c r="CE58" s="28">
        <f t="shared" ref="CE58:CE72" si="26">IF(COUNTIF($E$57:$E$72,CC58)=0,0,5*VLOOKUP(CC58,$E$57:$J$72,6,FALSE))</f>
        <v>0</v>
      </c>
      <c r="CF58" s="82" t="s">
        <v>286</v>
      </c>
      <c r="CG58" s="19"/>
      <c r="CH58" s="28">
        <f t="shared" ref="CH58:CH72" si="27">IF(COUNTIF($E$57:$E$72,CF58)=0,0,5*VLOOKUP(CF58,$E$57:$J$72,6,FALSE))</f>
        <v>0</v>
      </c>
      <c r="CI58" s="82" t="s">
        <v>5</v>
      </c>
      <c r="CJ58" s="19"/>
      <c r="CK58" s="28">
        <f t="shared" ref="CK58:CK72" si="28">IF(COUNTIF($E$57:$E$72,CI58)=0,0,5*VLOOKUP(CI58,$E$57:$J$72,6,FALSE))</f>
        <v>0</v>
      </c>
      <c r="CL58" s="82" t="s">
        <v>5</v>
      </c>
      <c r="CM58" s="19"/>
      <c r="CN58" s="28">
        <f t="shared" ref="CN58:CN72" si="29">IF(COUNTIF($E$57:$E$72,CL58)=0,0,5*VLOOKUP(CL58,$E$57:$J$72,6,FALSE))</f>
        <v>0</v>
      </c>
      <c r="CO58" s="82" t="s">
        <v>289</v>
      </c>
      <c r="CP58" s="19"/>
      <c r="CQ58" s="28">
        <f t="shared" ref="CQ58:CQ72" si="30">IF(COUNTIF($E$57:$E$72,CO58)=0,0,5*VLOOKUP(CO58,$E$57:$J$72,6,FALSE))</f>
        <v>0</v>
      </c>
      <c r="CR58" s="82" t="s">
        <v>286</v>
      </c>
      <c r="CS58" s="19"/>
      <c r="CT58" s="28">
        <f t="shared" ref="CT58:CT72" si="31">IF(COUNTIF($E$57:$E$72,CR58)=0,0,5*VLOOKUP(CR58,$E$57:$J$72,6,FALSE))</f>
        <v>0</v>
      </c>
      <c r="CU58" s="82" t="s">
        <v>5</v>
      </c>
      <c r="CV58" s="19"/>
      <c r="CW58" s="28">
        <f t="shared" ref="CW58:CW72" si="32">IF(COUNTIF($E$57:$E$72,CU58)=0,0,5*VLOOKUP(CU58,$E$57:$J$72,6,FALSE))</f>
        <v>0</v>
      </c>
      <c r="CX58" s="82" t="s">
        <v>286</v>
      </c>
      <c r="CY58" s="19"/>
      <c r="CZ58" s="28">
        <f t="shared" ref="CZ58:CZ72" si="33">IF(COUNTIF($E$57:$E$72,CX58)=0,0,5*VLOOKUP(CX58,$E$57:$J$72,6,FALSE))</f>
        <v>0</v>
      </c>
      <c r="DA58" s="82" t="s">
        <v>289</v>
      </c>
      <c r="DB58" s="19"/>
      <c r="DC58" s="28">
        <f t="shared" ref="DC58:DC72" si="34">IF(COUNTIF($E$57:$E$72,DA58)=0,0,5*VLOOKUP(DA58,$E$57:$J$72,6,FALSE))</f>
        <v>0</v>
      </c>
      <c r="DD58" s="82" t="s">
        <v>286</v>
      </c>
      <c r="DE58" s="19"/>
      <c r="DF58" s="28">
        <f t="shared" ref="DF58:DF72" si="35">IF(COUNTIF($E$57:$E$72,DD58)=0,0,5*VLOOKUP(DD58,$E$57:$J$72,6,FALSE))</f>
        <v>0</v>
      </c>
      <c r="DG58" s="82" t="s">
        <v>286</v>
      </c>
      <c r="DH58" s="19"/>
      <c r="DI58" s="28">
        <f t="shared" ref="DI58:DI72" si="36">IF(COUNTIF($E$57:$E$72,DG58)=0,0,5*VLOOKUP(DG58,$E$57:$J$72,6,FALSE))</f>
        <v>0</v>
      </c>
      <c r="DJ58" s="82" t="s">
        <v>286</v>
      </c>
      <c r="DK58" s="19"/>
      <c r="DL58" s="28">
        <f t="shared" ref="DL58:DL72" si="37">IF(COUNTIF($E$57:$E$72,DJ58)=0,0,5*VLOOKUP(DJ58,$E$57:$J$72,6,FALSE))</f>
        <v>0</v>
      </c>
      <c r="DM58" s="82" t="s">
        <v>286</v>
      </c>
      <c r="DN58" s="19"/>
      <c r="DO58" s="28">
        <f t="shared" ref="DO58:DO72" si="38">IF(COUNTIF($E$57:$E$72,DM58)=0,0,5*VLOOKUP(DM58,$E$57:$J$72,6,FALSE))</f>
        <v>0</v>
      </c>
      <c r="DP58" s="82" t="s">
        <v>286</v>
      </c>
      <c r="DQ58" s="19"/>
      <c r="DR58" s="28">
        <f t="shared" ref="DR58:DR72" si="39">IF(COUNTIF($E$57:$E$72,DP58)=0,0,5*VLOOKUP(DP58,$E$57:$J$72,6,FALSE))</f>
        <v>0</v>
      </c>
      <c r="DS58" s="82" t="s">
        <v>5</v>
      </c>
      <c r="DT58" s="19"/>
      <c r="DU58" s="28">
        <f t="shared" ref="DU58:DU72" si="40">IF(COUNTIF($E$57:$E$72,DS58)=0,0,5*VLOOKUP(DS58,$E$57:$J$72,6,FALSE))</f>
        <v>0</v>
      </c>
      <c r="DV58" s="82" t="s">
        <v>289</v>
      </c>
      <c r="DW58" s="19"/>
      <c r="DX58" s="28">
        <f t="shared" ref="DX58:DX72" si="41">IF(COUNTIF($E$57:$E$72,DV58)=0,0,5*VLOOKUP(DV58,$E$57:$J$72,6,FALSE))</f>
        <v>0</v>
      </c>
      <c r="DY58" s="82" t="s">
        <v>289</v>
      </c>
      <c r="DZ58" s="19"/>
      <c r="EA58" s="28">
        <f t="shared" ref="EA58:EA72" si="42">IF(COUNTIF($E$57:$E$72,DY58)=0,0,5*VLOOKUP(DY58,$E$57:$J$72,6,FALSE))</f>
        <v>0</v>
      </c>
      <c r="EB58" s="82" t="s">
        <v>289</v>
      </c>
      <c r="EC58" s="19"/>
      <c r="ED58" s="28">
        <f t="shared" ref="ED58:ED72" si="43">IF(COUNTIF($E$57:$E$72,EB58)=0,0,5*VLOOKUP(EB58,$E$57:$J$72,6,FALSE))</f>
        <v>0</v>
      </c>
      <c r="EE58" s="82" t="s">
        <v>289</v>
      </c>
      <c r="EF58" s="19"/>
      <c r="EG58" s="28">
        <f t="shared" ref="EG58:EG72" si="44">IF(COUNTIF($E$57:$E$72,EE58)=0,0,5*VLOOKUP(EE58,$E$57:$J$72,6,FALSE))</f>
        <v>0</v>
      </c>
      <c r="EH58" s="82" t="s">
        <v>286</v>
      </c>
      <c r="EI58" s="19"/>
      <c r="EJ58" s="28">
        <f t="shared" ref="EJ58:EJ72" si="45">IF(COUNTIF($E$57:$E$72,EH58)=0,0,5*VLOOKUP(EH58,$E$57:$J$72,6,FALSE))</f>
        <v>0</v>
      </c>
      <c r="EK58" s="82" t="s">
        <v>286</v>
      </c>
      <c r="EL58" s="19"/>
      <c r="EM58" s="28">
        <f t="shared" ref="EM58:EM72" si="46">IF(COUNTIF($E$57:$E$72,EK58)=0,0,5*VLOOKUP(EK58,$E$57:$J$72,6,FALSE))</f>
        <v>0</v>
      </c>
      <c r="EN58" s="82" t="s">
        <v>5</v>
      </c>
      <c r="EO58" s="19"/>
      <c r="EP58" s="28">
        <f t="shared" ref="EP58:EP72" si="47">IF(COUNTIF($E$57:$E$72,EN58)=0,0,5*VLOOKUP(EN58,$E$57:$J$72,6,FALSE))</f>
        <v>0</v>
      </c>
      <c r="EQ58" s="82" t="s">
        <v>289</v>
      </c>
      <c r="ER58" s="19"/>
      <c r="ES58" s="28">
        <f t="shared" ref="ES58:ES72" si="48">IF(COUNTIF($E$57:$E$72,EQ58)=0,0,5*VLOOKUP(EQ58,$E$57:$J$72,6,FALSE))</f>
        <v>0</v>
      </c>
      <c r="ET58" s="82" t="s">
        <v>286</v>
      </c>
      <c r="EU58" s="19"/>
      <c r="EV58" s="28">
        <f t="shared" ref="EV58:EV72" si="49">IF(COUNTIF($E$57:$E$72,ET58)=0,0,5*VLOOKUP(ET58,$E$57:$J$72,6,FALSE))</f>
        <v>0</v>
      </c>
      <c r="EW58" s="82" t="s">
        <v>5</v>
      </c>
      <c r="EX58" s="19"/>
      <c r="EY58" s="28">
        <f t="shared" ref="EY58:EY72" si="50">IF(COUNTIF($E$57:$E$72,EW58)=0,0,5*VLOOKUP(EW58,$E$57:$J$72,6,FALSE))</f>
        <v>0</v>
      </c>
      <c r="EZ58" s="82" t="s">
        <v>286</v>
      </c>
      <c r="FA58" s="19"/>
      <c r="FB58" s="28">
        <f t="shared" ref="FB58:FB72" si="51">IF(COUNTIF($E$57:$E$72,EZ58)=0,0,5*VLOOKUP(EZ58,$E$57:$J$72,6,FALSE))</f>
        <v>0</v>
      </c>
      <c r="FC58" s="82" t="s">
        <v>286</v>
      </c>
      <c r="FD58" s="19"/>
      <c r="FE58" s="28">
        <f t="shared" ref="FE58:FE72" si="52">IF(COUNTIF($E$57:$E$72,FC58)=0,0,5*VLOOKUP(FC58,$E$57:$J$72,6,FALSE))</f>
        <v>0</v>
      </c>
      <c r="FF58" s="82" t="s">
        <v>286</v>
      </c>
      <c r="FG58" s="19"/>
      <c r="FH58" s="28">
        <f t="shared" ref="FH58:FH72" si="53">IF(COUNTIF($E$57:$E$72,FF58)=0,0,5*VLOOKUP(FF58,$E$57:$J$72,6,FALSE))</f>
        <v>0</v>
      </c>
      <c r="FI58" s="82" t="s">
        <v>286</v>
      </c>
      <c r="FJ58" s="19"/>
      <c r="FK58" s="28">
        <f t="shared" ref="FK58:FK72" si="54">IF(COUNTIF($E$57:$E$72,FI58)=0,0,5*VLOOKUP(FI58,$E$57:$J$72,6,FALSE))</f>
        <v>0</v>
      </c>
      <c r="FL58" s="82" t="s">
        <v>289</v>
      </c>
      <c r="FM58" s="19"/>
      <c r="FN58" s="28">
        <f t="shared" ref="FN58:FN72" si="55">IF(COUNTIF($E$57:$E$72,FL58)=0,0,5*VLOOKUP(FL58,$E$57:$J$72,6,FALSE))</f>
        <v>0</v>
      </c>
      <c r="FO58" s="82" t="s">
        <v>286</v>
      </c>
      <c r="FP58" s="19"/>
      <c r="FQ58" s="28">
        <f t="shared" ref="FQ58:FQ72" si="56">IF(COUNTIF($E$57:$E$72,FO58)=0,0,5*VLOOKUP(FO58,$E$57:$J$72,6,FALSE))</f>
        <v>0</v>
      </c>
      <c r="FR58" s="82" t="s">
        <v>286</v>
      </c>
      <c r="FS58" s="19"/>
      <c r="FT58" s="28">
        <f t="shared" ref="FT58:FT72" si="57">IF(COUNTIF($E$57:$E$72,FR58)=0,0,5*VLOOKUP(FR58,$E$57:$J$72,6,FALSE))</f>
        <v>0</v>
      </c>
      <c r="FU58" s="82" t="s">
        <v>286</v>
      </c>
      <c r="FV58" s="19"/>
      <c r="FW58" s="28">
        <f t="shared" ref="FW58:FW72" si="58">IF(COUNTIF($E$57:$E$72,FU58)=0,0,5*VLOOKUP(FU58,$E$57:$J$72,6,FALSE))</f>
        <v>0</v>
      </c>
      <c r="FX58" s="82" t="s">
        <v>289</v>
      </c>
      <c r="FY58" s="19"/>
      <c r="FZ58" s="28">
        <f t="shared" ref="FZ58:FZ72" si="59">IF(COUNTIF($E$57:$E$72,FX58)=0,0,5*VLOOKUP(FX58,$E$57:$J$72,6,FALSE))</f>
        <v>0</v>
      </c>
      <c r="GA58" s="82" t="s">
        <v>286</v>
      </c>
      <c r="GB58" s="19"/>
      <c r="GC58" s="28">
        <f t="shared" ref="GC58:GC72" si="60">IF(COUNTIF($E$57:$E$72,GA58)=0,0,5*VLOOKUP(GA58,$E$57:$J$72,6,FALSE))</f>
        <v>0</v>
      </c>
      <c r="GD58" s="82" t="s">
        <v>286</v>
      </c>
      <c r="GE58" s="19"/>
      <c r="GF58" s="28">
        <f t="shared" ref="GF58:GF72" si="61">IF(COUNTIF($E$57:$E$72,GD58)=0,0,5*VLOOKUP(GD58,$E$57:$J$72,6,FALSE))</f>
        <v>0</v>
      </c>
      <c r="GG58" s="82" t="s">
        <v>286</v>
      </c>
      <c r="GH58" s="19"/>
      <c r="GI58" s="28">
        <f t="shared" ref="GI58:GI72" si="62">IF(COUNTIF($E$57:$E$72,GG58)=0,0,5*VLOOKUP(GG58,$E$57:$J$72,6,FALSE))</f>
        <v>0</v>
      </c>
      <c r="GJ58" s="82" t="s">
        <v>286</v>
      </c>
      <c r="GK58" s="19"/>
      <c r="GL58" s="28">
        <f t="shared" ref="GL58:GL72" si="63">IF(COUNTIF($E$57:$E$72,GJ58)=0,0,5*VLOOKUP(GJ58,$E$57:$J$72,6,FALSE))</f>
        <v>0</v>
      </c>
      <c r="GM58" s="82" t="s">
        <v>5</v>
      </c>
      <c r="GN58" s="19"/>
      <c r="GO58" s="28">
        <f t="shared" ref="GO58:GO72" si="64">IF(COUNTIF($E$57:$E$72,GM58)=0,0,5*VLOOKUP(GM58,$E$57:$J$72,6,FALSE))</f>
        <v>0</v>
      </c>
      <c r="GP58" s="82" t="s">
        <v>289</v>
      </c>
      <c r="GQ58" s="19"/>
      <c r="GR58" s="28">
        <f t="shared" ref="GR58:GR72" si="65">IF(COUNTIF($E$57:$E$72,GP58)=0,0,5*VLOOKUP(GP58,$E$57:$J$72,6,FALSE))</f>
        <v>0</v>
      </c>
      <c r="GS58" s="82" t="s">
        <v>286</v>
      </c>
      <c r="GT58" s="19"/>
      <c r="GU58" s="28">
        <f t="shared" ref="GU58:GU72" si="66">IF(COUNTIF($E$57:$E$72,GS58)=0,0,5*VLOOKUP(GS58,$E$57:$J$72,6,FALSE))</f>
        <v>0</v>
      </c>
      <c r="GV58" s="168"/>
    </row>
    <row r="59" spans="1:204">
      <c r="A59" s="236">
        <v>56</v>
      </c>
      <c r="B59" s="48"/>
      <c r="C59" s="17" t="s">
        <v>141</v>
      </c>
      <c r="D59" s="18"/>
      <c r="E59" s="444" t="str">
        <f>IF('Phase Finale'!C16&lt;&gt;"",'Phase Finale'!C16,"")</f>
        <v/>
      </c>
      <c r="F59" s="445"/>
      <c r="G59" s="22"/>
      <c r="H59" s="22"/>
      <c r="I59" s="22"/>
      <c r="J59" s="26" t="str">
        <f>IF(E59&lt;&gt;"",VLOOKUP(E59,Poules!$BD$11:$BF$69,3,FALSE),"")</f>
        <v/>
      </c>
      <c r="K59" s="270" t="str">
        <f>IF($K$4&lt;&gt;0,HLOOKUP($K$4,$O$4:GU59,A59,FALSE),"")</f>
        <v>Japon</v>
      </c>
      <c r="L59" s="265"/>
      <c r="M59" s="260">
        <f>IF($K$4&lt;&gt;0,HLOOKUP(CONCATENATE($K$4,"2"),$O$4:GU59,A59,FALSE),"")</f>
        <v>0</v>
      </c>
      <c r="N59" s="253"/>
      <c r="O59" s="82" t="s">
        <v>285</v>
      </c>
      <c r="P59" s="19"/>
      <c r="Q59" s="28">
        <f t="shared" si="4"/>
        <v>0</v>
      </c>
      <c r="R59" s="82" t="s">
        <v>280</v>
      </c>
      <c r="S59" s="19"/>
      <c r="T59" s="28">
        <f t="shared" si="5"/>
        <v>0</v>
      </c>
      <c r="U59" s="82" t="s">
        <v>285</v>
      </c>
      <c r="V59" s="19"/>
      <c r="W59" s="28">
        <f t="shared" si="6"/>
        <v>0</v>
      </c>
      <c r="X59" s="82" t="s">
        <v>285</v>
      </c>
      <c r="Y59" s="19"/>
      <c r="Z59" s="28">
        <f t="shared" si="7"/>
        <v>0</v>
      </c>
      <c r="AA59" s="82" t="s">
        <v>285</v>
      </c>
      <c r="AB59" s="19"/>
      <c r="AC59" s="28">
        <f t="shared" si="8"/>
        <v>0</v>
      </c>
      <c r="AD59" s="82" t="s">
        <v>280</v>
      </c>
      <c r="AE59" s="19"/>
      <c r="AF59" s="28">
        <f t="shared" si="9"/>
        <v>0</v>
      </c>
      <c r="AG59" s="82" t="s">
        <v>285</v>
      </c>
      <c r="AH59" s="19"/>
      <c r="AI59" s="28">
        <f t="shared" si="10"/>
        <v>0</v>
      </c>
      <c r="AJ59" s="82" t="s">
        <v>280</v>
      </c>
      <c r="AK59" s="19"/>
      <c r="AL59" s="28">
        <f t="shared" si="11"/>
        <v>0</v>
      </c>
      <c r="AM59" s="82" t="s">
        <v>280</v>
      </c>
      <c r="AN59" s="19"/>
      <c r="AO59" s="28">
        <f t="shared" si="12"/>
        <v>0</v>
      </c>
      <c r="AP59" s="82" t="s">
        <v>280</v>
      </c>
      <c r="AQ59" s="19"/>
      <c r="AR59" s="28">
        <f t="shared" si="13"/>
        <v>0</v>
      </c>
      <c r="AS59" s="82" t="s">
        <v>88</v>
      </c>
      <c r="AT59" s="19"/>
      <c r="AU59" s="28">
        <f t="shared" si="14"/>
        <v>0</v>
      </c>
      <c r="AV59" s="82" t="s">
        <v>280</v>
      </c>
      <c r="AW59" s="19"/>
      <c r="AX59" s="28">
        <f t="shared" si="15"/>
        <v>0</v>
      </c>
      <c r="AY59" s="82" t="s">
        <v>285</v>
      </c>
      <c r="AZ59" s="19"/>
      <c r="BA59" s="28">
        <f t="shared" si="16"/>
        <v>0</v>
      </c>
      <c r="BB59" s="82" t="s">
        <v>285</v>
      </c>
      <c r="BC59" s="19"/>
      <c r="BD59" s="28">
        <f t="shared" si="17"/>
        <v>0</v>
      </c>
      <c r="BE59" s="82" t="s">
        <v>285</v>
      </c>
      <c r="BF59" s="19"/>
      <c r="BG59" s="28">
        <f t="shared" si="18"/>
        <v>0</v>
      </c>
      <c r="BH59" s="82" t="s">
        <v>285</v>
      </c>
      <c r="BI59" s="19"/>
      <c r="BJ59" s="28">
        <f t="shared" si="19"/>
        <v>0</v>
      </c>
      <c r="BK59" s="82" t="s">
        <v>88</v>
      </c>
      <c r="BL59" s="19"/>
      <c r="BM59" s="28">
        <f t="shared" si="20"/>
        <v>0</v>
      </c>
      <c r="BN59" s="82" t="s">
        <v>280</v>
      </c>
      <c r="BO59" s="19"/>
      <c r="BP59" s="28">
        <f t="shared" si="21"/>
        <v>0</v>
      </c>
      <c r="BQ59" s="82" t="s">
        <v>285</v>
      </c>
      <c r="BR59" s="19"/>
      <c r="BS59" s="28">
        <f t="shared" si="22"/>
        <v>0</v>
      </c>
      <c r="BT59" s="82" t="s">
        <v>285</v>
      </c>
      <c r="BU59" s="19"/>
      <c r="BV59" s="28">
        <f t="shared" si="23"/>
        <v>0</v>
      </c>
      <c r="BW59" s="82" t="s">
        <v>280</v>
      </c>
      <c r="BX59" s="19"/>
      <c r="BY59" s="28">
        <f t="shared" si="24"/>
        <v>0</v>
      </c>
      <c r="BZ59" s="82" t="s">
        <v>285</v>
      </c>
      <c r="CA59" s="19"/>
      <c r="CB59" s="28">
        <f t="shared" si="25"/>
        <v>0</v>
      </c>
      <c r="CC59" s="82" t="s">
        <v>285</v>
      </c>
      <c r="CD59" s="19"/>
      <c r="CE59" s="28">
        <f t="shared" si="26"/>
        <v>0</v>
      </c>
      <c r="CF59" s="82" t="s">
        <v>280</v>
      </c>
      <c r="CG59" s="19"/>
      <c r="CH59" s="28">
        <f t="shared" si="27"/>
        <v>0</v>
      </c>
      <c r="CI59" s="82" t="s">
        <v>285</v>
      </c>
      <c r="CJ59" s="19"/>
      <c r="CK59" s="28">
        <f t="shared" si="28"/>
        <v>0</v>
      </c>
      <c r="CL59" s="82" t="s">
        <v>280</v>
      </c>
      <c r="CM59" s="19"/>
      <c r="CN59" s="28">
        <f t="shared" si="29"/>
        <v>0</v>
      </c>
      <c r="CO59" s="82" t="s">
        <v>285</v>
      </c>
      <c r="CP59" s="19"/>
      <c r="CQ59" s="28">
        <f t="shared" si="30"/>
        <v>0</v>
      </c>
      <c r="CR59" s="82" t="s">
        <v>285</v>
      </c>
      <c r="CS59" s="19"/>
      <c r="CT59" s="28">
        <f t="shared" si="31"/>
        <v>0</v>
      </c>
      <c r="CU59" s="82" t="s">
        <v>285</v>
      </c>
      <c r="CV59" s="19"/>
      <c r="CW59" s="28">
        <f t="shared" si="32"/>
        <v>0</v>
      </c>
      <c r="CX59" s="82" t="s">
        <v>280</v>
      </c>
      <c r="CY59" s="19"/>
      <c r="CZ59" s="28">
        <f t="shared" si="33"/>
        <v>0</v>
      </c>
      <c r="DA59" s="82" t="s">
        <v>280</v>
      </c>
      <c r="DB59" s="19"/>
      <c r="DC59" s="28">
        <f t="shared" si="34"/>
        <v>0</v>
      </c>
      <c r="DD59" s="82" t="s">
        <v>280</v>
      </c>
      <c r="DE59" s="19"/>
      <c r="DF59" s="28">
        <f t="shared" si="35"/>
        <v>0</v>
      </c>
      <c r="DG59" s="82" t="s">
        <v>285</v>
      </c>
      <c r="DH59" s="19"/>
      <c r="DI59" s="28">
        <f t="shared" si="36"/>
        <v>0</v>
      </c>
      <c r="DJ59" s="82" t="s">
        <v>280</v>
      </c>
      <c r="DK59" s="19"/>
      <c r="DL59" s="28">
        <f t="shared" si="37"/>
        <v>0</v>
      </c>
      <c r="DM59" s="82" t="s">
        <v>280</v>
      </c>
      <c r="DN59" s="19"/>
      <c r="DO59" s="28">
        <f t="shared" si="38"/>
        <v>0</v>
      </c>
      <c r="DP59" s="82" t="s">
        <v>285</v>
      </c>
      <c r="DQ59" s="19"/>
      <c r="DR59" s="28">
        <f t="shared" si="39"/>
        <v>0</v>
      </c>
      <c r="DS59" s="82" t="s">
        <v>280</v>
      </c>
      <c r="DT59" s="19"/>
      <c r="DU59" s="28">
        <f t="shared" si="40"/>
        <v>0</v>
      </c>
      <c r="DV59" s="82" t="s">
        <v>280</v>
      </c>
      <c r="DW59" s="19"/>
      <c r="DX59" s="28">
        <f t="shared" si="41"/>
        <v>0</v>
      </c>
      <c r="DY59" s="82" t="s">
        <v>280</v>
      </c>
      <c r="DZ59" s="19"/>
      <c r="EA59" s="28">
        <f t="shared" si="42"/>
        <v>0</v>
      </c>
      <c r="EB59" s="82" t="s">
        <v>280</v>
      </c>
      <c r="EC59" s="19"/>
      <c r="ED59" s="28">
        <f t="shared" si="43"/>
        <v>0</v>
      </c>
      <c r="EE59" s="82" t="s">
        <v>285</v>
      </c>
      <c r="EF59" s="19"/>
      <c r="EG59" s="28">
        <f t="shared" si="44"/>
        <v>0</v>
      </c>
      <c r="EH59" s="82" t="s">
        <v>283</v>
      </c>
      <c r="EI59" s="19"/>
      <c r="EJ59" s="28">
        <f t="shared" si="45"/>
        <v>0</v>
      </c>
      <c r="EK59" s="82" t="s">
        <v>280</v>
      </c>
      <c r="EL59" s="19"/>
      <c r="EM59" s="28">
        <f t="shared" si="46"/>
        <v>0</v>
      </c>
      <c r="EN59" s="82" t="s">
        <v>280</v>
      </c>
      <c r="EO59" s="19"/>
      <c r="EP59" s="28">
        <f t="shared" si="47"/>
        <v>0</v>
      </c>
      <c r="EQ59" s="82" t="s">
        <v>280</v>
      </c>
      <c r="ER59" s="19"/>
      <c r="ES59" s="28">
        <f t="shared" si="48"/>
        <v>0</v>
      </c>
      <c r="ET59" s="82" t="s">
        <v>285</v>
      </c>
      <c r="EU59" s="19"/>
      <c r="EV59" s="28">
        <f t="shared" si="49"/>
        <v>0</v>
      </c>
      <c r="EW59" s="82" t="s">
        <v>280</v>
      </c>
      <c r="EX59" s="19"/>
      <c r="EY59" s="28">
        <f t="shared" si="50"/>
        <v>0</v>
      </c>
      <c r="EZ59" s="82" t="s">
        <v>285</v>
      </c>
      <c r="FA59" s="19"/>
      <c r="FB59" s="28">
        <f t="shared" si="51"/>
        <v>0</v>
      </c>
      <c r="FC59" s="82" t="s">
        <v>88</v>
      </c>
      <c r="FD59" s="19"/>
      <c r="FE59" s="28">
        <f t="shared" si="52"/>
        <v>0</v>
      </c>
      <c r="FF59" s="82" t="s">
        <v>280</v>
      </c>
      <c r="FG59" s="19"/>
      <c r="FH59" s="28">
        <f t="shared" si="53"/>
        <v>0</v>
      </c>
      <c r="FI59" s="82" t="s">
        <v>285</v>
      </c>
      <c r="FJ59" s="19"/>
      <c r="FK59" s="28">
        <f t="shared" si="54"/>
        <v>0</v>
      </c>
      <c r="FL59" s="82" t="s">
        <v>280</v>
      </c>
      <c r="FM59" s="19"/>
      <c r="FN59" s="28">
        <f t="shared" si="55"/>
        <v>0</v>
      </c>
      <c r="FO59" s="82" t="s">
        <v>285</v>
      </c>
      <c r="FP59" s="19"/>
      <c r="FQ59" s="28">
        <f t="shared" si="56"/>
        <v>0</v>
      </c>
      <c r="FR59" s="82" t="s">
        <v>280</v>
      </c>
      <c r="FS59" s="19"/>
      <c r="FT59" s="28">
        <f t="shared" si="57"/>
        <v>0</v>
      </c>
      <c r="FU59" s="82" t="s">
        <v>88</v>
      </c>
      <c r="FV59" s="19"/>
      <c r="FW59" s="28">
        <f t="shared" si="58"/>
        <v>0</v>
      </c>
      <c r="FX59" s="82" t="s">
        <v>280</v>
      </c>
      <c r="FY59" s="19"/>
      <c r="FZ59" s="28">
        <f t="shared" si="59"/>
        <v>0</v>
      </c>
      <c r="GA59" s="82" t="s">
        <v>283</v>
      </c>
      <c r="GB59" s="19"/>
      <c r="GC59" s="28">
        <f t="shared" si="60"/>
        <v>0</v>
      </c>
      <c r="GD59" s="82" t="s">
        <v>285</v>
      </c>
      <c r="GE59" s="19"/>
      <c r="GF59" s="28">
        <f t="shared" si="61"/>
        <v>0</v>
      </c>
      <c r="GG59" s="82" t="s">
        <v>280</v>
      </c>
      <c r="GH59" s="19"/>
      <c r="GI59" s="28">
        <f t="shared" si="62"/>
        <v>0</v>
      </c>
      <c r="GJ59" s="82" t="s">
        <v>280</v>
      </c>
      <c r="GK59" s="19"/>
      <c r="GL59" s="28">
        <f t="shared" si="63"/>
        <v>0</v>
      </c>
      <c r="GM59" s="82" t="s">
        <v>280</v>
      </c>
      <c r="GN59" s="19"/>
      <c r="GO59" s="28">
        <f t="shared" si="64"/>
        <v>0</v>
      </c>
      <c r="GP59" s="82" t="s">
        <v>285</v>
      </c>
      <c r="GQ59" s="19"/>
      <c r="GR59" s="28">
        <f t="shared" si="65"/>
        <v>0</v>
      </c>
      <c r="GS59" s="82" t="s">
        <v>283</v>
      </c>
      <c r="GT59" s="19"/>
      <c r="GU59" s="28">
        <f t="shared" si="66"/>
        <v>0</v>
      </c>
      <c r="GV59" s="168"/>
    </row>
    <row r="60" spans="1:204">
      <c r="A60" s="236">
        <v>57</v>
      </c>
      <c r="B60" s="48"/>
      <c r="C60" s="17" t="s">
        <v>142</v>
      </c>
      <c r="D60" s="18"/>
      <c r="E60" s="444" t="str">
        <f>IF('Phase Finale'!C21&lt;&gt;"",'Phase Finale'!C21,"")</f>
        <v/>
      </c>
      <c r="F60" s="445"/>
      <c r="G60" s="22"/>
      <c r="H60" s="22"/>
      <c r="I60" s="22"/>
      <c r="J60" s="26" t="str">
        <f>IF(E60&lt;&gt;"",VLOOKUP(E60,Poules!$BD$11:$BF$69,3,FALSE),"")</f>
        <v/>
      </c>
      <c r="K60" s="270" t="str">
        <f>IF($K$4&lt;&gt;0,HLOOKUP($K$4,$O$4:GU60,A60,FALSE),"")</f>
        <v>Italie</v>
      </c>
      <c r="L60" s="265"/>
      <c r="M60" s="260">
        <f>IF($K$4&lt;&gt;0,HLOOKUP(CONCATENATE($K$4,"2"),$O$4:GU60,A60,FALSE),"")</f>
        <v>0</v>
      </c>
      <c r="N60" s="253"/>
      <c r="O60" s="82" t="s">
        <v>3</v>
      </c>
      <c r="P60" s="19"/>
      <c r="Q60" s="28">
        <f t="shared" si="4"/>
        <v>0</v>
      </c>
      <c r="R60" s="82" t="s">
        <v>3</v>
      </c>
      <c r="S60" s="19"/>
      <c r="T60" s="28">
        <f t="shared" si="5"/>
        <v>0</v>
      </c>
      <c r="U60" s="82" t="s">
        <v>3</v>
      </c>
      <c r="V60" s="19"/>
      <c r="W60" s="28">
        <f t="shared" si="6"/>
        <v>0</v>
      </c>
      <c r="X60" s="82" t="s">
        <v>3</v>
      </c>
      <c r="Y60" s="19"/>
      <c r="Z60" s="28">
        <f t="shared" si="7"/>
        <v>0</v>
      </c>
      <c r="AA60" s="82" t="s">
        <v>3</v>
      </c>
      <c r="AB60" s="19"/>
      <c r="AC60" s="28">
        <f t="shared" si="8"/>
        <v>0</v>
      </c>
      <c r="AD60" s="82" t="s">
        <v>2</v>
      </c>
      <c r="AE60" s="19"/>
      <c r="AF60" s="28">
        <f t="shared" si="9"/>
        <v>0</v>
      </c>
      <c r="AG60" s="82" t="s">
        <v>3</v>
      </c>
      <c r="AH60" s="19"/>
      <c r="AI60" s="28">
        <f t="shared" si="10"/>
        <v>0</v>
      </c>
      <c r="AJ60" s="82" t="s">
        <v>3</v>
      </c>
      <c r="AK60" s="19"/>
      <c r="AL60" s="28">
        <f t="shared" si="11"/>
        <v>0</v>
      </c>
      <c r="AM60" s="82" t="s">
        <v>279</v>
      </c>
      <c r="AN60" s="19"/>
      <c r="AO60" s="28">
        <f t="shared" si="12"/>
        <v>0</v>
      </c>
      <c r="AP60" s="82" t="s">
        <v>2</v>
      </c>
      <c r="AQ60" s="19"/>
      <c r="AR60" s="28">
        <f t="shared" si="13"/>
        <v>0</v>
      </c>
      <c r="AS60" s="82" t="s">
        <v>3</v>
      </c>
      <c r="AT60" s="19"/>
      <c r="AU60" s="28">
        <f t="shared" si="14"/>
        <v>0</v>
      </c>
      <c r="AV60" s="82" t="s">
        <v>3</v>
      </c>
      <c r="AW60" s="19"/>
      <c r="AX60" s="28">
        <f t="shared" si="15"/>
        <v>0</v>
      </c>
      <c r="AY60" s="82" t="s">
        <v>2</v>
      </c>
      <c r="AZ60" s="19"/>
      <c r="BA60" s="28">
        <f t="shared" si="16"/>
        <v>0</v>
      </c>
      <c r="BB60" s="82" t="s">
        <v>2</v>
      </c>
      <c r="BC60" s="19"/>
      <c r="BD60" s="28">
        <f t="shared" si="17"/>
        <v>0</v>
      </c>
      <c r="BE60" s="82" t="s">
        <v>3</v>
      </c>
      <c r="BF60" s="19"/>
      <c r="BG60" s="28">
        <f t="shared" si="18"/>
        <v>0</v>
      </c>
      <c r="BH60" s="82" t="s">
        <v>279</v>
      </c>
      <c r="BI60" s="19"/>
      <c r="BJ60" s="28">
        <f t="shared" si="19"/>
        <v>0</v>
      </c>
      <c r="BK60" s="82" t="s">
        <v>2</v>
      </c>
      <c r="BL60" s="19"/>
      <c r="BM60" s="28">
        <f t="shared" si="20"/>
        <v>0</v>
      </c>
      <c r="BN60" s="82" t="s">
        <v>279</v>
      </c>
      <c r="BO60" s="19"/>
      <c r="BP60" s="28">
        <f t="shared" si="21"/>
        <v>0</v>
      </c>
      <c r="BQ60" s="82" t="s">
        <v>3</v>
      </c>
      <c r="BR60" s="19"/>
      <c r="BS60" s="28">
        <f t="shared" si="22"/>
        <v>0</v>
      </c>
      <c r="BT60" s="82" t="s">
        <v>3</v>
      </c>
      <c r="BU60" s="19"/>
      <c r="BV60" s="28">
        <f t="shared" si="23"/>
        <v>0</v>
      </c>
      <c r="BW60" s="82" t="s">
        <v>2</v>
      </c>
      <c r="BX60" s="19"/>
      <c r="BY60" s="28">
        <f t="shared" si="24"/>
        <v>0</v>
      </c>
      <c r="BZ60" s="82" t="s">
        <v>3</v>
      </c>
      <c r="CA60" s="19"/>
      <c r="CB60" s="28">
        <f t="shared" si="25"/>
        <v>0</v>
      </c>
      <c r="CC60" s="82" t="s">
        <v>3</v>
      </c>
      <c r="CD60" s="19"/>
      <c r="CE60" s="28">
        <f t="shared" si="26"/>
        <v>0</v>
      </c>
      <c r="CF60" s="82" t="s">
        <v>3</v>
      </c>
      <c r="CG60" s="19"/>
      <c r="CH60" s="28">
        <f t="shared" si="27"/>
        <v>0</v>
      </c>
      <c r="CI60" s="82" t="s">
        <v>2</v>
      </c>
      <c r="CJ60" s="19"/>
      <c r="CK60" s="28">
        <f t="shared" si="28"/>
        <v>0</v>
      </c>
      <c r="CL60" s="82" t="s">
        <v>279</v>
      </c>
      <c r="CM60" s="19"/>
      <c r="CN60" s="28">
        <f t="shared" si="29"/>
        <v>0</v>
      </c>
      <c r="CO60" s="82" t="s">
        <v>2</v>
      </c>
      <c r="CP60" s="19"/>
      <c r="CQ60" s="28">
        <f t="shared" si="30"/>
        <v>0</v>
      </c>
      <c r="CR60" s="82" t="s">
        <v>3</v>
      </c>
      <c r="CS60" s="19"/>
      <c r="CT60" s="28">
        <f t="shared" si="31"/>
        <v>0</v>
      </c>
      <c r="CU60" s="82" t="s">
        <v>2</v>
      </c>
      <c r="CV60" s="19"/>
      <c r="CW60" s="28">
        <f t="shared" si="32"/>
        <v>0</v>
      </c>
      <c r="CX60" s="82" t="s">
        <v>279</v>
      </c>
      <c r="CY60" s="19"/>
      <c r="CZ60" s="28">
        <f t="shared" si="33"/>
        <v>0</v>
      </c>
      <c r="DA60" s="82" t="s">
        <v>3</v>
      </c>
      <c r="DB60" s="19"/>
      <c r="DC60" s="28">
        <f t="shared" si="34"/>
        <v>0</v>
      </c>
      <c r="DD60" s="82" t="s">
        <v>3</v>
      </c>
      <c r="DE60" s="19"/>
      <c r="DF60" s="28">
        <f t="shared" si="35"/>
        <v>0</v>
      </c>
      <c r="DG60" s="82" t="s">
        <v>279</v>
      </c>
      <c r="DH60" s="19"/>
      <c r="DI60" s="28">
        <f t="shared" si="36"/>
        <v>0</v>
      </c>
      <c r="DJ60" s="82" t="s">
        <v>3</v>
      </c>
      <c r="DK60" s="19"/>
      <c r="DL60" s="28">
        <f t="shared" si="37"/>
        <v>0</v>
      </c>
      <c r="DM60" s="82" t="s">
        <v>2</v>
      </c>
      <c r="DN60" s="19"/>
      <c r="DO60" s="28">
        <f t="shared" si="38"/>
        <v>0</v>
      </c>
      <c r="DP60" s="82" t="s">
        <v>279</v>
      </c>
      <c r="DQ60" s="19"/>
      <c r="DR60" s="28">
        <f t="shared" si="39"/>
        <v>0</v>
      </c>
      <c r="DS60" s="82" t="s">
        <v>3</v>
      </c>
      <c r="DT60" s="19"/>
      <c r="DU60" s="28">
        <f t="shared" si="40"/>
        <v>0</v>
      </c>
      <c r="DV60" s="82" t="s">
        <v>2</v>
      </c>
      <c r="DW60" s="19"/>
      <c r="DX60" s="28">
        <f t="shared" si="41"/>
        <v>0</v>
      </c>
      <c r="DY60" s="82" t="s">
        <v>3</v>
      </c>
      <c r="DZ60" s="19"/>
      <c r="EA60" s="28">
        <f t="shared" si="42"/>
        <v>0</v>
      </c>
      <c r="EB60" s="82" t="s">
        <v>3</v>
      </c>
      <c r="EC60" s="19"/>
      <c r="ED60" s="28">
        <f t="shared" si="43"/>
        <v>0</v>
      </c>
      <c r="EE60" s="82" t="s">
        <v>3</v>
      </c>
      <c r="EF60" s="19"/>
      <c r="EG60" s="28">
        <f t="shared" si="44"/>
        <v>0</v>
      </c>
      <c r="EH60" s="82" t="s">
        <v>2</v>
      </c>
      <c r="EI60" s="19"/>
      <c r="EJ60" s="28">
        <f t="shared" si="45"/>
        <v>0</v>
      </c>
      <c r="EK60" s="82" t="s">
        <v>279</v>
      </c>
      <c r="EL60" s="19"/>
      <c r="EM60" s="28">
        <f t="shared" si="46"/>
        <v>0</v>
      </c>
      <c r="EN60" s="82" t="s">
        <v>279</v>
      </c>
      <c r="EO60" s="19"/>
      <c r="EP60" s="28">
        <f t="shared" si="47"/>
        <v>0</v>
      </c>
      <c r="EQ60" s="82" t="s">
        <v>3</v>
      </c>
      <c r="ER60" s="19"/>
      <c r="ES60" s="28">
        <f t="shared" si="48"/>
        <v>0</v>
      </c>
      <c r="ET60" s="82" t="s">
        <v>3</v>
      </c>
      <c r="EU60" s="19"/>
      <c r="EV60" s="28">
        <f t="shared" si="49"/>
        <v>0</v>
      </c>
      <c r="EW60" s="82" t="s">
        <v>2</v>
      </c>
      <c r="EX60" s="19"/>
      <c r="EY60" s="28">
        <f t="shared" si="50"/>
        <v>0</v>
      </c>
      <c r="EZ60" s="82" t="s">
        <v>279</v>
      </c>
      <c r="FA60" s="19"/>
      <c r="FB60" s="28">
        <f t="shared" si="51"/>
        <v>0</v>
      </c>
      <c r="FC60" s="82" t="s">
        <v>3</v>
      </c>
      <c r="FD60" s="19"/>
      <c r="FE60" s="28">
        <f t="shared" si="52"/>
        <v>0</v>
      </c>
      <c r="FF60" s="82" t="s">
        <v>2</v>
      </c>
      <c r="FG60" s="19"/>
      <c r="FH60" s="28">
        <f t="shared" si="53"/>
        <v>0</v>
      </c>
      <c r="FI60" s="82" t="s">
        <v>3</v>
      </c>
      <c r="FJ60" s="19"/>
      <c r="FK60" s="28">
        <f t="shared" si="54"/>
        <v>0</v>
      </c>
      <c r="FL60" s="82" t="s">
        <v>2</v>
      </c>
      <c r="FM60" s="19"/>
      <c r="FN60" s="28">
        <f t="shared" si="55"/>
        <v>0</v>
      </c>
      <c r="FO60" s="82" t="s">
        <v>2</v>
      </c>
      <c r="FP60" s="19"/>
      <c r="FQ60" s="28">
        <f t="shared" si="56"/>
        <v>0</v>
      </c>
      <c r="FR60" s="82" t="s">
        <v>279</v>
      </c>
      <c r="FS60" s="19"/>
      <c r="FT60" s="28">
        <f t="shared" si="57"/>
        <v>0</v>
      </c>
      <c r="FU60" s="82" t="s">
        <v>3</v>
      </c>
      <c r="FV60" s="19"/>
      <c r="FW60" s="28">
        <f t="shared" si="58"/>
        <v>0</v>
      </c>
      <c r="FX60" s="82" t="s">
        <v>3</v>
      </c>
      <c r="FY60" s="19"/>
      <c r="FZ60" s="28">
        <f t="shared" si="59"/>
        <v>0</v>
      </c>
      <c r="GA60" s="82" t="s">
        <v>2</v>
      </c>
      <c r="GB60" s="19"/>
      <c r="GC60" s="28">
        <f t="shared" si="60"/>
        <v>0</v>
      </c>
      <c r="GD60" s="82" t="s">
        <v>2</v>
      </c>
      <c r="GE60" s="19"/>
      <c r="GF60" s="28">
        <f t="shared" si="61"/>
        <v>0</v>
      </c>
      <c r="GG60" s="82" t="s">
        <v>3</v>
      </c>
      <c r="GH60" s="19"/>
      <c r="GI60" s="28">
        <f t="shared" si="62"/>
        <v>0</v>
      </c>
      <c r="GJ60" s="82" t="s">
        <v>3</v>
      </c>
      <c r="GK60" s="19"/>
      <c r="GL60" s="28">
        <f t="shared" si="63"/>
        <v>0</v>
      </c>
      <c r="GM60" s="82" t="s">
        <v>3</v>
      </c>
      <c r="GN60" s="19"/>
      <c r="GO60" s="28">
        <f t="shared" si="64"/>
        <v>0</v>
      </c>
      <c r="GP60" s="82" t="s">
        <v>279</v>
      </c>
      <c r="GQ60" s="19"/>
      <c r="GR60" s="28">
        <f t="shared" si="65"/>
        <v>0</v>
      </c>
      <c r="GS60" s="82" t="s">
        <v>3</v>
      </c>
      <c r="GT60" s="19"/>
      <c r="GU60" s="28">
        <f t="shared" si="66"/>
        <v>0</v>
      </c>
      <c r="GV60" s="168"/>
    </row>
    <row r="61" spans="1:204">
      <c r="A61" s="236">
        <v>58</v>
      </c>
      <c r="B61" s="48"/>
      <c r="C61" s="17" t="s">
        <v>143</v>
      </c>
      <c r="D61" s="18"/>
      <c r="E61" s="444" t="str">
        <f>IF('Phase Finale'!C26&lt;&gt;"",'Phase Finale'!C26,"")</f>
        <v/>
      </c>
      <c r="F61" s="445"/>
      <c r="G61" s="22"/>
      <c r="H61" s="22"/>
      <c r="I61" s="22"/>
      <c r="J61" s="26" t="str">
        <f>IF(E61&lt;&gt;"",VLOOKUP(E61,Poules!$BD$11:$BF$69,3,FALSE),"")</f>
        <v/>
      </c>
      <c r="K61" s="270" t="str">
        <f>IF($K$4&lt;&gt;0,HLOOKUP($K$4,$O$4:GU61,A61,FALSE),"")</f>
        <v>France</v>
      </c>
      <c r="L61" s="265"/>
      <c r="M61" s="260">
        <f>IF($K$4&lt;&gt;0,HLOOKUP(CONCATENATE($K$4,"2"),$O$4:GU61,A61,FALSE),"")</f>
        <v>0</v>
      </c>
      <c r="N61" s="253"/>
      <c r="O61" s="82" t="s">
        <v>0</v>
      </c>
      <c r="P61" s="19"/>
      <c r="Q61" s="28">
        <f t="shared" si="4"/>
        <v>0</v>
      </c>
      <c r="R61" s="82" t="s">
        <v>0</v>
      </c>
      <c r="S61" s="19"/>
      <c r="T61" s="28">
        <f t="shared" si="5"/>
        <v>0</v>
      </c>
      <c r="U61" s="82" t="s">
        <v>0</v>
      </c>
      <c r="V61" s="19"/>
      <c r="W61" s="28">
        <f t="shared" si="6"/>
        <v>0</v>
      </c>
      <c r="X61" s="82" t="s">
        <v>0</v>
      </c>
      <c r="Y61" s="19"/>
      <c r="Z61" s="28">
        <f t="shared" si="7"/>
        <v>0</v>
      </c>
      <c r="AA61" s="82" t="s">
        <v>0</v>
      </c>
      <c r="AB61" s="19"/>
      <c r="AC61" s="28">
        <f t="shared" si="8"/>
        <v>0</v>
      </c>
      <c r="AD61" s="82" t="s">
        <v>0</v>
      </c>
      <c r="AE61" s="19"/>
      <c r="AF61" s="28">
        <f t="shared" si="9"/>
        <v>0</v>
      </c>
      <c r="AG61" s="82" t="s">
        <v>0</v>
      </c>
      <c r="AH61" s="19"/>
      <c r="AI61" s="28">
        <f t="shared" si="10"/>
        <v>0</v>
      </c>
      <c r="AJ61" s="82" t="s">
        <v>0</v>
      </c>
      <c r="AK61" s="19"/>
      <c r="AL61" s="28">
        <f t="shared" si="11"/>
        <v>0</v>
      </c>
      <c r="AM61" s="82" t="s">
        <v>0</v>
      </c>
      <c r="AN61" s="19"/>
      <c r="AO61" s="28">
        <f t="shared" si="12"/>
        <v>0</v>
      </c>
      <c r="AP61" s="82" t="s">
        <v>0</v>
      </c>
      <c r="AQ61" s="19"/>
      <c r="AR61" s="28">
        <f t="shared" si="13"/>
        <v>0</v>
      </c>
      <c r="AS61" s="82" t="s">
        <v>0</v>
      </c>
      <c r="AT61" s="19"/>
      <c r="AU61" s="28">
        <f t="shared" si="14"/>
        <v>0</v>
      </c>
      <c r="AV61" s="82" t="s">
        <v>89</v>
      </c>
      <c r="AW61" s="19"/>
      <c r="AX61" s="28">
        <f t="shared" si="15"/>
        <v>0</v>
      </c>
      <c r="AY61" s="82" t="s">
        <v>0</v>
      </c>
      <c r="AZ61" s="19"/>
      <c r="BA61" s="28">
        <f t="shared" si="16"/>
        <v>0</v>
      </c>
      <c r="BB61" s="82" t="s">
        <v>0</v>
      </c>
      <c r="BC61" s="19"/>
      <c r="BD61" s="28">
        <f t="shared" si="17"/>
        <v>0</v>
      </c>
      <c r="BE61" s="82" t="s">
        <v>0</v>
      </c>
      <c r="BF61" s="19"/>
      <c r="BG61" s="28">
        <f t="shared" si="18"/>
        <v>0</v>
      </c>
      <c r="BH61" s="82" t="s">
        <v>0</v>
      </c>
      <c r="BI61" s="19"/>
      <c r="BJ61" s="28">
        <f t="shared" si="19"/>
        <v>0</v>
      </c>
      <c r="BK61" s="82" t="s">
        <v>0</v>
      </c>
      <c r="BL61" s="19"/>
      <c r="BM61" s="28">
        <f t="shared" si="20"/>
        <v>0</v>
      </c>
      <c r="BN61" s="82" t="s">
        <v>0</v>
      </c>
      <c r="BO61" s="19"/>
      <c r="BP61" s="28">
        <f t="shared" si="21"/>
        <v>0</v>
      </c>
      <c r="BQ61" s="82" t="s">
        <v>90</v>
      </c>
      <c r="BR61" s="19"/>
      <c r="BS61" s="28">
        <f t="shared" si="22"/>
        <v>0</v>
      </c>
      <c r="BT61" s="82" t="s">
        <v>0</v>
      </c>
      <c r="BU61" s="19"/>
      <c r="BV61" s="28">
        <f t="shared" si="23"/>
        <v>0</v>
      </c>
      <c r="BW61" s="82" t="s">
        <v>0</v>
      </c>
      <c r="BX61" s="19"/>
      <c r="BY61" s="28">
        <f t="shared" si="24"/>
        <v>0</v>
      </c>
      <c r="BZ61" s="82" t="s">
        <v>0</v>
      </c>
      <c r="CA61" s="19"/>
      <c r="CB61" s="28">
        <f t="shared" si="25"/>
        <v>0</v>
      </c>
      <c r="CC61" s="82" t="s">
        <v>0</v>
      </c>
      <c r="CD61" s="19"/>
      <c r="CE61" s="28">
        <f t="shared" si="26"/>
        <v>0</v>
      </c>
      <c r="CF61" s="82" t="s">
        <v>89</v>
      </c>
      <c r="CG61" s="19"/>
      <c r="CH61" s="28">
        <f t="shared" si="27"/>
        <v>0</v>
      </c>
      <c r="CI61" s="82" t="s">
        <v>0</v>
      </c>
      <c r="CJ61" s="19"/>
      <c r="CK61" s="28">
        <f t="shared" si="28"/>
        <v>0</v>
      </c>
      <c r="CL61" s="82" t="s">
        <v>0</v>
      </c>
      <c r="CM61" s="19"/>
      <c r="CN61" s="28">
        <f t="shared" si="29"/>
        <v>0</v>
      </c>
      <c r="CO61" s="82" t="s">
        <v>0</v>
      </c>
      <c r="CP61" s="19"/>
      <c r="CQ61" s="28">
        <f t="shared" si="30"/>
        <v>0</v>
      </c>
      <c r="CR61" s="82" t="s">
        <v>0</v>
      </c>
      <c r="CS61" s="19"/>
      <c r="CT61" s="28">
        <f t="shared" si="31"/>
        <v>0</v>
      </c>
      <c r="CU61" s="82" t="s">
        <v>0</v>
      </c>
      <c r="CV61" s="19"/>
      <c r="CW61" s="28">
        <f t="shared" si="32"/>
        <v>0</v>
      </c>
      <c r="CX61" s="82" t="s">
        <v>0</v>
      </c>
      <c r="CY61" s="19"/>
      <c r="CZ61" s="28">
        <f t="shared" si="33"/>
        <v>0</v>
      </c>
      <c r="DA61" s="82" t="s">
        <v>0</v>
      </c>
      <c r="DB61" s="19"/>
      <c r="DC61" s="28">
        <f t="shared" si="34"/>
        <v>0</v>
      </c>
      <c r="DD61" s="82" t="s">
        <v>0</v>
      </c>
      <c r="DE61" s="19"/>
      <c r="DF61" s="28">
        <f t="shared" si="35"/>
        <v>0</v>
      </c>
      <c r="DG61" s="82" t="s">
        <v>0</v>
      </c>
      <c r="DH61" s="19"/>
      <c r="DI61" s="28">
        <f t="shared" si="36"/>
        <v>0</v>
      </c>
      <c r="DJ61" s="82" t="s">
        <v>0</v>
      </c>
      <c r="DK61" s="19"/>
      <c r="DL61" s="28">
        <f t="shared" si="37"/>
        <v>0</v>
      </c>
      <c r="DM61" s="82" t="s">
        <v>0</v>
      </c>
      <c r="DN61" s="19"/>
      <c r="DO61" s="28">
        <f t="shared" si="38"/>
        <v>0</v>
      </c>
      <c r="DP61" s="82" t="s">
        <v>0</v>
      </c>
      <c r="DQ61" s="19"/>
      <c r="DR61" s="28">
        <f t="shared" si="39"/>
        <v>0</v>
      </c>
      <c r="DS61" s="82" t="s">
        <v>89</v>
      </c>
      <c r="DT61" s="19"/>
      <c r="DU61" s="28">
        <f t="shared" si="40"/>
        <v>0</v>
      </c>
      <c r="DV61" s="82" t="s">
        <v>89</v>
      </c>
      <c r="DW61" s="19"/>
      <c r="DX61" s="28">
        <f t="shared" si="41"/>
        <v>0</v>
      </c>
      <c r="DY61" s="82" t="s">
        <v>0</v>
      </c>
      <c r="DZ61" s="19"/>
      <c r="EA61" s="28">
        <f t="shared" si="42"/>
        <v>0</v>
      </c>
      <c r="EB61" s="82" t="s">
        <v>89</v>
      </c>
      <c r="EC61" s="19"/>
      <c r="ED61" s="28">
        <f t="shared" si="43"/>
        <v>0</v>
      </c>
      <c r="EE61" s="82" t="s">
        <v>0</v>
      </c>
      <c r="EF61" s="19"/>
      <c r="EG61" s="28">
        <f t="shared" si="44"/>
        <v>0</v>
      </c>
      <c r="EH61" s="82" t="s">
        <v>0</v>
      </c>
      <c r="EI61" s="19"/>
      <c r="EJ61" s="28">
        <f t="shared" si="45"/>
        <v>0</v>
      </c>
      <c r="EK61" s="82" t="s">
        <v>89</v>
      </c>
      <c r="EL61" s="19"/>
      <c r="EM61" s="28">
        <f t="shared" si="46"/>
        <v>0</v>
      </c>
      <c r="EN61" s="82" t="s">
        <v>0</v>
      </c>
      <c r="EO61" s="19"/>
      <c r="EP61" s="28">
        <f t="shared" si="47"/>
        <v>0</v>
      </c>
      <c r="EQ61" s="82" t="s">
        <v>0</v>
      </c>
      <c r="ER61" s="19"/>
      <c r="ES61" s="28">
        <f t="shared" si="48"/>
        <v>0</v>
      </c>
      <c r="ET61" s="82" t="s">
        <v>0</v>
      </c>
      <c r="EU61" s="19"/>
      <c r="EV61" s="28">
        <f t="shared" si="49"/>
        <v>0</v>
      </c>
      <c r="EW61" s="82" t="s">
        <v>0</v>
      </c>
      <c r="EX61" s="19"/>
      <c r="EY61" s="28">
        <f t="shared" si="50"/>
        <v>0</v>
      </c>
      <c r="EZ61" s="82" t="s">
        <v>0</v>
      </c>
      <c r="FA61" s="19"/>
      <c r="FB61" s="28">
        <f t="shared" si="51"/>
        <v>0</v>
      </c>
      <c r="FC61" s="82" t="s">
        <v>0</v>
      </c>
      <c r="FD61" s="19"/>
      <c r="FE61" s="28">
        <f t="shared" si="52"/>
        <v>0</v>
      </c>
      <c r="FF61" s="82" t="s">
        <v>0</v>
      </c>
      <c r="FG61" s="19"/>
      <c r="FH61" s="28">
        <f t="shared" si="53"/>
        <v>0</v>
      </c>
      <c r="FI61" s="82" t="s">
        <v>0</v>
      </c>
      <c r="FJ61" s="19"/>
      <c r="FK61" s="28">
        <f t="shared" si="54"/>
        <v>0</v>
      </c>
      <c r="FL61" s="82" t="s">
        <v>89</v>
      </c>
      <c r="FM61" s="19"/>
      <c r="FN61" s="28">
        <f t="shared" si="55"/>
        <v>0</v>
      </c>
      <c r="FO61" s="82" t="s">
        <v>0</v>
      </c>
      <c r="FP61" s="19"/>
      <c r="FQ61" s="28">
        <f t="shared" si="56"/>
        <v>0</v>
      </c>
      <c r="FR61" s="82" t="s">
        <v>0</v>
      </c>
      <c r="FS61" s="19"/>
      <c r="FT61" s="28">
        <f t="shared" si="57"/>
        <v>0</v>
      </c>
      <c r="FU61" s="82" t="s">
        <v>0</v>
      </c>
      <c r="FV61" s="19"/>
      <c r="FW61" s="28">
        <f t="shared" si="58"/>
        <v>0</v>
      </c>
      <c r="FX61" s="82" t="s">
        <v>0</v>
      </c>
      <c r="FY61" s="19"/>
      <c r="FZ61" s="28">
        <f t="shared" si="59"/>
        <v>0</v>
      </c>
      <c r="GA61" s="82" t="s">
        <v>89</v>
      </c>
      <c r="GB61" s="19"/>
      <c r="GC61" s="28">
        <f t="shared" si="60"/>
        <v>0</v>
      </c>
      <c r="GD61" s="82" t="s">
        <v>89</v>
      </c>
      <c r="GE61" s="19"/>
      <c r="GF61" s="28">
        <f t="shared" si="61"/>
        <v>0</v>
      </c>
      <c r="GG61" s="82" t="s">
        <v>0</v>
      </c>
      <c r="GH61" s="19"/>
      <c r="GI61" s="28">
        <f t="shared" si="62"/>
        <v>0</v>
      </c>
      <c r="GJ61" s="82" t="s">
        <v>0</v>
      </c>
      <c r="GK61" s="19"/>
      <c r="GL61" s="28">
        <f t="shared" si="63"/>
        <v>0</v>
      </c>
      <c r="GM61" s="82" t="s">
        <v>0</v>
      </c>
      <c r="GN61" s="19"/>
      <c r="GO61" s="28">
        <f t="shared" si="64"/>
        <v>0</v>
      </c>
      <c r="GP61" s="82" t="s">
        <v>0</v>
      </c>
      <c r="GQ61" s="19"/>
      <c r="GR61" s="28">
        <f t="shared" si="65"/>
        <v>0</v>
      </c>
      <c r="GS61" s="82" t="s">
        <v>0</v>
      </c>
      <c r="GT61" s="19"/>
      <c r="GU61" s="28">
        <f t="shared" si="66"/>
        <v>0</v>
      </c>
      <c r="GV61" s="168"/>
    </row>
    <row r="62" spans="1:204">
      <c r="A62" s="236">
        <v>59</v>
      </c>
      <c r="B62" s="48"/>
      <c r="C62" s="17" t="s">
        <v>144</v>
      </c>
      <c r="D62" s="18"/>
      <c r="E62" s="444" t="str">
        <f>IF('Phase Finale'!C31&lt;&gt;"",'Phase Finale'!C31,"")</f>
        <v/>
      </c>
      <c r="F62" s="445"/>
      <c r="G62" s="22"/>
      <c r="H62" s="22"/>
      <c r="I62" s="22"/>
      <c r="J62" s="26" t="str">
        <f>IF(E62&lt;&gt;"",VLOOKUP(E62,Poules!$BD$11:$BF$69,3,FALSE),"")</f>
        <v/>
      </c>
      <c r="K62" s="270" t="str">
        <f>IF($K$4&lt;&gt;0,HLOOKUP($K$4,$O$4:GU62,A62,FALSE),"")</f>
        <v>Pays de Galles</v>
      </c>
      <c r="L62" s="265"/>
      <c r="M62" s="260">
        <f>IF($K$4&lt;&gt;0,HLOOKUP(CONCATENATE($K$4,"2"),$O$4:GU62,A62,FALSE),"")</f>
        <v>0</v>
      </c>
      <c r="N62" s="253"/>
      <c r="O62" s="82" t="s">
        <v>278</v>
      </c>
      <c r="P62" s="19"/>
      <c r="Q62" s="28">
        <f t="shared" si="4"/>
        <v>0</v>
      </c>
      <c r="R62" s="82" t="s">
        <v>278</v>
      </c>
      <c r="S62" s="19"/>
      <c r="T62" s="28">
        <f t="shared" si="5"/>
        <v>0</v>
      </c>
      <c r="U62" s="82" t="s">
        <v>278</v>
      </c>
      <c r="V62" s="19"/>
      <c r="W62" s="28">
        <f t="shared" si="6"/>
        <v>0</v>
      </c>
      <c r="X62" s="82" t="s">
        <v>281</v>
      </c>
      <c r="Y62" s="19"/>
      <c r="Z62" s="28">
        <f t="shared" si="7"/>
        <v>0</v>
      </c>
      <c r="AA62" s="82" t="s">
        <v>278</v>
      </c>
      <c r="AB62" s="19"/>
      <c r="AC62" s="28">
        <f t="shared" si="8"/>
        <v>0</v>
      </c>
      <c r="AD62" s="82" t="s">
        <v>278</v>
      </c>
      <c r="AE62" s="19"/>
      <c r="AF62" s="28">
        <f t="shared" si="9"/>
        <v>0</v>
      </c>
      <c r="AG62" s="82" t="s">
        <v>278</v>
      </c>
      <c r="AH62" s="19"/>
      <c r="AI62" s="28">
        <f t="shared" si="10"/>
        <v>0</v>
      </c>
      <c r="AJ62" s="82" t="s">
        <v>92</v>
      </c>
      <c r="AK62" s="19"/>
      <c r="AL62" s="28">
        <f t="shared" si="11"/>
        <v>0</v>
      </c>
      <c r="AM62" s="82" t="s">
        <v>92</v>
      </c>
      <c r="AN62" s="19"/>
      <c r="AO62" s="28">
        <f t="shared" si="12"/>
        <v>0</v>
      </c>
      <c r="AP62" s="82" t="s">
        <v>278</v>
      </c>
      <c r="AQ62" s="19"/>
      <c r="AR62" s="28">
        <f t="shared" si="13"/>
        <v>0</v>
      </c>
      <c r="AS62" s="82" t="s">
        <v>278</v>
      </c>
      <c r="AT62" s="19"/>
      <c r="AU62" s="28">
        <f t="shared" si="14"/>
        <v>0</v>
      </c>
      <c r="AV62" s="82" t="s">
        <v>92</v>
      </c>
      <c r="AW62" s="19"/>
      <c r="AX62" s="28">
        <f t="shared" si="15"/>
        <v>0</v>
      </c>
      <c r="AY62" s="82" t="s">
        <v>92</v>
      </c>
      <c r="AZ62" s="19"/>
      <c r="BA62" s="28">
        <f t="shared" si="16"/>
        <v>0</v>
      </c>
      <c r="BB62" s="82" t="s">
        <v>278</v>
      </c>
      <c r="BC62" s="19"/>
      <c r="BD62" s="28">
        <f t="shared" si="17"/>
        <v>0</v>
      </c>
      <c r="BE62" s="82" t="s">
        <v>281</v>
      </c>
      <c r="BF62" s="19"/>
      <c r="BG62" s="28">
        <f t="shared" si="18"/>
        <v>0</v>
      </c>
      <c r="BH62" s="82" t="s">
        <v>278</v>
      </c>
      <c r="BI62" s="19"/>
      <c r="BJ62" s="28">
        <f t="shared" si="19"/>
        <v>0</v>
      </c>
      <c r="BK62" s="82" t="s">
        <v>92</v>
      </c>
      <c r="BL62" s="19"/>
      <c r="BM62" s="28">
        <f t="shared" si="20"/>
        <v>0</v>
      </c>
      <c r="BN62" s="82" t="s">
        <v>278</v>
      </c>
      <c r="BO62" s="19"/>
      <c r="BP62" s="28">
        <f t="shared" si="21"/>
        <v>0</v>
      </c>
      <c r="BQ62" s="82" t="s">
        <v>278</v>
      </c>
      <c r="BR62" s="19"/>
      <c r="BS62" s="28">
        <f t="shared" si="22"/>
        <v>0</v>
      </c>
      <c r="BT62" s="82" t="s">
        <v>278</v>
      </c>
      <c r="BU62" s="19"/>
      <c r="BV62" s="28">
        <f t="shared" si="23"/>
        <v>0</v>
      </c>
      <c r="BW62" s="82" t="s">
        <v>92</v>
      </c>
      <c r="BX62" s="19"/>
      <c r="BY62" s="28">
        <f t="shared" si="24"/>
        <v>0</v>
      </c>
      <c r="BZ62" s="82" t="s">
        <v>278</v>
      </c>
      <c r="CA62" s="19"/>
      <c r="CB62" s="28">
        <f t="shared" si="25"/>
        <v>0</v>
      </c>
      <c r="CC62" s="82" t="s">
        <v>92</v>
      </c>
      <c r="CD62" s="19"/>
      <c r="CE62" s="28">
        <f t="shared" si="26"/>
        <v>0</v>
      </c>
      <c r="CF62" s="82" t="s">
        <v>92</v>
      </c>
      <c r="CG62" s="19"/>
      <c r="CH62" s="28">
        <f t="shared" si="27"/>
        <v>0</v>
      </c>
      <c r="CI62" s="82" t="s">
        <v>278</v>
      </c>
      <c r="CJ62" s="19"/>
      <c r="CK62" s="28">
        <f t="shared" si="28"/>
        <v>0</v>
      </c>
      <c r="CL62" s="82" t="s">
        <v>92</v>
      </c>
      <c r="CM62" s="19"/>
      <c r="CN62" s="28">
        <f t="shared" si="29"/>
        <v>0</v>
      </c>
      <c r="CO62" s="82" t="s">
        <v>92</v>
      </c>
      <c r="CP62" s="19"/>
      <c r="CQ62" s="28">
        <f t="shared" si="30"/>
        <v>0</v>
      </c>
      <c r="CR62" s="82" t="s">
        <v>92</v>
      </c>
      <c r="CS62" s="19"/>
      <c r="CT62" s="28">
        <f t="shared" si="31"/>
        <v>0</v>
      </c>
      <c r="CU62" s="82" t="s">
        <v>278</v>
      </c>
      <c r="CV62" s="19"/>
      <c r="CW62" s="28">
        <f t="shared" si="32"/>
        <v>0</v>
      </c>
      <c r="CX62" s="82" t="s">
        <v>278</v>
      </c>
      <c r="CY62" s="19"/>
      <c r="CZ62" s="28">
        <f t="shared" si="33"/>
        <v>0</v>
      </c>
      <c r="DA62" s="82" t="s">
        <v>92</v>
      </c>
      <c r="DB62" s="19"/>
      <c r="DC62" s="28">
        <f t="shared" si="34"/>
        <v>0</v>
      </c>
      <c r="DD62" s="82" t="s">
        <v>92</v>
      </c>
      <c r="DE62" s="19"/>
      <c r="DF62" s="28">
        <f t="shared" si="35"/>
        <v>0</v>
      </c>
      <c r="DG62" s="82" t="s">
        <v>92</v>
      </c>
      <c r="DH62" s="19"/>
      <c r="DI62" s="28">
        <f t="shared" si="36"/>
        <v>0</v>
      </c>
      <c r="DJ62" s="82" t="s">
        <v>278</v>
      </c>
      <c r="DK62" s="19"/>
      <c r="DL62" s="28">
        <f t="shared" si="37"/>
        <v>0</v>
      </c>
      <c r="DM62" s="82" t="s">
        <v>278</v>
      </c>
      <c r="DN62" s="19"/>
      <c r="DO62" s="28">
        <f t="shared" si="38"/>
        <v>0</v>
      </c>
      <c r="DP62" s="82" t="s">
        <v>278</v>
      </c>
      <c r="DQ62" s="19"/>
      <c r="DR62" s="28">
        <f t="shared" si="39"/>
        <v>0</v>
      </c>
      <c r="DS62" s="82" t="s">
        <v>278</v>
      </c>
      <c r="DT62" s="19"/>
      <c r="DU62" s="28">
        <f t="shared" si="40"/>
        <v>0</v>
      </c>
      <c r="DV62" s="82" t="s">
        <v>278</v>
      </c>
      <c r="DW62" s="19"/>
      <c r="DX62" s="28">
        <f t="shared" si="41"/>
        <v>0</v>
      </c>
      <c r="DY62" s="82" t="s">
        <v>278</v>
      </c>
      <c r="DZ62" s="19"/>
      <c r="EA62" s="28">
        <f t="shared" si="42"/>
        <v>0</v>
      </c>
      <c r="EB62" s="82" t="s">
        <v>92</v>
      </c>
      <c r="EC62" s="19"/>
      <c r="ED62" s="28">
        <f t="shared" si="43"/>
        <v>0</v>
      </c>
      <c r="EE62" s="82" t="s">
        <v>92</v>
      </c>
      <c r="EF62" s="19"/>
      <c r="EG62" s="28">
        <f t="shared" si="44"/>
        <v>0</v>
      </c>
      <c r="EH62" s="82" t="s">
        <v>92</v>
      </c>
      <c r="EI62" s="19"/>
      <c r="EJ62" s="28">
        <f t="shared" si="45"/>
        <v>0</v>
      </c>
      <c r="EK62" s="82" t="s">
        <v>92</v>
      </c>
      <c r="EL62" s="19"/>
      <c r="EM62" s="28">
        <f t="shared" si="46"/>
        <v>0</v>
      </c>
      <c r="EN62" s="82" t="s">
        <v>278</v>
      </c>
      <c r="EO62" s="19"/>
      <c r="EP62" s="28">
        <f t="shared" si="47"/>
        <v>0</v>
      </c>
      <c r="EQ62" s="82" t="s">
        <v>278</v>
      </c>
      <c r="ER62" s="19"/>
      <c r="ES62" s="28">
        <f t="shared" si="48"/>
        <v>0</v>
      </c>
      <c r="ET62" s="82" t="s">
        <v>278</v>
      </c>
      <c r="EU62" s="19"/>
      <c r="EV62" s="28">
        <f t="shared" si="49"/>
        <v>0</v>
      </c>
      <c r="EW62" s="82" t="s">
        <v>278</v>
      </c>
      <c r="EX62" s="19"/>
      <c r="EY62" s="28">
        <f t="shared" si="50"/>
        <v>0</v>
      </c>
      <c r="EZ62" s="82" t="s">
        <v>278</v>
      </c>
      <c r="FA62" s="19"/>
      <c r="FB62" s="28">
        <f t="shared" si="51"/>
        <v>0</v>
      </c>
      <c r="FC62" s="82" t="s">
        <v>278</v>
      </c>
      <c r="FD62" s="19"/>
      <c r="FE62" s="28">
        <f t="shared" si="52"/>
        <v>0</v>
      </c>
      <c r="FF62" s="82" t="s">
        <v>92</v>
      </c>
      <c r="FG62" s="19"/>
      <c r="FH62" s="28">
        <f t="shared" si="53"/>
        <v>0</v>
      </c>
      <c r="FI62" s="82" t="s">
        <v>92</v>
      </c>
      <c r="FJ62" s="19"/>
      <c r="FK62" s="28">
        <f t="shared" si="54"/>
        <v>0</v>
      </c>
      <c r="FL62" s="82" t="s">
        <v>278</v>
      </c>
      <c r="FM62" s="19"/>
      <c r="FN62" s="28">
        <f t="shared" si="55"/>
        <v>0</v>
      </c>
      <c r="FO62" s="82" t="s">
        <v>278</v>
      </c>
      <c r="FP62" s="19"/>
      <c r="FQ62" s="28">
        <f t="shared" si="56"/>
        <v>0</v>
      </c>
      <c r="FR62" s="82" t="s">
        <v>278</v>
      </c>
      <c r="FS62" s="19"/>
      <c r="FT62" s="28">
        <f t="shared" si="57"/>
        <v>0</v>
      </c>
      <c r="FU62" s="82" t="s">
        <v>92</v>
      </c>
      <c r="FV62" s="19"/>
      <c r="FW62" s="28">
        <f t="shared" si="58"/>
        <v>0</v>
      </c>
      <c r="FX62" s="82" t="s">
        <v>278</v>
      </c>
      <c r="FY62" s="19"/>
      <c r="FZ62" s="28">
        <f t="shared" si="59"/>
        <v>0</v>
      </c>
      <c r="GA62" s="82" t="s">
        <v>278</v>
      </c>
      <c r="GB62" s="19"/>
      <c r="GC62" s="28">
        <f t="shared" si="60"/>
        <v>0</v>
      </c>
      <c r="GD62" s="82" t="s">
        <v>278</v>
      </c>
      <c r="GE62" s="19"/>
      <c r="GF62" s="28">
        <f t="shared" si="61"/>
        <v>0</v>
      </c>
      <c r="GG62" s="82" t="s">
        <v>92</v>
      </c>
      <c r="GH62" s="19"/>
      <c r="GI62" s="28">
        <f t="shared" si="62"/>
        <v>0</v>
      </c>
      <c r="GJ62" s="82" t="s">
        <v>92</v>
      </c>
      <c r="GK62" s="19"/>
      <c r="GL62" s="28">
        <f t="shared" si="63"/>
        <v>0</v>
      </c>
      <c r="GM62" s="82" t="s">
        <v>278</v>
      </c>
      <c r="GN62" s="19"/>
      <c r="GO62" s="28">
        <f t="shared" si="64"/>
        <v>0</v>
      </c>
      <c r="GP62" s="82" t="s">
        <v>92</v>
      </c>
      <c r="GQ62" s="19"/>
      <c r="GR62" s="28">
        <f t="shared" si="65"/>
        <v>0</v>
      </c>
      <c r="GS62" s="82" t="s">
        <v>278</v>
      </c>
      <c r="GT62" s="19"/>
      <c r="GU62" s="28">
        <f t="shared" si="66"/>
        <v>0</v>
      </c>
      <c r="GV62" s="168"/>
    </row>
    <row r="63" spans="1:204">
      <c r="A63" s="236">
        <v>60</v>
      </c>
      <c r="B63" s="48"/>
      <c r="C63" s="17" t="s">
        <v>145</v>
      </c>
      <c r="D63" s="18"/>
      <c r="E63" s="444" t="str">
        <f>IF('Phase Finale'!C36&lt;&gt;"",'Phase Finale'!C36,"")</f>
        <v/>
      </c>
      <c r="F63" s="445"/>
      <c r="G63" s="22"/>
      <c r="H63" s="22"/>
      <c r="I63" s="22"/>
      <c r="J63" s="26" t="str">
        <f>IF(E63&lt;&gt;"",VLOOKUP(E63,Poules!$BD$11:$BF$69,3,FALSE),"")</f>
        <v/>
      </c>
      <c r="K63" s="270" t="str">
        <f>IF($K$4&lt;&gt;0,HLOOKUP($K$4,$O$4:GU63,A63,FALSE),"")</f>
        <v>Allemagne</v>
      </c>
      <c r="L63" s="265"/>
      <c r="M63" s="260">
        <f>IF($K$4&lt;&gt;0,HLOOKUP(CONCATENATE($K$4,"2"),$O$4:GU63,A63,FALSE),"")</f>
        <v>0</v>
      </c>
      <c r="N63" s="253"/>
      <c r="O63" s="82" t="s">
        <v>1</v>
      </c>
      <c r="P63" s="19"/>
      <c r="Q63" s="28">
        <f t="shared" si="4"/>
        <v>0</v>
      </c>
      <c r="R63" s="82" t="s">
        <v>1</v>
      </c>
      <c r="S63" s="19"/>
      <c r="T63" s="28">
        <f t="shared" si="5"/>
        <v>0</v>
      </c>
      <c r="U63" s="82" t="s">
        <v>1</v>
      </c>
      <c r="V63" s="19"/>
      <c r="W63" s="28">
        <f t="shared" si="6"/>
        <v>0</v>
      </c>
      <c r="X63" s="82" t="s">
        <v>1</v>
      </c>
      <c r="Y63" s="19"/>
      <c r="Z63" s="28">
        <f t="shared" si="7"/>
        <v>0</v>
      </c>
      <c r="AA63" s="82" t="s">
        <v>1</v>
      </c>
      <c r="AB63" s="19"/>
      <c r="AC63" s="28">
        <f t="shared" si="8"/>
        <v>0</v>
      </c>
      <c r="AD63" s="82" t="s">
        <v>1</v>
      </c>
      <c r="AE63" s="19"/>
      <c r="AF63" s="28">
        <f t="shared" si="9"/>
        <v>0</v>
      </c>
      <c r="AG63" s="82" t="s">
        <v>4</v>
      </c>
      <c r="AH63" s="19"/>
      <c r="AI63" s="28">
        <f t="shared" si="10"/>
        <v>0</v>
      </c>
      <c r="AJ63" s="82" t="s">
        <v>1</v>
      </c>
      <c r="AK63" s="19"/>
      <c r="AL63" s="28">
        <f t="shared" si="11"/>
        <v>0</v>
      </c>
      <c r="AM63" s="82" t="s">
        <v>1</v>
      </c>
      <c r="AN63" s="19"/>
      <c r="AO63" s="28">
        <f t="shared" si="12"/>
        <v>0</v>
      </c>
      <c r="AP63" s="82" t="s">
        <v>1</v>
      </c>
      <c r="AQ63" s="19"/>
      <c r="AR63" s="28">
        <f t="shared" si="13"/>
        <v>0</v>
      </c>
      <c r="AS63" s="82" t="s">
        <v>1</v>
      </c>
      <c r="AT63" s="19"/>
      <c r="AU63" s="28">
        <f t="shared" si="14"/>
        <v>0</v>
      </c>
      <c r="AV63" s="82" t="s">
        <v>1</v>
      </c>
      <c r="AW63" s="19"/>
      <c r="AX63" s="28">
        <f t="shared" si="15"/>
        <v>0</v>
      </c>
      <c r="AY63" s="82" t="s">
        <v>4</v>
      </c>
      <c r="AZ63" s="19"/>
      <c r="BA63" s="28">
        <f t="shared" si="16"/>
        <v>0</v>
      </c>
      <c r="BB63" s="82" t="s">
        <v>1</v>
      </c>
      <c r="BC63" s="19"/>
      <c r="BD63" s="28">
        <f t="shared" si="17"/>
        <v>0</v>
      </c>
      <c r="BE63" s="82" t="s">
        <v>1</v>
      </c>
      <c r="BF63" s="19"/>
      <c r="BG63" s="28">
        <f t="shared" si="18"/>
        <v>0</v>
      </c>
      <c r="BH63" s="82" t="s">
        <v>1</v>
      </c>
      <c r="BI63" s="19"/>
      <c r="BJ63" s="28">
        <f t="shared" si="19"/>
        <v>0</v>
      </c>
      <c r="BK63" s="82" t="s">
        <v>4</v>
      </c>
      <c r="BL63" s="19"/>
      <c r="BM63" s="28">
        <f t="shared" si="20"/>
        <v>0</v>
      </c>
      <c r="BN63" s="82" t="s">
        <v>1</v>
      </c>
      <c r="BO63" s="19"/>
      <c r="BP63" s="28">
        <f t="shared" si="21"/>
        <v>0</v>
      </c>
      <c r="BQ63" s="82" t="s">
        <v>1</v>
      </c>
      <c r="BR63" s="19"/>
      <c r="BS63" s="28">
        <f t="shared" si="22"/>
        <v>0</v>
      </c>
      <c r="BT63" s="82" t="s">
        <v>1</v>
      </c>
      <c r="BU63" s="19"/>
      <c r="BV63" s="28">
        <f t="shared" si="23"/>
        <v>0</v>
      </c>
      <c r="BW63" s="82" t="s">
        <v>1</v>
      </c>
      <c r="BX63" s="19"/>
      <c r="BY63" s="28">
        <f t="shared" si="24"/>
        <v>0</v>
      </c>
      <c r="BZ63" s="82" t="s">
        <v>1</v>
      </c>
      <c r="CA63" s="19"/>
      <c r="CB63" s="28">
        <f t="shared" si="25"/>
        <v>0</v>
      </c>
      <c r="CC63" s="82" t="s">
        <v>1</v>
      </c>
      <c r="CD63" s="19"/>
      <c r="CE63" s="28">
        <f t="shared" si="26"/>
        <v>0</v>
      </c>
      <c r="CF63" s="82" t="s">
        <v>1</v>
      </c>
      <c r="CG63" s="19"/>
      <c r="CH63" s="28">
        <f t="shared" si="27"/>
        <v>0</v>
      </c>
      <c r="CI63" s="82" t="s">
        <v>1</v>
      </c>
      <c r="CJ63" s="19"/>
      <c r="CK63" s="28">
        <f t="shared" si="28"/>
        <v>0</v>
      </c>
      <c r="CL63" s="82" t="s">
        <v>1</v>
      </c>
      <c r="CM63" s="19"/>
      <c r="CN63" s="28">
        <f t="shared" si="29"/>
        <v>0</v>
      </c>
      <c r="CO63" s="82" t="s">
        <v>1</v>
      </c>
      <c r="CP63" s="19"/>
      <c r="CQ63" s="28">
        <f t="shared" si="30"/>
        <v>0</v>
      </c>
      <c r="CR63" s="82" t="s">
        <v>1</v>
      </c>
      <c r="CS63" s="19"/>
      <c r="CT63" s="28">
        <f t="shared" si="31"/>
        <v>0</v>
      </c>
      <c r="CU63" s="82" t="s">
        <v>1</v>
      </c>
      <c r="CV63" s="19"/>
      <c r="CW63" s="28">
        <f t="shared" si="32"/>
        <v>0</v>
      </c>
      <c r="CX63" s="82" t="s">
        <v>1</v>
      </c>
      <c r="CY63" s="19"/>
      <c r="CZ63" s="28">
        <f t="shared" si="33"/>
        <v>0</v>
      </c>
      <c r="DA63" s="82" t="s">
        <v>1</v>
      </c>
      <c r="DB63" s="19"/>
      <c r="DC63" s="28">
        <f t="shared" si="34"/>
        <v>0</v>
      </c>
      <c r="DD63" s="82" t="s">
        <v>1</v>
      </c>
      <c r="DE63" s="19"/>
      <c r="DF63" s="28">
        <f t="shared" si="35"/>
        <v>0</v>
      </c>
      <c r="DG63" s="82" t="s">
        <v>1</v>
      </c>
      <c r="DH63" s="19"/>
      <c r="DI63" s="28">
        <f t="shared" si="36"/>
        <v>0</v>
      </c>
      <c r="DJ63" s="82" t="s">
        <v>4</v>
      </c>
      <c r="DK63" s="19"/>
      <c r="DL63" s="28">
        <f t="shared" si="37"/>
        <v>0</v>
      </c>
      <c r="DM63" s="82" t="s">
        <v>4</v>
      </c>
      <c r="DN63" s="19"/>
      <c r="DO63" s="28">
        <f t="shared" si="38"/>
        <v>0</v>
      </c>
      <c r="DP63" s="82" t="s">
        <v>1</v>
      </c>
      <c r="DQ63" s="19"/>
      <c r="DR63" s="28">
        <f t="shared" si="39"/>
        <v>0</v>
      </c>
      <c r="DS63" s="82" t="s">
        <v>1</v>
      </c>
      <c r="DT63" s="19"/>
      <c r="DU63" s="28">
        <f t="shared" si="40"/>
        <v>0</v>
      </c>
      <c r="DV63" s="82" t="s">
        <v>1</v>
      </c>
      <c r="DW63" s="19"/>
      <c r="DX63" s="28">
        <f t="shared" si="41"/>
        <v>0</v>
      </c>
      <c r="DY63" s="82" t="s">
        <v>1</v>
      </c>
      <c r="DZ63" s="19"/>
      <c r="EA63" s="28">
        <f t="shared" si="42"/>
        <v>0</v>
      </c>
      <c r="EB63" s="82" t="s">
        <v>1</v>
      </c>
      <c r="EC63" s="19"/>
      <c r="ED63" s="28">
        <f t="shared" si="43"/>
        <v>0</v>
      </c>
      <c r="EE63" s="82" t="s">
        <v>1</v>
      </c>
      <c r="EF63" s="19"/>
      <c r="EG63" s="28">
        <f t="shared" si="44"/>
        <v>0</v>
      </c>
      <c r="EH63" s="82" t="s">
        <v>1</v>
      </c>
      <c r="EI63" s="19"/>
      <c r="EJ63" s="28">
        <f t="shared" si="45"/>
        <v>0</v>
      </c>
      <c r="EK63" s="82" t="s">
        <v>1</v>
      </c>
      <c r="EL63" s="19"/>
      <c r="EM63" s="28">
        <f t="shared" si="46"/>
        <v>0</v>
      </c>
      <c r="EN63" s="82" t="s">
        <v>1</v>
      </c>
      <c r="EO63" s="19"/>
      <c r="EP63" s="28">
        <f t="shared" si="47"/>
        <v>0</v>
      </c>
      <c r="EQ63" s="82" t="s">
        <v>1</v>
      </c>
      <c r="ER63" s="19"/>
      <c r="ES63" s="28">
        <f t="shared" si="48"/>
        <v>0</v>
      </c>
      <c r="ET63" s="82" t="s">
        <v>1</v>
      </c>
      <c r="EU63" s="19"/>
      <c r="EV63" s="28">
        <f t="shared" si="49"/>
        <v>0</v>
      </c>
      <c r="EW63" s="82" t="s">
        <v>4</v>
      </c>
      <c r="EX63" s="19"/>
      <c r="EY63" s="28">
        <f t="shared" si="50"/>
        <v>0</v>
      </c>
      <c r="EZ63" s="82" t="s">
        <v>4</v>
      </c>
      <c r="FA63" s="19"/>
      <c r="FB63" s="28">
        <f t="shared" si="51"/>
        <v>0</v>
      </c>
      <c r="FC63" s="82" t="s">
        <v>1</v>
      </c>
      <c r="FD63" s="19"/>
      <c r="FE63" s="28">
        <f t="shared" si="52"/>
        <v>0</v>
      </c>
      <c r="FF63" s="82" t="s">
        <v>4</v>
      </c>
      <c r="FG63" s="19"/>
      <c r="FH63" s="28">
        <f t="shared" si="53"/>
        <v>0</v>
      </c>
      <c r="FI63" s="82" t="s">
        <v>1</v>
      </c>
      <c r="FJ63" s="19"/>
      <c r="FK63" s="28">
        <f t="shared" si="54"/>
        <v>0</v>
      </c>
      <c r="FL63" s="82" t="s">
        <v>1</v>
      </c>
      <c r="FM63" s="19"/>
      <c r="FN63" s="28">
        <f t="shared" si="55"/>
        <v>0</v>
      </c>
      <c r="FO63" s="82" t="s">
        <v>1</v>
      </c>
      <c r="FP63" s="19"/>
      <c r="FQ63" s="28">
        <f t="shared" si="56"/>
        <v>0</v>
      </c>
      <c r="FR63" s="82" t="s">
        <v>1</v>
      </c>
      <c r="FS63" s="19"/>
      <c r="FT63" s="28">
        <f t="shared" si="57"/>
        <v>0</v>
      </c>
      <c r="FU63" s="82" t="s">
        <v>1</v>
      </c>
      <c r="FV63" s="19"/>
      <c r="FW63" s="28">
        <f t="shared" si="58"/>
        <v>0</v>
      </c>
      <c r="FX63" s="82" t="s">
        <v>1</v>
      </c>
      <c r="FY63" s="19"/>
      <c r="FZ63" s="28">
        <f t="shared" si="59"/>
        <v>0</v>
      </c>
      <c r="GA63" s="82" t="s">
        <v>1</v>
      </c>
      <c r="GB63" s="19"/>
      <c r="GC63" s="28">
        <f t="shared" si="60"/>
        <v>0</v>
      </c>
      <c r="GD63" s="82" t="s">
        <v>1</v>
      </c>
      <c r="GE63" s="19"/>
      <c r="GF63" s="28">
        <f t="shared" si="61"/>
        <v>0</v>
      </c>
      <c r="GG63" s="82" t="s">
        <v>1</v>
      </c>
      <c r="GH63" s="19"/>
      <c r="GI63" s="28">
        <f t="shared" si="62"/>
        <v>0</v>
      </c>
      <c r="GJ63" s="82" t="s">
        <v>4</v>
      </c>
      <c r="GK63" s="19"/>
      <c r="GL63" s="28">
        <f t="shared" si="63"/>
        <v>0</v>
      </c>
      <c r="GM63" s="82" t="s">
        <v>1</v>
      </c>
      <c r="GN63" s="19"/>
      <c r="GO63" s="28">
        <f t="shared" si="64"/>
        <v>0</v>
      </c>
      <c r="GP63" s="82" t="s">
        <v>1</v>
      </c>
      <c r="GQ63" s="19"/>
      <c r="GR63" s="28">
        <f t="shared" si="65"/>
        <v>0</v>
      </c>
      <c r="GS63" s="82" t="s">
        <v>4</v>
      </c>
      <c r="GT63" s="19"/>
      <c r="GU63" s="28">
        <f t="shared" si="66"/>
        <v>0</v>
      </c>
      <c r="GV63" s="168"/>
    </row>
    <row r="64" spans="1:204">
      <c r="A64" s="236">
        <v>61</v>
      </c>
      <c r="B64" s="48"/>
      <c r="C64" s="17" t="s">
        <v>146</v>
      </c>
      <c r="D64" s="18"/>
      <c r="E64" s="444" t="str">
        <f>IF('Phase Finale'!C41&lt;&gt;"",'Phase Finale'!C41,"")</f>
        <v/>
      </c>
      <c r="F64" s="445"/>
      <c r="G64" s="22"/>
      <c r="H64" s="22"/>
      <c r="I64" s="22"/>
      <c r="J64" s="26" t="str">
        <f>IF(E64&lt;&gt;"",VLOOKUP(E64,Poules!$BD$11:$BF$69,3,FALSE),"")</f>
        <v/>
      </c>
      <c r="K64" s="270" t="str">
        <f>IF($K$4&lt;&gt;0,HLOOKUP($K$4,$O$4:GU64,A64,FALSE),"")</f>
        <v>Belgique</v>
      </c>
      <c r="L64" s="265"/>
      <c r="M64" s="260">
        <f>IF($K$4&lt;&gt;0,HLOOKUP(CONCATENATE($K$4,"2"),$O$4:GU64,A64,FALSE),"")</f>
        <v>0</v>
      </c>
      <c r="N64" s="253"/>
      <c r="O64" s="82" t="s">
        <v>276</v>
      </c>
      <c r="P64" s="19"/>
      <c r="Q64" s="28">
        <f t="shared" si="4"/>
        <v>0</v>
      </c>
      <c r="R64" s="82" t="s">
        <v>20</v>
      </c>
      <c r="S64" s="19"/>
      <c r="T64" s="28">
        <f t="shared" si="5"/>
        <v>0</v>
      </c>
      <c r="U64" s="82" t="s">
        <v>20</v>
      </c>
      <c r="V64" s="19"/>
      <c r="W64" s="28">
        <f t="shared" si="6"/>
        <v>0</v>
      </c>
      <c r="X64" s="82" t="s">
        <v>20</v>
      </c>
      <c r="Y64" s="19"/>
      <c r="Z64" s="28">
        <f t="shared" si="7"/>
        <v>0</v>
      </c>
      <c r="AA64" s="82" t="s">
        <v>282</v>
      </c>
      <c r="AB64" s="19"/>
      <c r="AC64" s="28">
        <f t="shared" si="8"/>
        <v>0</v>
      </c>
      <c r="AD64" s="82" t="s">
        <v>95</v>
      </c>
      <c r="AE64" s="19"/>
      <c r="AF64" s="28">
        <f t="shared" si="9"/>
        <v>0</v>
      </c>
      <c r="AG64" s="82" t="s">
        <v>276</v>
      </c>
      <c r="AH64" s="19"/>
      <c r="AI64" s="28">
        <f t="shared" si="10"/>
        <v>0</v>
      </c>
      <c r="AJ64" s="82" t="s">
        <v>276</v>
      </c>
      <c r="AK64" s="19"/>
      <c r="AL64" s="28">
        <f t="shared" si="11"/>
        <v>0</v>
      </c>
      <c r="AM64" s="82" t="s">
        <v>20</v>
      </c>
      <c r="AN64" s="19"/>
      <c r="AO64" s="28">
        <f t="shared" si="12"/>
        <v>0</v>
      </c>
      <c r="AP64" s="82" t="s">
        <v>20</v>
      </c>
      <c r="AQ64" s="19"/>
      <c r="AR64" s="28">
        <f t="shared" si="13"/>
        <v>0</v>
      </c>
      <c r="AS64" s="82" t="s">
        <v>95</v>
      </c>
      <c r="AT64" s="19"/>
      <c r="AU64" s="28">
        <f t="shared" si="14"/>
        <v>0</v>
      </c>
      <c r="AV64" s="82" t="s">
        <v>20</v>
      </c>
      <c r="AW64" s="19"/>
      <c r="AX64" s="28">
        <f t="shared" si="15"/>
        <v>0</v>
      </c>
      <c r="AY64" s="82" t="s">
        <v>276</v>
      </c>
      <c r="AZ64" s="19"/>
      <c r="BA64" s="28">
        <f t="shared" si="16"/>
        <v>0</v>
      </c>
      <c r="BB64" s="82" t="s">
        <v>20</v>
      </c>
      <c r="BC64" s="19"/>
      <c r="BD64" s="28">
        <f t="shared" si="17"/>
        <v>0</v>
      </c>
      <c r="BE64" s="82" t="s">
        <v>276</v>
      </c>
      <c r="BF64" s="19"/>
      <c r="BG64" s="28">
        <f t="shared" si="18"/>
        <v>0</v>
      </c>
      <c r="BH64" s="82" t="s">
        <v>20</v>
      </c>
      <c r="BI64" s="19"/>
      <c r="BJ64" s="28">
        <f t="shared" si="19"/>
        <v>0</v>
      </c>
      <c r="BK64" s="82" t="s">
        <v>95</v>
      </c>
      <c r="BL64" s="19"/>
      <c r="BM64" s="28">
        <f t="shared" si="20"/>
        <v>0</v>
      </c>
      <c r="BN64" s="82" t="s">
        <v>20</v>
      </c>
      <c r="BO64" s="19"/>
      <c r="BP64" s="28">
        <f t="shared" si="21"/>
        <v>0</v>
      </c>
      <c r="BQ64" s="82" t="s">
        <v>20</v>
      </c>
      <c r="BR64" s="19"/>
      <c r="BS64" s="28">
        <f t="shared" si="22"/>
        <v>0</v>
      </c>
      <c r="BT64" s="82" t="s">
        <v>20</v>
      </c>
      <c r="BU64" s="19"/>
      <c r="BV64" s="28">
        <f t="shared" si="23"/>
        <v>0</v>
      </c>
      <c r="BW64" s="82" t="s">
        <v>282</v>
      </c>
      <c r="BX64" s="19"/>
      <c r="BY64" s="28">
        <f t="shared" si="24"/>
        <v>0</v>
      </c>
      <c r="BZ64" s="82" t="s">
        <v>276</v>
      </c>
      <c r="CA64" s="19"/>
      <c r="CB64" s="28">
        <f t="shared" si="25"/>
        <v>0</v>
      </c>
      <c r="CC64" s="82" t="s">
        <v>95</v>
      </c>
      <c r="CD64" s="19"/>
      <c r="CE64" s="28">
        <f t="shared" si="26"/>
        <v>0</v>
      </c>
      <c r="CF64" s="82" t="s">
        <v>20</v>
      </c>
      <c r="CG64" s="19"/>
      <c r="CH64" s="28">
        <f t="shared" si="27"/>
        <v>0</v>
      </c>
      <c r="CI64" s="82" t="s">
        <v>276</v>
      </c>
      <c r="CJ64" s="19"/>
      <c r="CK64" s="28">
        <f t="shared" si="28"/>
        <v>0</v>
      </c>
      <c r="CL64" s="82" t="s">
        <v>282</v>
      </c>
      <c r="CM64" s="19"/>
      <c r="CN64" s="28">
        <f t="shared" si="29"/>
        <v>0</v>
      </c>
      <c r="CO64" s="82" t="s">
        <v>95</v>
      </c>
      <c r="CP64" s="19"/>
      <c r="CQ64" s="28">
        <f t="shared" si="30"/>
        <v>0</v>
      </c>
      <c r="CR64" s="82" t="s">
        <v>20</v>
      </c>
      <c r="CS64" s="19"/>
      <c r="CT64" s="28">
        <f t="shared" si="31"/>
        <v>0</v>
      </c>
      <c r="CU64" s="82" t="s">
        <v>20</v>
      </c>
      <c r="CV64" s="19"/>
      <c r="CW64" s="28">
        <f t="shared" si="32"/>
        <v>0</v>
      </c>
      <c r="CX64" s="82" t="s">
        <v>20</v>
      </c>
      <c r="CY64" s="19"/>
      <c r="CZ64" s="28">
        <f t="shared" si="33"/>
        <v>0</v>
      </c>
      <c r="DA64" s="82" t="s">
        <v>20</v>
      </c>
      <c r="DB64" s="19"/>
      <c r="DC64" s="28">
        <f t="shared" si="34"/>
        <v>0</v>
      </c>
      <c r="DD64" s="82" t="s">
        <v>20</v>
      </c>
      <c r="DE64" s="19"/>
      <c r="DF64" s="28">
        <f t="shared" si="35"/>
        <v>0</v>
      </c>
      <c r="DG64" s="82" t="s">
        <v>20</v>
      </c>
      <c r="DH64" s="19"/>
      <c r="DI64" s="28">
        <f t="shared" si="36"/>
        <v>0</v>
      </c>
      <c r="DJ64" s="82" t="s">
        <v>95</v>
      </c>
      <c r="DK64" s="19"/>
      <c r="DL64" s="28">
        <f t="shared" si="37"/>
        <v>0</v>
      </c>
      <c r="DM64" s="82" t="s">
        <v>95</v>
      </c>
      <c r="DN64" s="19"/>
      <c r="DO64" s="28">
        <f t="shared" si="38"/>
        <v>0</v>
      </c>
      <c r="DP64" s="82" t="s">
        <v>20</v>
      </c>
      <c r="DQ64" s="19"/>
      <c r="DR64" s="28">
        <f t="shared" si="39"/>
        <v>0</v>
      </c>
      <c r="DS64" s="82" t="s">
        <v>20</v>
      </c>
      <c r="DT64" s="19"/>
      <c r="DU64" s="28">
        <f t="shared" si="40"/>
        <v>0</v>
      </c>
      <c r="DV64" s="82" t="s">
        <v>20</v>
      </c>
      <c r="DW64" s="19"/>
      <c r="DX64" s="28">
        <f t="shared" si="41"/>
        <v>0</v>
      </c>
      <c r="DY64" s="82" t="s">
        <v>20</v>
      </c>
      <c r="DZ64" s="19"/>
      <c r="EA64" s="28">
        <f t="shared" si="42"/>
        <v>0</v>
      </c>
      <c r="EB64" s="82" t="s">
        <v>95</v>
      </c>
      <c r="EC64" s="19"/>
      <c r="ED64" s="28">
        <f t="shared" si="43"/>
        <v>0</v>
      </c>
      <c r="EE64" s="82" t="s">
        <v>276</v>
      </c>
      <c r="EF64" s="19"/>
      <c r="EG64" s="28">
        <f t="shared" si="44"/>
        <v>0</v>
      </c>
      <c r="EH64" s="82" t="s">
        <v>95</v>
      </c>
      <c r="EI64" s="19"/>
      <c r="EJ64" s="28">
        <f t="shared" si="45"/>
        <v>0</v>
      </c>
      <c r="EK64" s="82" t="s">
        <v>20</v>
      </c>
      <c r="EL64" s="19"/>
      <c r="EM64" s="28">
        <f t="shared" si="46"/>
        <v>0</v>
      </c>
      <c r="EN64" s="82" t="s">
        <v>276</v>
      </c>
      <c r="EO64" s="19"/>
      <c r="EP64" s="28">
        <f t="shared" si="47"/>
        <v>0</v>
      </c>
      <c r="EQ64" s="82" t="s">
        <v>276</v>
      </c>
      <c r="ER64" s="19"/>
      <c r="ES64" s="28">
        <f t="shared" si="48"/>
        <v>0</v>
      </c>
      <c r="ET64" s="82" t="s">
        <v>20</v>
      </c>
      <c r="EU64" s="19"/>
      <c r="EV64" s="28">
        <f t="shared" si="49"/>
        <v>0</v>
      </c>
      <c r="EW64" s="82" t="s">
        <v>276</v>
      </c>
      <c r="EX64" s="19"/>
      <c r="EY64" s="28">
        <f t="shared" si="50"/>
        <v>0</v>
      </c>
      <c r="EZ64" s="82" t="s">
        <v>20</v>
      </c>
      <c r="FA64" s="19"/>
      <c r="FB64" s="28">
        <f t="shared" si="51"/>
        <v>0</v>
      </c>
      <c r="FC64" s="82" t="s">
        <v>282</v>
      </c>
      <c r="FD64" s="19"/>
      <c r="FE64" s="28">
        <f t="shared" si="52"/>
        <v>0</v>
      </c>
      <c r="FF64" s="82" t="s">
        <v>282</v>
      </c>
      <c r="FG64" s="19"/>
      <c r="FH64" s="28">
        <f t="shared" si="53"/>
        <v>0</v>
      </c>
      <c r="FI64" s="82" t="s">
        <v>95</v>
      </c>
      <c r="FJ64" s="19"/>
      <c r="FK64" s="28">
        <f t="shared" si="54"/>
        <v>0</v>
      </c>
      <c r="FL64" s="82" t="s">
        <v>276</v>
      </c>
      <c r="FM64" s="19"/>
      <c r="FN64" s="28">
        <f t="shared" si="55"/>
        <v>0</v>
      </c>
      <c r="FO64" s="82" t="s">
        <v>276</v>
      </c>
      <c r="FP64" s="19"/>
      <c r="FQ64" s="28">
        <f t="shared" si="56"/>
        <v>0</v>
      </c>
      <c r="FR64" s="82" t="s">
        <v>20</v>
      </c>
      <c r="FS64" s="19"/>
      <c r="FT64" s="28">
        <f t="shared" si="57"/>
        <v>0</v>
      </c>
      <c r="FU64" s="82" t="s">
        <v>276</v>
      </c>
      <c r="FV64" s="19"/>
      <c r="FW64" s="28">
        <f t="shared" si="58"/>
        <v>0</v>
      </c>
      <c r="FX64" s="82" t="s">
        <v>20</v>
      </c>
      <c r="FY64" s="19"/>
      <c r="FZ64" s="28">
        <f t="shared" si="59"/>
        <v>0</v>
      </c>
      <c r="GA64" s="82" t="s">
        <v>20</v>
      </c>
      <c r="GB64" s="19"/>
      <c r="GC64" s="28">
        <f t="shared" si="60"/>
        <v>0</v>
      </c>
      <c r="GD64" s="82" t="s">
        <v>20</v>
      </c>
      <c r="GE64" s="19"/>
      <c r="GF64" s="28">
        <f t="shared" si="61"/>
        <v>0</v>
      </c>
      <c r="GG64" s="82" t="s">
        <v>20</v>
      </c>
      <c r="GH64" s="19"/>
      <c r="GI64" s="28">
        <f t="shared" si="62"/>
        <v>0</v>
      </c>
      <c r="GJ64" s="82" t="s">
        <v>20</v>
      </c>
      <c r="GK64" s="19"/>
      <c r="GL64" s="28">
        <f t="shared" si="63"/>
        <v>0</v>
      </c>
      <c r="GM64" s="82" t="s">
        <v>20</v>
      </c>
      <c r="GN64" s="19"/>
      <c r="GO64" s="28">
        <f t="shared" si="64"/>
        <v>0</v>
      </c>
      <c r="GP64" s="82" t="s">
        <v>20</v>
      </c>
      <c r="GQ64" s="19"/>
      <c r="GR64" s="28">
        <f t="shared" si="65"/>
        <v>0</v>
      </c>
      <c r="GS64" s="82" t="s">
        <v>95</v>
      </c>
      <c r="GT64" s="19"/>
      <c r="GU64" s="28">
        <f t="shared" si="66"/>
        <v>0</v>
      </c>
      <c r="GV64" s="168"/>
    </row>
    <row r="65" spans="1:204">
      <c r="A65" s="236">
        <v>62</v>
      </c>
      <c r="B65" s="47"/>
      <c r="C65" s="24" t="s">
        <v>147</v>
      </c>
      <c r="D65" s="25"/>
      <c r="E65" s="439" t="str">
        <f>IF('Phase Finale'!C46&lt;&gt;"",'Phase Finale'!C46,"")</f>
        <v/>
      </c>
      <c r="F65" s="440"/>
      <c r="G65" s="26"/>
      <c r="H65" s="26"/>
      <c r="I65" s="26"/>
      <c r="J65" s="26" t="str">
        <f>IF(E65&lt;&gt;"",VLOOKUP(E65,Poules!$BD$11:$BF$69,3,FALSE),"")</f>
        <v/>
      </c>
      <c r="K65" s="270" t="str">
        <f>IF($K$4&lt;&gt;0,HLOOKUP($K$4,$O$4:GU65,A65,FALSE),"")</f>
        <v>Espagne</v>
      </c>
      <c r="L65" s="265"/>
      <c r="M65" s="260">
        <f>IF($K$4&lt;&gt;0,HLOOKUP(CONCATENATE($K$4,"2"),$O$4:GU65,A65,FALSE),"")</f>
        <v>0</v>
      </c>
      <c r="N65" s="255"/>
      <c r="O65" s="81" t="s">
        <v>5</v>
      </c>
      <c r="P65" s="27"/>
      <c r="Q65" s="28">
        <f t="shared" si="4"/>
        <v>0</v>
      </c>
      <c r="R65" s="81" t="s">
        <v>286</v>
      </c>
      <c r="S65" s="27"/>
      <c r="T65" s="28">
        <f t="shared" si="5"/>
        <v>0</v>
      </c>
      <c r="U65" s="81" t="s">
        <v>5</v>
      </c>
      <c r="V65" s="27"/>
      <c r="W65" s="28">
        <f t="shared" si="6"/>
        <v>0</v>
      </c>
      <c r="X65" s="81" t="s">
        <v>5</v>
      </c>
      <c r="Y65" s="27"/>
      <c r="Z65" s="28">
        <f t="shared" si="7"/>
        <v>0</v>
      </c>
      <c r="AA65" s="81" t="s">
        <v>5</v>
      </c>
      <c r="AB65" s="27"/>
      <c r="AC65" s="28">
        <f t="shared" si="8"/>
        <v>0</v>
      </c>
      <c r="AD65" s="81" t="s">
        <v>5</v>
      </c>
      <c r="AE65" s="27"/>
      <c r="AF65" s="28">
        <f t="shared" si="9"/>
        <v>0</v>
      </c>
      <c r="AG65" s="81" t="s">
        <v>286</v>
      </c>
      <c r="AH65" s="27"/>
      <c r="AI65" s="28">
        <f t="shared" si="10"/>
        <v>0</v>
      </c>
      <c r="AJ65" s="81" t="s">
        <v>5</v>
      </c>
      <c r="AK65" s="27"/>
      <c r="AL65" s="28">
        <f t="shared" si="11"/>
        <v>0</v>
      </c>
      <c r="AM65" s="81" t="s">
        <v>5</v>
      </c>
      <c r="AN65" s="27"/>
      <c r="AO65" s="28">
        <f t="shared" si="12"/>
        <v>0</v>
      </c>
      <c r="AP65" s="81" t="s">
        <v>286</v>
      </c>
      <c r="AQ65" s="27"/>
      <c r="AR65" s="28">
        <f t="shared" si="13"/>
        <v>0</v>
      </c>
      <c r="AS65" s="81" t="s">
        <v>5</v>
      </c>
      <c r="AT65" s="27"/>
      <c r="AU65" s="28">
        <f t="shared" si="14"/>
        <v>0</v>
      </c>
      <c r="AV65" s="81" t="s">
        <v>5</v>
      </c>
      <c r="AW65" s="27"/>
      <c r="AX65" s="28">
        <f t="shared" si="15"/>
        <v>0</v>
      </c>
      <c r="AY65" s="81" t="s">
        <v>5</v>
      </c>
      <c r="AZ65" s="27"/>
      <c r="BA65" s="28">
        <f t="shared" si="16"/>
        <v>0</v>
      </c>
      <c r="BB65" s="81" t="s">
        <v>5</v>
      </c>
      <c r="BC65" s="27"/>
      <c r="BD65" s="28">
        <f t="shared" si="17"/>
        <v>0</v>
      </c>
      <c r="BE65" s="81" t="s">
        <v>5</v>
      </c>
      <c r="BF65" s="27"/>
      <c r="BG65" s="28">
        <f t="shared" si="18"/>
        <v>0</v>
      </c>
      <c r="BH65" s="81" t="s">
        <v>5</v>
      </c>
      <c r="BI65" s="27"/>
      <c r="BJ65" s="28">
        <f t="shared" si="19"/>
        <v>0</v>
      </c>
      <c r="BK65" s="81" t="s">
        <v>5</v>
      </c>
      <c r="BL65" s="27"/>
      <c r="BM65" s="28">
        <f t="shared" si="20"/>
        <v>0</v>
      </c>
      <c r="BN65" s="81" t="s">
        <v>5</v>
      </c>
      <c r="BO65" s="27"/>
      <c r="BP65" s="28">
        <f t="shared" si="21"/>
        <v>0</v>
      </c>
      <c r="BQ65" s="81" t="s">
        <v>5</v>
      </c>
      <c r="BR65" s="27"/>
      <c r="BS65" s="28">
        <f t="shared" si="22"/>
        <v>0</v>
      </c>
      <c r="BT65" s="81" t="s">
        <v>5</v>
      </c>
      <c r="BU65" s="27"/>
      <c r="BV65" s="28">
        <f t="shared" si="23"/>
        <v>0</v>
      </c>
      <c r="BW65" s="81" t="s">
        <v>286</v>
      </c>
      <c r="BX65" s="27"/>
      <c r="BY65" s="28">
        <f t="shared" si="24"/>
        <v>0</v>
      </c>
      <c r="BZ65" s="81" t="s">
        <v>5</v>
      </c>
      <c r="CA65" s="27"/>
      <c r="CB65" s="28">
        <f t="shared" si="25"/>
        <v>0</v>
      </c>
      <c r="CC65" s="81" t="s">
        <v>5</v>
      </c>
      <c r="CD65" s="27"/>
      <c r="CE65" s="28">
        <f t="shared" si="26"/>
        <v>0</v>
      </c>
      <c r="CF65" s="81" t="s">
        <v>5</v>
      </c>
      <c r="CG65" s="27"/>
      <c r="CH65" s="28">
        <f t="shared" si="27"/>
        <v>0</v>
      </c>
      <c r="CI65" s="81" t="s">
        <v>286</v>
      </c>
      <c r="CJ65" s="27"/>
      <c r="CK65" s="28">
        <f t="shared" si="28"/>
        <v>0</v>
      </c>
      <c r="CL65" s="81" t="s">
        <v>286</v>
      </c>
      <c r="CM65" s="27"/>
      <c r="CN65" s="28">
        <f t="shared" si="29"/>
        <v>0</v>
      </c>
      <c r="CO65" s="81" t="s">
        <v>5</v>
      </c>
      <c r="CP65" s="27"/>
      <c r="CQ65" s="28">
        <f t="shared" si="30"/>
        <v>0</v>
      </c>
      <c r="CR65" s="81" t="s">
        <v>5</v>
      </c>
      <c r="CS65" s="27"/>
      <c r="CT65" s="28">
        <f t="shared" si="31"/>
        <v>0</v>
      </c>
      <c r="CU65" s="81" t="s">
        <v>286</v>
      </c>
      <c r="CV65" s="27"/>
      <c r="CW65" s="28">
        <f t="shared" si="32"/>
        <v>0</v>
      </c>
      <c r="CX65" s="81" t="s">
        <v>5</v>
      </c>
      <c r="CY65" s="27"/>
      <c r="CZ65" s="28">
        <f t="shared" si="33"/>
        <v>0</v>
      </c>
      <c r="DA65" s="81" t="s">
        <v>5</v>
      </c>
      <c r="DB65" s="27"/>
      <c r="DC65" s="28">
        <f t="shared" si="34"/>
        <v>0</v>
      </c>
      <c r="DD65" s="81" t="s">
        <v>5</v>
      </c>
      <c r="DE65" s="27"/>
      <c r="DF65" s="28">
        <f t="shared" si="35"/>
        <v>0</v>
      </c>
      <c r="DG65" s="81" t="s">
        <v>5</v>
      </c>
      <c r="DH65" s="27"/>
      <c r="DI65" s="28">
        <f t="shared" si="36"/>
        <v>0</v>
      </c>
      <c r="DJ65" s="81" t="s">
        <v>5</v>
      </c>
      <c r="DK65" s="27"/>
      <c r="DL65" s="28">
        <f t="shared" si="37"/>
        <v>0</v>
      </c>
      <c r="DM65" s="81" t="s">
        <v>5</v>
      </c>
      <c r="DN65" s="27"/>
      <c r="DO65" s="28">
        <f t="shared" si="38"/>
        <v>0</v>
      </c>
      <c r="DP65" s="81" t="s">
        <v>5</v>
      </c>
      <c r="DQ65" s="27"/>
      <c r="DR65" s="28">
        <f t="shared" si="39"/>
        <v>0</v>
      </c>
      <c r="DS65" s="81" t="s">
        <v>286</v>
      </c>
      <c r="DT65" s="27"/>
      <c r="DU65" s="28">
        <f t="shared" si="40"/>
        <v>0</v>
      </c>
      <c r="DV65" s="81" t="s">
        <v>5</v>
      </c>
      <c r="DW65" s="27"/>
      <c r="DX65" s="28">
        <f t="shared" si="41"/>
        <v>0</v>
      </c>
      <c r="DY65" s="81" t="s">
        <v>5</v>
      </c>
      <c r="DZ65" s="27"/>
      <c r="EA65" s="28">
        <f t="shared" si="42"/>
        <v>0</v>
      </c>
      <c r="EB65" s="81" t="s">
        <v>5</v>
      </c>
      <c r="EC65" s="27"/>
      <c r="ED65" s="28">
        <f t="shared" si="43"/>
        <v>0</v>
      </c>
      <c r="EE65" s="81" t="s">
        <v>5</v>
      </c>
      <c r="EF65" s="27"/>
      <c r="EG65" s="28">
        <f t="shared" si="44"/>
        <v>0</v>
      </c>
      <c r="EH65" s="81" t="s">
        <v>5</v>
      </c>
      <c r="EI65" s="27"/>
      <c r="EJ65" s="28">
        <f t="shared" si="45"/>
        <v>0</v>
      </c>
      <c r="EK65" s="81" t="s">
        <v>5</v>
      </c>
      <c r="EL65" s="27"/>
      <c r="EM65" s="28">
        <f t="shared" si="46"/>
        <v>0</v>
      </c>
      <c r="EN65" s="81" t="s">
        <v>286</v>
      </c>
      <c r="EO65" s="27"/>
      <c r="EP65" s="28">
        <f t="shared" si="47"/>
        <v>0</v>
      </c>
      <c r="EQ65" s="81" t="s">
        <v>5</v>
      </c>
      <c r="ER65" s="27"/>
      <c r="ES65" s="28">
        <f t="shared" si="48"/>
        <v>0</v>
      </c>
      <c r="ET65" s="81" t="s">
        <v>5</v>
      </c>
      <c r="EU65" s="27"/>
      <c r="EV65" s="28">
        <f t="shared" si="49"/>
        <v>0</v>
      </c>
      <c r="EW65" s="81" t="s">
        <v>289</v>
      </c>
      <c r="EX65" s="27"/>
      <c r="EY65" s="28">
        <f t="shared" si="50"/>
        <v>0</v>
      </c>
      <c r="EZ65" s="81" t="s">
        <v>5</v>
      </c>
      <c r="FA65" s="27"/>
      <c r="FB65" s="28">
        <f t="shared" si="51"/>
        <v>0</v>
      </c>
      <c r="FC65" s="81" t="s">
        <v>5</v>
      </c>
      <c r="FD65" s="27"/>
      <c r="FE65" s="28">
        <f t="shared" si="52"/>
        <v>0</v>
      </c>
      <c r="FF65" s="81" t="s">
        <v>5</v>
      </c>
      <c r="FG65" s="27"/>
      <c r="FH65" s="28">
        <f t="shared" si="53"/>
        <v>0</v>
      </c>
      <c r="FI65" s="81" t="s">
        <v>5</v>
      </c>
      <c r="FJ65" s="27"/>
      <c r="FK65" s="28">
        <f t="shared" si="54"/>
        <v>0</v>
      </c>
      <c r="FL65" s="81" t="s">
        <v>5</v>
      </c>
      <c r="FM65" s="27"/>
      <c r="FN65" s="28">
        <f t="shared" si="55"/>
        <v>0</v>
      </c>
      <c r="FO65" s="81" t="s">
        <v>5</v>
      </c>
      <c r="FP65" s="27"/>
      <c r="FQ65" s="28">
        <f t="shared" si="56"/>
        <v>0</v>
      </c>
      <c r="FR65" s="81" t="s">
        <v>5</v>
      </c>
      <c r="FS65" s="27"/>
      <c r="FT65" s="28">
        <f t="shared" si="57"/>
        <v>0</v>
      </c>
      <c r="FU65" s="81" t="s">
        <v>5</v>
      </c>
      <c r="FV65" s="27"/>
      <c r="FW65" s="28">
        <f t="shared" si="58"/>
        <v>0</v>
      </c>
      <c r="FX65" s="81" t="s">
        <v>5</v>
      </c>
      <c r="FY65" s="27"/>
      <c r="FZ65" s="28">
        <f t="shared" si="59"/>
        <v>0</v>
      </c>
      <c r="GA65" s="81" t="s">
        <v>5</v>
      </c>
      <c r="GB65" s="27"/>
      <c r="GC65" s="28">
        <f t="shared" si="60"/>
        <v>0</v>
      </c>
      <c r="GD65" s="81" t="s">
        <v>5</v>
      </c>
      <c r="GE65" s="27"/>
      <c r="GF65" s="28">
        <f t="shared" si="61"/>
        <v>0</v>
      </c>
      <c r="GG65" s="81" t="s">
        <v>5</v>
      </c>
      <c r="GH65" s="27"/>
      <c r="GI65" s="28">
        <f t="shared" si="62"/>
        <v>0</v>
      </c>
      <c r="GJ65" s="81" t="s">
        <v>5</v>
      </c>
      <c r="GK65" s="27"/>
      <c r="GL65" s="28">
        <f t="shared" si="63"/>
        <v>0</v>
      </c>
      <c r="GM65" s="81" t="s">
        <v>289</v>
      </c>
      <c r="GN65" s="27"/>
      <c r="GO65" s="28">
        <f t="shared" si="64"/>
        <v>0</v>
      </c>
      <c r="GP65" s="81" t="s">
        <v>5</v>
      </c>
      <c r="GQ65" s="27"/>
      <c r="GR65" s="28">
        <f t="shared" si="65"/>
        <v>0</v>
      </c>
      <c r="GS65" s="81" t="s">
        <v>5</v>
      </c>
      <c r="GT65" s="27"/>
      <c r="GU65" s="28">
        <f t="shared" si="66"/>
        <v>0</v>
      </c>
      <c r="GV65" s="168"/>
    </row>
    <row r="66" spans="1:204">
      <c r="A66" s="236">
        <v>63</v>
      </c>
      <c r="B66" s="48"/>
      <c r="C66" s="17" t="s">
        <v>148</v>
      </c>
      <c r="D66" s="18"/>
      <c r="E66" s="444" t="str">
        <f>IF('Phase Finale'!C51&lt;&gt;"",'Phase Finale'!C51,"")</f>
        <v/>
      </c>
      <c r="F66" s="445"/>
      <c r="G66" s="22"/>
      <c r="H66" s="22"/>
      <c r="I66" s="22"/>
      <c r="J66" s="26" t="str">
        <f>IF(E66&lt;&gt;"",VLOOKUP(E66,Poules!$BD$11:$BF$69,3,FALSE),"")</f>
        <v/>
      </c>
      <c r="K66" s="270" t="str">
        <f>IF($K$4&lt;&gt;0,HLOOKUP($K$4,$O$4:GU66,A66,FALSE),"")</f>
        <v>Turquie</v>
      </c>
      <c r="L66" s="265"/>
      <c r="M66" s="260">
        <f>IF($K$4&lt;&gt;0,HLOOKUP(CONCATENATE($K$4,"2"),$O$4:GU66,A66,FALSE),"")</f>
        <v>0</v>
      </c>
      <c r="N66" s="253"/>
      <c r="O66" s="82" t="s">
        <v>21</v>
      </c>
      <c r="P66" s="19"/>
      <c r="Q66" s="28">
        <f t="shared" si="4"/>
        <v>0</v>
      </c>
      <c r="R66" s="82" t="s">
        <v>287</v>
      </c>
      <c r="S66" s="19"/>
      <c r="T66" s="28">
        <f t="shared" si="5"/>
        <v>0</v>
      </c>
      <c r="U66" s="82" t="s">
        <v>287</v>
      </c>
      <c r="V66" s="19"/>
      <c r="W66" s="28">
        <f t="shared" si="6"/>
        <v>0</v>
      </c>
      <c r="X66" s="82" t="s">
        <v>21</v>
      </c>
      <c r="Y66" s="19"/>
      <c r="Z66" s="28">
        <f t="shared" si="7"/>
        <v>0</v>
      </c>
      <c r="AA66" s="82" t="s">
        <v>287</v>
      </c>
      <c r="AB66" s="19"/>
      <c r="AC66" s="28">
        <f t="shared" si="8"/>
        <v>0</v>
      </c>
      <c r="AD66" s="82" t="s">
        <v>21</v>
      </c>
      <c r="AE66" s="19"/>
      <c r="AF66" s="28">
        <f t="shared" si="9"/>
        <v>0</v>
      </c>
      <c r="AG66" s="82" t="s">
        <v>21</v>
      </c>
      <c r="AH66" s="19"/>
      <c r="AI66" s="28">
        <f t="shared" si="10"/>
        <v>0</v>
      </c>
      <c r="AJ66" s="82" t="s">
        <v>287</v>
      </c>
      <c r="AK66" s="19"/>
      <c r="AL66" s="28">
        <f t="shared" si="11"/>
        <v>0</v>
      </c>
      <c r="AM66" s="82" t="s">
        <v>287</v>
      </c>
      <c r="AN66" s="19"/>
      <c r="AO66" s="28">
        <f t="shared" si="12"/>
        <v>0</v>
      </c>
      <c r="AP66" s="82" t="s">
        <v>284</v>
      </c>
      <c r="AQ66" s="19"/>
      <c r="AR66" s="28">
        <f t="shared" si="13"/>
        <v>0</v>
      </c>
      <c r="AS66" s="82" t="s">
        <v>284</v>
      </c>
      <c r="AT66" s="19"/>
      <c r="AU66" s="28">
        <f t="shared" si="14"/>
        <v>0</v>
      </c>
      <c r="AV66" s="82" t="s">
        <v>21</v>
      </c>
      <c r="AW66" s="19"/>
      <c r="AX66" s="28">
        <f t="shared" si="15"/>
        <v>0</v>
      </c>
      <c r="AY66" s="82" t="s">
        <v>284</v>
      </c>
      <c r="AZ66" s="19"/>
      <c r="BA66" s="28">
        <f t="shared" si="16"/>
        <v>0</v>
      </c>
      <c r="BB66" s="82" t="s">
        <v>284</v>
      </c>
      <c r="BC66" s="19"/>
      <c r="BD66" s="28">
        <f t="shared" si="17"/>
        <v>0</v>
      </c>
      <c r="BE66" s="82" t="s">
        <v>284</v>
      </c>
      <c r="BF66" s="19"/>
      <c r="BG66" s="28">
        <f t="shared" si="18"/>
        <v>0</v>
      </c>
      <c r="BH66" s="82" t="s">
        <v>21</v>
      </c>
      <c r="BI66" s="19"/>
      <c r="BJ66" s="28">
        <f t="shared" si="19"/>
        <v>0</v>
      </c>
      <c r="BK66" s="82" t="s">
        <v>287</v>
      </c>
      <c r="BL66" s="19"/>
      <c r="BM66" s="28">
        <f t="shared" si="20"/>
        <v>0</v>
      </c>
      <c r="BN66" s="82" t="s">
        <v>287</v>
      </c>
      <c r="BO66" s="19"/>
      <c r="BP66" s="28">
        <f t="shared" si="21"/>
        <v>0</v>
      </c>
      <c r="BQ66" s="82" t="s">
        <v>284</v>
      </c>
      <c r="BR66" s="19"/>
      <c r="BS66" s="28">
        <f t="shared" si="22"/>
        <v>0</v>
      </c>
      <c r="BT66" s="82" t="s">
        <v>287</v>
      </c>
      <c r="BU66" s="19"/>
      <c r="BV66" s="28">
        <f t="shared" si="23"/>
        <v>0</v>
      </c>
      <c r="BW66" s="82" t="s">
        <v>287</v>
      </c>
      <c r="BX66" s="19"/>
      <c r="BY66" s="28">
        <f t="shared" si="24"/>
        <v>0</v>
      </c>
      <c r="BZ66" s="82" t="s">
        <v>284</v>
      </c>
      <c r="CA66" s="19"/>
      <c r="CB66" s="28">
        <f t="shared" si="25"/>
        <v>0</v>
      </c>
      <c r="CC66" s="82" t="s">
        <v>21</v>
      </c>
      <c r="CD66" s="19"/>
      <c r="CE66" s="28">
        <f t="shared" si="26"/>
        <v>0</v>
      </c>
      <c r="CF66" s="82" t="s">
        <v>21</v>
      </c>
      <c r="CG66" s="19"/>
      <c r="CH66" s="28">
        <f t="shared" si="27"/>
        <v>0</v>
      </c>
      <c r="CI66" s="82" t="s">
        <v>21</v>
      </c>
      <c r="CJ66" s="19"/>
      <c r="CK66" s="28">
        <f t="shared" si="28"/>
        <v>0</v>
      </c>
      <c r="CL66" s="82" t="s">
        <v>287</v>
      </c>
      <c r="CM66" s="19"/>
      <c r="CN66" s="28">
        <f t="shared" si="29"/>
        <v>0</v>
      </c>
      <c r="CO66" s="82" t="s">
        <v>21</v>
      </c>
      <c r="CP66" s="19"/>
      <c r="CQ66" s="28">
        <f t="shared" si="30"/>
        <v>0</v>
      </c>
      <c r="CR66" s="82" t="s">
        <v>21</v>
      </c>
      <c r="CS66" s="19"/>
      <c r="CT66" s="28">
        <f t="shared" si="31"/>
        <v>0</v>
      </c>
      <c r="CU66" s="82" t="s">
        <v>21</v>
      </c>
      <c r="CV66" s="19"/>
      <c r="CW66" s="28">
        <f t="shared" si="32"/>
        <v>0</v>
      </c>
      <c r="CX66" s="82" t="s">
        <v>21</v>
      </c>
      <c r="CY66" s="19"/>
      <c r="CZ66" s="28">
        <f t="shared" si="33"/>
        <v>0</v>
      </c>
      <c r="DA66" s="82" t="s">
        <v>287</v>
      </c>
      <c r="DB66" s="19"/>
      <c r="DC66" s="28">
        <f t="shared" si="34"/>
        <v>0</v>
      </c>
      <c r="DD66" s="82" t="s">
        <v>21</v>
      </c>
      <c r="DE66" s="19"/>
      <c r="DF66" s="28">
        <f t="shared" si="35"/>
        <v>0</v>
      </c>
      <c r="DG66" s="82" t="s">
        <v>284</v>
      </c>
      <c r="DH66" s="19"/>
      <c r="DI66" s="28">
        <f t="shared" si="36"/>
        <v>0</v>
      </c>
      <c r="DJ66" s="82" t="s">
        <v>284</v>
      </c>
      <c r="DK66" s="19"/>
      <c r="DL66" s="28">
        <f t="shared" si="37"/>
        <v>0</v>
      </c>
      <c r="DM66" s="82" t="s">
        <v>21</v>
      </c>
      <c r="DN66" s="19"/>
      <c r="DO66" s="28">
        <f t="shared" si="38"/>
        <v>0</v>
      </c>
      <c r="DP66" s="82" t="s">
        <v>21</v>
      </c>
      <c r="DQ66" s="19"/>
      <c r="DR66" s="28">
        <f t="shared" si="39"/>
        <v>0</v>
      </c>
      <c r="DS66" s="82" t="s">
        <v>21</v>
      </c>
      <c r="DT66" s="19"/>
      <c r="DU66" s="28">
        <f t="shared" si="40"/>
        <v>0</v>
      </c>
      <c r="DV66" s="82" t="s">
        <v>21</v>
      </c>
      <c r="DW66" s="19"/>
      <c r="DX66" s="28">
        <f t="shared" si="41"/>
        <v>0</v>
      </c>
      <c r="DY66" s="82" t="s">
        <v>284</v>
      </c>
      <c r="DZ66" s="19"/>
      <c r="EA66" s="28">
        <f t="shared" si="42"/>
        <v>0</v>
      </c>
      <c r="EB66" s="82" t="s">
        <v>287</v>
      </c>
      <c r="EC66" s="19"/>
      <c r="ED66" s="28">
        <f t="shared" si="43"/>
        <v>0</v>
      </c>
      <c r="EE66" s="82" t="s">
        <v>21</v>
      </c>
      <c r="EF66" s="19"/>
      <c r="EG66" s="28">
        <f t="shared" si="44"/>
        <v>0</v>
      </c>
      <c r="EH66" s="82" t="s">
        <v>21</v>
      </c>
      <c r="EI66" s="19"/>
      <c r="EJ66" s="28">
        <f t="shared" si="45"/>
        <v>0</v>
      </c>
      <c r="EK66" s="82" t="s">
        <v>21</v>
      </c>
      <c r="EL66" s="19"/>
      <c r="EM66" s="28">
        <f t="shared" si="46"/>
        <v>0</v>
      </c>
      <c r="EN66" s="82" t="s">
        <v>287</v>
      </c>
      <c r="EO66" s="19"/>
      <c r="EP66" s="28">
        <f t="shared" si="47"/>
        <v>0</v>
      </c>
      <c r="EQ66" s="82" t="s">
        <v>21</v>
      </c>
      <c r="ER66" s="19"/>
      <c r="ES66" s="28">
        <f t="shared" si="48"/>
        <v>0</v>
      </c>
      <c r="ET66" s="82" t="s">
        <v>21</v>
      </c>
      <c r="EU66" s="19"/>
      <c r="EV66" s="28">
        <f t="shared" si="49"/>
        <v>0</v>
      </c>
      <c r="EW66" s="82" t="s">
        <v>284</v>
      </c>
      <c r="EX66" s="19"/>
      <c r="EY66" s="28">
        <f t="shared" si="50"/>
        <v>0</v>
      </c>
      <c r="EZ66" s="82" t="s">
        <v>284</v>
      </c>
      <c r="FA66" s="19"/>
      <c r="FB66" s="28">
        <f t="shared" si="51"/>
        <v>0</v>
      </c>
      <c r="FC66" s="82" t="s">
        <v>287</v>
      </c>
      <c r="FD66" s="19"/>
      <c r="FE66" s="28">
        <f t="shared" si="52"/>
        <v>0</v>
      </c>
      <c r="FF66" s="82" t="s">
        <v>21</v>
      </c>
      <c r="FG66" s="19"/>
      <c r="FH66" s="28">
        <f t="shared" si="53"/>
        <v>0</v>
      </c>
      <c r="FI66" s="82" t="s">
        <v>21</v>
      </c>
      <c r="FJ66" s="19"/>
      <c r="FK66" s="28">
        <f t="shared" si="54"/>
        <v>0</v>
      </c>
      <c r="FL66" s="82" t="s">
        <v>21</v>
      </c>
      <c r="FM66" s="19"/>
      <c r="FN66" s="28">
        <f t="shared" si="55"/>
        <v>0</v>
      </c>
      <c r="FO66" s="82" t="s">
        <v>284</v>
      </c>
      <c r="FP66" s="19"/>
      <c r="FQ66" s="28">
        <f t="shared" si="56"/>
        <v>0</v>
      </c>
      <c r="FR66" s="82" t="s">
        <v>284</v>
      </c>
      <c r="FS66" s="19"/>
      <c r="FT66" s="28">
        <f t="shared" si="57"/>
        <v>0</v>
      </c>
      <c r="FU66" s="82" t="s">
        <v>284</v>
      </c>
      <c r="FV66" s="19"/>
      <c r="FW66" s="28">
        <f t="shared" si="58"/>
        <v>0</v>
      </c>
      <c r="FX66" s="82" t="s">
        <v>287</v>
      </c>
      <c r="FY66" s="19"/>
      <c r="FZ66" s="28">
        <f t="shared" si="59"/>
        <v>0</v>
      </c>
      <c r="GA66" s="82" t="s">
        <v>21</v>
      </c>
      <c r="GB66" s="19"/>
      <c r="GC66" s="28">
        <f t="shared" si="60"/>
        <v>0</v>
      </c>
      <c r="GD66" s="82" t="s">
        <v>21</v>
      </c>
      <c r="GE66" s="19"/>
      <c r="GF66" s="28">
        <f t="shared" si="61"/>
        <v>0</v>
      </c>
      <c r="GG66" s="82" t="s">
        <v>21</v>
      </c>
      <c r="GH66" s="19"/>
      <c r="GI66" s="28">
        <f t="shared" si="62"/>
        <v>0</v>
      </c>
      <c r="GJ66" s="82" t="s">
        <v>287</v>
      </c>
      <c r="GK66" s="19"/>
      <c r="GL66" s="28">
        <f t="shared" si="63"/>
        <v>0</v>
      </c>
      <c r="GM66" s="82" t="s">
        <v>277</v>
      </c>
      <c r="GN66" s="19"/>
      <c r="GO66" s="28">
        <f t="shared" si="64"/>
        <v>0</v>
      </c>
      <c r="GP66" s="82" t="s">
        <v>287</v>
      </c>
      <c r="GQ66" s="19"/>
      <c r="GR66" s="28">
        <f t="shared" si="65"/>
        <v>0</v>
      </c>
      <c r="GS66" s="82" t="s">
        <v>284</v>
      </c>
      <c r="GT66" s="19"/>
      <c r="GU66" s="28">
        <f t="shared" si="66"/>
        <v>0</v>
      </c>
      <c r="GV66" s="168"/>
    </row>
    <row r="67" spans="1:204">
      <c r="A67" s="236">
        <v>64</v>
      </c>
      <c r="B67" s="48"/>
      <c r="C67" s="17" t="s">
        <v>149</v>
      </c>
      <c r="D67" s="18"/>
      <c r="E67" s="444" t="str">
        <f>IF('Phase Finale'!C56&lt;&gt;"",'Phase Finale'!C56,"")</f>
        <v/>
      </c>
      <c r="F67" s="445"/>
      <c r="G67" s="22"/>
      <c r="H67" s="22"/>
      <c r="I67" s="22"/>
      <c r="J67" s="26" t="str">
        <f>IF(E67&lt;&gt;"",VLOOKUP(E67,Poules!$BD$11:$BF$69,3,FALSE),"")</f>
        <v/>
      </c>
      <c r="K67" s="270" t="str">
        <f>IF($K$4&lt;&gt;0,HLOOKUP($K$4,$O$4:GU67,A67,FALSE),"")</f>
        <v>Slovaquie</v>
      </c>
      <c r="L67" s="265"/>
      <c r="M67" s="260">
        <f>IF($K$4&lt;&gt;0,HLOOKUP(CONCATENATE($K$4,"2"),$O$4:GU67,A67,FALSE),"")</f>
        <v>0</v>
      </c>
      <c r="N67" s="253"/>
      <c r="O67" s="82" t="s">
        <v>2</v>
      </c>
      <c r="P67" s="19"/>
      <c r="Q67" s="28">
        <f t="shared" si="4"/>
        <v>0</v>
      </c>
      <c r="R67" s="82" t="s">
        <v>279</v>
      </c>
      <c r="S67" s="19"/>
      <c r="T67" s="28">
        <f t="shared" si="5"/>
        <v>0</v>
      </c>
      <c r="U67" s="82" t="s">
        <v>2</v>
      </c>
      <c r="V67" s="19"/>
      <c r="W67" s="28">
        <f t="shared" si="6"/>
        <v>0</v>
      </c>
      <c r="X67" s="82" t="s">
        <v>279</v>
      </c>
      <c r="Y67" s="19"/>
      <c r="Z67" s="28">
        <f t="shared" si="7"/>
        <v>0</v>
      </c>
      <c r="AA67" s="82" t="s">
        <v>279</v>
      </c>
      <c r="AB67" s="19"/>
      <c r="AC67" s="28">
        <f t="shared" si="8"/>
        <v>0</v>
      </c>
      <c r="AD67" s="82" t="s">
        <v>279</v>
      </c>
      <c r="AE67" s="19"/>
      <c r="AF67" s="28">
        <f t="shared" si="9"/>
        <v>0</v>
      </c>
      <c r="AG67" s="82" t="s">
        <v>2</v>
      </c>
      <c r="AH67" s="19"/>
      <c r="AI67" s="28">
        <f t="shared" si="10"/>
        <v>0</v>
      </c>
      <c r="AJ67" s="82" t="s">
        <v>279</v>
      </c>
      <c r="AK67" s="19"/>
      <c r="AL67" s="28">
        <f t="shared" si="11"/>
        <v>0</v>
      </c>
      <c r="AM67" s="82" t="s">
        <v>3</v>
      </c>
      <c r="AN67" s="19"/>
      <c r="AO67" s="28">
        <f t="shared" si="12"/>
        <v>0</v>
      </c>
      <c r="AP67" s="82" t="s">
        <v>3</v>
      </c>
      <c r="AQ67" s="19"/>
      <c r="AR67" s="28">
        <f t="shared" si="13"/>
        <v>0</v>
      </c>
      <c r="AS67" s="82" t="s">
        <v>279</v>
      </c>
      <c r="AT67" s="19"/>
      <c r="AU67" s="28">
        <f t="shared" si="14"/>
        <v>0</v>
      </c>
      <c r="AV67" s="82" t="s">
        <v>2</v>
      </c>
      <c r="AW67" s="19"/>
      <c r="AX67" s="28">
        <f t="shared" si="15"/>
        <v>0</v>
      </c>
      <c r="AY67" s="82" t="s">
        <v>3</v>
      </c>
      <c r="AZ67" s="19"/>
      <c r="BA67" s="28">
        <f t="shared" si="16"/>
        <v>0</v>
      </c>
      <c r="BB67" s="82" t="s">
        <v>3</v>
      </c>
      <c r="BC67" s="19"/>
      <c r="BD67" s="28">
        <f t="shared" si="17"/>
        <v>0</v>
      </c>
      <c r="BE67" s="82" t="s">
        <v>279</v>
      </c>
      <c r="BF67" s="19"/>
      <c r="BG67" s="28">
        <f t="shared" si="18"/>
        <v>0</v>
      </c>
      <c r="BH67" s="82" t="s">
        <v>2</v>
      </c>
      <c r="BI67" s="19"/>
      <c r="BJ67" s="28">
        <f t="shared" si="19"/>
        <v>0</v>
      </c>
      <c r="BK67" s="82" t="s">
        <v>3</v>
      </c>
      <c r="BL67" s="19"/>
      <c r="BM67" s="28">
        <f t="shared" si="20"/>
        <v>0</v>
      </c>
      <c r="BN67" s="82" t="s">
        <v>3</v>
      </c>
      <c r="BO67" s="19"/>
      <c r="BP67" s="28">
        <f t="shared" si="21"/>
        <v>0</v>
      </c>
      <c r="BQ67" s="82" t="s">
        <v>2</v>
      </c>
      <c r="BR67" s="19"/>
      <c r="BS67" s="28">
        <f t="shared" si="22"/>
        <v>0</v>
      </c>
      <c r="BT67" s="82" t="s">
        <v>2</v>
      </c>
      <c r="BU67" s="19"/>
      <c r="BV67" s="28">
        <f t="shared" si="23"/>
        <v>0</v>
      </c>
      <c r="BW67" s="82" t="s">
        <v>3</v>
      </c>
      <c r="BX67" s="19"/>
      <c r="BY67" s="28">
        <f t="shared" si="24"/>
        <v>0</v>
      </c>
      <c r="BZ67" s="82" t="s">
        <v>2</v>
      </c>
      <c r="CA67" s="19"/>
      <c r="CB67" s="28">
        <f t="shared" si="25"/>
        <v>0</v>
      </c>
      <c r="CC67" s="82" t="s">
        <v>279</v>
      </c>
      <c r="CD67" s="19"/>
      <c r="CE67" s="28">
        <f t="shared" si="26"/>
        <v>0</v>
      </c>
      <c r="CF67" s="82" t="s">
        <v>279</v>
      </c>
      <c r="CG67" s="19"/>
      <c r="CH67" s="28">
        <f t="shared" si="27"/>
        <v>0</v>
      </c>
      <c r="CI67" s="82" t="s">
        <v>3</v>
      </c>
      <c r="CJ67" s="19"/>
      <c r="CK67" s="28">
        <f t="shared" si="28"/>
        <v>0</v>
      </c>
      <c r="CL67" s="82" t="s">
        <v>3</v>
      </c>
      <c r="CM67" s="19"/>
      <c r="CN67" s="28">
        <f t="shared" si="29"/>
        <v>0</v>
      </c>
      <c r="CO67" s="82" t="s">
        <v>3</v>
      </c>
      <c r="CP67" s="19"/>
      <c r="CQ67" s="28">
        <f t="shared" si="30"/>
        <v>0</v>
      </c>
      <c r="CR67" s="82" t="s">
        <v>279</v>
      </c>
      <c r="CS67" s="19"/>
      <c r="CT67" s="28">
        <f t="shared" si="31"/>
        <v>0</v>
      </c>
      <c r="CU67" s="82" t="s">
        <v>3</v>
      </c>
      <c r="CV67" s="19"/>
      <c r="CW67" s="28">
        <f t="shared" si="32"/>
        <v>0</v>
      </c>
      <c r="CX67" s="82" t="s">
        <v>3</v>
      </c>
      <c r="CY67" s="19"/>
      <c r="CZ67" s="28">
        <f t="shared" si="33"/>
        <v>0</v>
      </c>
      <c r="DA67" s="82" t="s">
        <v>279</v>
      </c>
      <c r="DB67" s="19"/>
      <c r="DC67" s="28">
        <f t="shared" si="34"/>
        <v>0</v>
      </c>
      <c r="DD67" s="82" t="s">
        <v>279</v>
      </c>
      <c r="DE67" s="19"/>
      <c r="DF67" s="28">
        <f t="shared" si="35"/>
        <v>0</v>
      </c>
      <c r="DG67" s="82" t="s">
        <v>3</v>
      </c>
      <c r="DH67" s="19"/>
      <c r="DI67" s="28">
        <f t="shared" si="36"/>
        <v>0</v>
      </c>
      <c r="DJ67" s="82" t="s">
        <v>2</v>
      </c>
      <c r="DK67" s="19"/>
      <c r="DL67" s="28">
        <f t="shared" si="37"/>
        <v>0</v>
      </c>
      <c r="DM67" s="82" t="s">
        <v>279</v>
      </c>
      <c r="DN67" s="19"/>
      <c r="DO67" s="28">
        <f t="shared" si="38"/>
        <v>0</v>
      </c>
      <c r="DP67" s="82" t="s">
        <v>3</v>
      </c>
      <c r="DQ67" s="19"/>
      <c r="DR67" s="28">
        <f t="shared" si="39"/>
        <v>0</v>
      </c>
      <c r="DS67" s="82" t="s">
        <v>279</v>
      </c>
      <c r="DT67" s="19"/>
      <c r="DU67" s="28">
        <f t="shared" si="40"/>
        <v>0</v>
      </c>
      <c r="DV67" s="82" t="s">
        <v>279</v>
      </c>
      <c r="DW67" s="19"/>
      <c r="DX67" s="28">
        <f t="shared" si="41"/>
        <v>0</v>
      </c>
      <c r="DY67" s="82" t="s">
        <v>279</v>
      </c>
      <c r="DZ67" s="19"/>
      <c r="EA67" s="28">
        <f t="shared" si="42"/>
        <v>0</v>
      </c>
      <c r="EB67" s="82" t="s">
        <v>279</v>
      </c>
      <c r="EC67" s="19"/>
      <c r="ED67" s="28">
        <f t="shared" si="43"/>
        <v>0</v>
      </c>
      <c r="EE67" s="82" t="s">
        <v>2</v>
      </c>
      <c r="EF67" s="19"/>
      <c r="EG67" s="28">
        <f t="shared" si="44"/>
        <v>0</v>
      </c>
      <c r="EH67" s="82" t="s">
        <v>279</v>
      </c>
      <c r="EI67" s="19"/>
      <c r="EJ67" s="28">
        <f t="shared" si="45"/>
        <v>0</v>
      </c>
      <c r="EK67" s="82" t="s">
        <v>3</v>
      </c>
      <c r="EL67" s="19"/>
      <c r="EM67" s="28">
        <f t="shared" si="46"/>
        <v>0</v>
      </c>
      <c r="EN67" s="82" t="s">
        <v>3</v>
      </c>
      <c r="EO67" s="19"/>
      <c r="EP67" s="28">
        <f t="shared" si="47"/>
        <v>0</v>
      </c>
      <c r="EQ67" s="82" t="s">
        <v>279</v>
      </c>
      <c r="ER67" s="19"/>
      <c r="ES67" s="28">
        <f t="shared" si="48"/>
        <v>0</v>
      </c>
      <c r="ET67" s="82" t="s">
        <v>279</v>
      </c>
      <c r="EU67" s="19"/>
      <c r="EV67" s="28">
        <f t="shared" si="49"/>
        <v>0</v>
      </c>
      <c r="EW67" s="82" t="s">
        <v>279</v>
      </c>
      <c r="EX67" s="19"/>
      <c r="EY67" s="28">
        <f t="shared" si="50"/>
        <v>0</v>
      </c>
      <c r="EZ67" s="82" t="s">
        <v>2</v>
      </c>
      <c r="FA67" s="19"/>
      <c r="FB67" s="28">
        <f t="shared" si="51"/>
        <v>0</v>
      </c>
      <c r="FC67" s="82" t="s">
        <v>2</v>
      </c>
      <c r="FD67" s="19"/>
      <c r="FE67" s="28">
        <f t="shared" si="52"/>
        <v>0</v>
      </c>
      <c r="FF67" s="82" t="s">
        <v>279</v>
      </c>
      <c r="FG67" s="19"/>
      <c r="FH67" s="28">
        <f t="shared" si="53"/>
        <v>0</v>
      </c>
      <c r="FI67" s="82" t="s">
        <v>2</v>
      </c>
      <c r="FJ67" s="19"/>
      <c r="FK67" s="28">
        <f t="shared" si="54"/>
        <v>0</v>
      </c>
      <c r="FL67" s="82" t="s">
        <v>3</v>
      </c>
      <c r="FM67" s="19"/>
      <c r="FN67" s="28">
        <f t="shared" si="55"/>
        <v>0</v>
      </c>
      <c r="FO67" s="82" t="s">
        <v>3</v>
      </c>
      <c r="FP67" s="19"/>
      <c r="FQ67" s="28">
        <f t="shared" si="56"/>
        <v>0</v>
      </c>
      <c r="FR67" s="82" t="s">
        <v>3</v>
      </c>
      <c r="FS67" s="19"/>
      <c r="FT67" s="28">
        <f t="shared" si="57"/>
        <v>0</v>
      </c>
      <c r="FU67" s="82" t="s">
        <v>279</v>
      </c>
      <c r="FV67" s="19"/>
      <c r="FW67" s="28">
        <f t="shared" si="58"/>
        <v>0</v>
      </c>
      <c r="FX67" s="82" t="s">
        <v>279</v>
      </c>
      <c r="FY67" s="19"/>
      <c r="FZ67" s="28">
        <f t="shared" si="59"/>
        <v>0</v>
      </c>
      <c r="GA67" s="82" t="s">
        <v>279</v>
      </c>
      <c r="GB67" s="19"/>
      <c r="GC67" s="28">
        <f t="shared" si="60"/>
        <v>0</v>
      </c>
      <c r="GD67" s="82" t="s">
        <v>279</v>
      </c>
      <c r="GE67" s="19"/>
      <c r="GF67" s="28">
        <f t="shared" si="61"/>
        <v>0</v>
      </c>
      <c r="GG67" s="82" t="s">
        <v>2</v>
      </c>
      <c r="GH67" s="19"/>
      <c r="GI67" s="28">
        <f t="shared" si="62"/>
        <v>0</v>
      </c>
      <c r="GJ67" s="82" t="s">
        <v>2</v>
      </c>
      <c r="GK67" s="19"/>
      <c r="GL67" s="28">
        <f t="shared" si="63"/>
        <v>0</v>
      </c>
      <c r="GM67" s="82" t="s">
        <v>279</v>
      </c>
      <c r="GN67" s="19"/>
      <c r="GO67" s="28">
        <f t="shared" si="64"/>
        <v>0</v>
      </c>
      <c r="GP67" s="82" t="s">
        <v>3</v>
      </c>
      <c r="GQ67" s="19"/>
      <c r="GR67" s="28">
        <f t="shared" si="65"/>
        <v>0</v>
      </c>
      <c r="GS67" s="82" t="s">
        <v>2</v>
      </c>
      <c r="GT67" s="19"/>
      <c r="GU67" s="28">
        <f t="shared" si="66"/>
        <v>0</v>
      </c>
      <c r="GV67" s="168"/>
    </row>
    <row r="68" spans="1:204">
      <c r="A68" s="236">
        <v>65</v>
      </c>
      <c r="B68" s="48"/>
      <c r="C68" s="17" t="s">
        <v>150</v>
      </c>
      <c r="D68" s="18"/>
      <c r="E68" s="444" t="str">
        <f>IF('Phase Finale'!C61&lt;&gt;"",'Phase Finale'!C61,"")</f>
        <v/>
      </c>
      <c r="F68" s="445"/>
      <c r="G68" s="22"/>
      <c r="H68" s="22"/>
      <c r="I68" s="22"/>
      <c r="J68" s="26" t="str">
        <f>IF(E68&lt;&gt;"",VLOOKUP(E68,Poules!$BD$11:$BF$69,3,FALSE),"")</f>
        <v/>
      </c>
      <c r="K68" s="270" t="str">
        <f>IF($K$4&lt;&gt;0,HLOOKUP($K$4,$O$4:GU68,A68,FALSE),"")</f>
        <v>Ukraine</v>
      </c>
      <c r="L68" s="265"/>
      <c r="M68" s="260">
        <f>IF($K$4&lt;&gt;0,HLOOKUP(CONCATENATE($K$4,"2"),$O$4:GU68,A68,FALSE),"")</f>
        <v>0</v>
      </c>
      <c r="N68" s="253"/>
      <c r="O68" s="82" t="s">
        <v>280</v>
      </c>
      <c r="P68" s="19"/>
      <c r="Q68" s="28">
        <f t="shared" si="4"/>
        <v>0</v>
      </c>
      <c r="R68" s="82" t="s">
        <v>285</v>
      </c>
      <c r="S68" s="19"/>
      <c r="T68" s="28">
        <f t="shared" si="5"/>
        <v>0</v>
      </c>
      <c r="U68" s="82" t="s">
        <v>280</v>
      </c>
      <c r="V68" s="19"/>
      <c r="W68" s="28">
        <f t="shared" si="6"/>
        <v>0</v>
      </c>
      <c r="X68" s="82" t="s">
        <v>283</v>
      </c>
      <c r="Y68" s="19"/>
      <c r="Z68" s="28">
        <f t="shared" si="7"/>
        <v>0</v>
      </c>
      <c r="AA68" s="82" t="s">
        <v>280</v>
      </c>
      <c r="AB68" s="19"/>
      <c r="AC68" s="28">
        <f t="shared" si="8"/>
        <v>0</v>
      </c>
      <c r="AD68" s="82" t="s">
        <v>88</v>
      </c>
      <c r="AE68" s="19"/>
      <c r="AF68" s="28">
        <f t="shared" si="9"/>
        <v>0</v>
      </c>
      <c r="AG68" s="82" t="s">
        <v>280</v>
      </c>
      <c r="AH68" s="19"/>
      <c r="AI68" s="28">
        <f t="shared" si="10"/>
        <v>0</v>
      </c>
      <c r="AJ68" s="82" t="s">
        <v>285</v>
      </c>
      <c r="AK68" s="19"/>
      <c r="AL68" s="28">
        <f t="shared" si="11"/>
        <v>0</v>
      </c>
      <c r="AM68" s="82" t="s">
        <v>285</v>
      </c>
      <c r="AN68" s="19"/>
      <c r="AO68" s="28">
        <f t="shared" si="12"/>
        <v>0</v>
      </c>
      <c r="AP68" s="82" t="s">
        <v>285</v>
      </c>
      <c r="AQ68" s="19"/>
      <c r="AR68" s="28">
        <f t="shared" si="13"/>
        <v>0</v>
      </c>
      <c r="AS68" s="82" t="s">
        <v>280</v>
      </c>
      <c r="AT68" s="19"/>
      <c r="AU68" s="28">
        <f t="shared" si="14"/>
        <v>0</v>
      </c>
      <c r="AV68" s="82" t="s">
        <v>88</v>
      </c>
      <c r="AW68" s="19"/>
      <c r="AX68" s="28">
        <f t="shared" si="15"/>
        <v>0</v>
      </c>
      <c r="AY68" s="82" t="s">
        <v>280</v>
      </c>
      <c r="AZ68" s="19"/>
      <c r="BA68" s="28">
        <f t="shared" si="16"/>
        <v>0</v>
      </c>
      <c r="BB68" s="82" t="s">
        <v>88</v>
      </c>
      <c r="BC68" s="19"/>
      <c r="BD68" s="28">
        <f t="shared" si="17"/>
        <v>0</v>
      </c>
      <c r="BE68" s="82" t="s">
        <v>280</v>
      </c>
      <c r="BF68" s="19"/>
      <c r="BG68" s="28">
        <f t="shared" si="18"/>
        <v>0</v>
      </c>
      <c r="BH68" s="82" t="s">
        <v>280</v>
      </c>
      <c r="BI68" s="19"/>
      <c r="BJ68" s="28">
        <f t="shared" si="19"/>
        <v>0</v>
      </c>
      <c r="BK68" s="82" t="s">
        <v>285</v>
      </c>
      <c r="BL68" s="19"/>
      <c r="BM68" s="28">
        <f t="shared" si="20"/>
        <v>0</v>
      </c>
      <c r="BN68" s="82" t="s">
        <v>285</v>
      </c>
      <c r="BO68" s="19"/>
      <c r="BP68" s="28">
        <f t="shared" si="21"/>
        <v>0</v>
      </c>
      <c r="BQ68" s="82" t="s">
        <v>280</v>
      </c>
      <c r="BR68" s="19"/>
      <c r="BS68" s="28">
        <f t="shared" si="22"/>
        <v>0</v>
      </c>
      <c r="BT68" s="82" t="s">
        <v>280</v>
      </c>
      <c r="BU68" s="19"/>
      <c r="BV68" s="28">
        <f t="shared" si="23"/>
        <v>0</v>
      </c>
      <c r="BW68" s="82" t="s">
        <v>283</v>
      </c>
      <c r="BX68" s="19"/>
      <c r="BY68" s="28">
        <f t="shared" si="24"/>
        <v>0</v>
      </c>
      <c r="BZ68" s="82" t="s">
        <v>88</v>
      </c>
      <c r="CA68" s="19"/>
      <c r="CB68" s="28">
        <f t="shared" si="25"/>
        <v>0</v>
      </c>
      <c r="CC68" s="82" t="s">
        <v>280</v>
      </c>
      <c r="CD68" s="19"/>
      <c r="CE68" s="28">
        <f t="shared" si="26"/>
        <v>0</v>
      </c>
      <c r="CF68" s="82" t="s">
        <v>283</v>
      </c>
      <c r="CG68" s="19"/>
      <c r="CH68" s="28">
        <f t="shared" si="27"/>
        <v>0</v>
      </c>
      <c r="CI68" s="82" t="s">
        <v>283</v>
      </c>
      <c r="CJ68" s="19"/>
      <c r="CK68" s="28">
        <f t="shared" si="28"/>
        <v>0</v>
      </c>
      <c r="CL68" s="82" t="s">
        <v>88</v>
      </c>
      <c r="CM68" s="19"/>
      <c r="CN68" s="28">
        <f t="shared" si="29"/>
        <v>0</v>
      </c>
      <c r="CO68" s="82" t="s">
        <v>280</v>
      </c>
      <c r="CP68" s="19"/>
      <c r="CQ68" s="28">
        <f t="shared" si="30"/>
        <v>0</v>
      </c>
      <c r="CR68" s="82" t="s">
        <v>280</v>
      </c>
      <c r="CS68" s="19"/>
      <c r="CT68" s="28">
        <f t="shared" si="31"/>
        <v>0</v>
      </c>
      <c r="CU68" s="82" t="s">
        <v>280</v>
      </c>
      <c r="CV68" s="19"/>
      <c r="CW68" s="28">
        <f t="shared" si="32"/>
        <v>0</v>
      </c>
      <c r="CX68" s="82" t="s">
        <v>285</v>
      </c>
      <c r="CY68" s="19"/>
      <c r="CZ68" s="28">
        <f t="shared" si="33"/>
        <v>0</v>
      </c>
      <c r="DA68" s="82" t="s">
        <v>285</v>
      </c>
      <c r="DB68" s="19"/>
      <c r="DC68" s="28">
        <f t="shared" si="34"/>
        <v>0</v>
      </c>
      <c r="DD68" s="82" t="s">
        <v>88</v>
      </c>
      <c r="DE68" s="19"/>
      <c r="DF68" s="28">
        <f t="shared" si="35"/>
        <v>0</v>
      </c>
      <c r="DG68" s="82" t="s">
        <v>280</v>
      </c>
      <c r="DH68" s="19"/>
      <c r="DI68" s="28">
        <f t="shared" si="36"/>
        <v>0</v>
      </c>
      <c r="DJ68" s="82" t="s">
        <v>88</v>
      </c>
      <c r="DK68" s="19"/>
      <c r="DL68" s="28">
        <f t="shared" si="37"/>
        <v>0</v>
      </c>
      <c r="DM68" s="82" t="s">
        <v>88</v>
      </c>
      <c r="DN68" s="19"/>
      <c r="DO68" s="28">
        <f t="shared" si="38"/>
        <v>0</v>
      </c>
      <c r="DP68" s="82" t="s">
        <v>280</v>
      </c>
      <c r="DQ68" s="19"/>
      <c r="DR68" s="28">
        <f t="shared" si="39"/>
        <v>0</v>
      </c>
      <c r="DS68" s="82" t="s">
        <v>88</v>
      </c>
      <c r="DT68" s="19"/>
      <c r="DU68" s="28">
        <f t="shared" si="40"/>
        <v>0</v>
      </c>
      <c r="DV68" s="82" t="s">
        <v>285</v>
      </c>
      <c r="DW68" s="19"/>
      <c r="DX68" s="28">
        <f t="shared" si="41"/>
        <v>0</v>
      </c>
      <c r="DY68" s="82" t="s">
        <v>285</v>
      </c>
      <c r="DZ68" s="19"/>
      <c r="EA68" s="28">
        <f t="shared" si="42"/>
        <v>0</v>
      </c>
      <c r="EB68" s="82" t="s">
        <v>283</v>
      </c>
      <c r="EC68" s="19"/>
      <c r="ED68" s="28">
        <f t="shared" si="43"/>
        <v>0</v>
      </c>
      <c r="EE68" s="82" t="s">
        <v>283</v>
      </c>
      <c r="EF68" s="19"/>
      <c r="EG68" s="28">
        <f t="shared" si="44"/>
        <v>0</v>
      </c>
      <c r="EH68" s="82" t="s">
        <v>285</v>
      </c>
      <c r="EI68" s="19"/>
      <c r="EJ68" s="28">
        <f t="shared" si="45"/>
        <v>0</v>
      </c>
      <c r="EK68" s="82" t="s">
        <v>283</v>
      </c>
      <c r="EL68" s="19"/>
      <c r="EM68" s="28">
        <f t="shared" si="46"/>
        <v>0</v>
      </c>
      <c r="EN68" s="82" t="s">
        <v>88</v>
      </c>
      <c r="EO68" s="19"/>
      <c r="EP68" s="28">
        <f t="shared" si="47"/>
        <v>0</v>
      </c>
      <c r="EQ68" s="82" t="s">
        <v>285</v>
      </c>
      <c r="ER68" s="19"/>
      <c r="ES68" s="28">
        <f t="shared" si="48"/>
        <v>0</v>
      </c>
      <c r="ET68" s="82" t="s">
        <v>280</v>
      </c>
      <c r="EU68" s="19"/>
      <c r="EV68" s="28">
        <f t="shared" si="49"/>
        <v>0</v>
      </c>
      <c r="EW68" s="82" t="s">
        <v>283</v>
      </c>
      <c r="EX68" s="19"/>
      <c r="EY68" s="28">
        <f t="shared" si="50"/>
        <v>0</v>
      </c>
      <c r="EZ68" s="82" t="s">
        <v>280</v>
      </c>
      <c r="FA68" s="19"/>
      <c r="FB68" s="28">
        <f t="shared" si="51"/>
        <v>0</v>
      </c>
      <c r="FC68" s="82" t="s">
        <v>280</v>
      </c>
      <c r="FD68" s="19"/>
      <c r="FE68" s="28">
        <f t="shared" si="52"/>
        <v>0</v>
      </c>
      <c r="FF68" s="82" t="s">
        <v>285</v>
      </c>
      <c r="FG68" s="19"/>
      <c r="FH68" s="28">
        <f t="shared" si="53"/>
        <v>0</v>
      </c>
      <c r="FI68" s="82" t="s">
        <v>280</v>
      </c>
      <c r="FJ68" s="19"/>
      <c r="FK68" s="28">
        <f t="shared" si="54"/>
        <v>0</v>
      </c>
      <c r="FL68" s="82" t="s">
        <v>283</v>
      </c>
      <c r="FM68" s="19"/>
      <c r="FN68" s="28">
        <f t="shared" si="55"/>
        <v>0</v>
      </c>
      <c r="FO68" s="82" t="s">
        <v>280</v>
      </c>
      <c r="FP68" s="19"/>
      <c r="FQ68" s="28">
        <f t="shared" si="56"/>
        <v>0</v>
      </c>
      <c r="FR68" s="82" t="s">
        <v>283</v>
      </c>
      <c r="FS68" s="19"/>
      <c r="FT68" s="28">
        <f t="shared" si="57"/>
        <v>0</v>
      </c>
      <c r="FU68" s="82" t="s">
        <v>280</v>
      </c>
      <c r="FV68" s="19"/>
      <c r="FW68" s="28">
        <f t="shared" si="58"/>
        <v>0</v>
      </c>
      <c r="FX68" s="82" t="s">
        <v>285</v>
      </c>
      <c r="FY68" s="19"/>
      <c r="FZ68" s="28">
        <f t="shared" si="59"/>
        <v>0</v>
      </c>
      <c r="GA68" s="82" t="s">
        <v>285</v>
      </c>
      <c r="GB68" s="19"/>
      <c r="GC68" s="28">
        <f t="shared" si="60"/>
        <v>0</v>
      </c>
      <c r="GD68" s="82" t="s">
        <v>88</v>
      </c>
      <c r="GE68" s="19"/>
      <c r="GF68" s="28">
        <f t="shared" si="61"/>
        <v>0</v>
      </c>
      <c r="GG68" s="82" t="s">
        <v>285</v>
      </c>
      <c r="GH68" s="19"/>
      <c r="GI68" s="28">
        <f t="shared" si="62"/>
        <v>0</v>
      </c>
      <c r="GJ68" s="82" t="s">
        <v>285</v>
      </c>
      <c r="GK68" s="19"/>
      <c r="GL68" s="28">
        <f t="shared" si="63"/>
        <v>0</v>
      </c>
      <c r="GM68" s="82" t="s">
        <v>285</v>
      </c>
      <c r="GN68" s="19"/>
      <c r="GO68" s="28">
        <f t="shared" si="64"/>
        <v>0</v>
      </c>
      <c r="GP68" s="82" t="s">
        <v>280</v>
      </c>
      <c r="GQ68" s="19"/>
      <c r="GR68" s="28">
        <f t="shared" si="65"/>
        <v>0</v>
      </c>
      <c r="GS68" s="82" t="s">
        <v>285</v>
      </c>
      <c r="GT68" s="19"/>
      <c r="GU68" s="28">
        <f t="shared" si="66"/>
        <v>0</v>
      </c>
      <c r="GV68" s="168"/>
    </row>
    <row r="69" spans="1:204">
      <c r="A69" s="236">
        <v>66</v>
      </c>
      <c r="B69" s="48"/>
      <c r="C69" s="17" t="s">
        <v>151</v>
      </c>
      <c r="D69" s="18"/>
      <c r="E69" s="444" t="str">
        <f>IF('Phase Finale'!C66&lt;&gt;"",'Phase Finale'!C66,"")</f>
        <v/>
      </c>
      <c r="F69" s="445"/>
      <c r="G69" s="22"/>
      <c r="H69" s="22"/>
      <c r="I69" s="22"/>
      <c r="J69" s="26" t="str">
        <f>IF(E69&lt;&gt;"",VLOOKUP(E69,Poules!$BD$11:$BF$69,3,FALSE),"")</f>
        <v/>
      </c>
      <c r="K69" s="270" t="str">
        <f>IF($K$4&lt;&gt;0,HLOOKUP($K$4,$O$4:GU69,A69,FALSE),"")</f>
        <v>Pologne</v>
      </c>
      <c r="L69" s="265"/>
      <c r="M69" s="260">
        <f>IF($K$4&lt;&gt;0,HLOOKUP(CONCATENATE($K$4,"2"),$O$4:GU69,A69,FALSE),"")</f>
        <v>0</v>
      </c>
      <c r="N69" s="253"/>
      <c r="O69" s="82" t="s">
        <v>281</v>
      </c>
      <c r="P69" s="19"/>
      <c r="Q69" s="28">
        <f t="shared" si="4"/>
        <v>0</v>
      </c>
      <c r="R69" s="82" t="s">
        <v>281</v>
      </c>
      <c r="S69" s="19"/>
      <c r="T69" s="28">
        <f t="shared" si="5"/>
        <v>0</v>
      </c>
      <c r="U69" s="82" t="s">
        <v>281</v>
      </c>
      <c r="V69" s="19"/>
      <c r="W69" s="28">
        <f t="shared" si="6"/>
        <v>0</v>
      </c>
      <c r="X69" s="82" t="s">
        <v>92</v>
      </c>
      <c r="Y69" s="19"/>
      <c r="Z69" s="28">
        <f t="shared" si="7"/>
        <v>0</v>
      </c>
      <c r="AA69" s="82" t="s">
        <v>281</v>
      </c>
      <c r="AB69" s="19"/>
      <c r="AC69" s="28">
        <f t="shared" si="8"/>
        <v>0</v>
      </c>
      <c r="AD69" s="82" t="s">
        <v>281</v>
      </c>
      <c r="AE69" s="19"/>
      <c r="AF69" s="28">
        <f t="shared" si="9"/>
        <v>0</v>
      </c>
      <c r="AG69" s="82" t="s">
        <v>281</v>
      </c>
      <c r="AH69" s="19"/>
      <c r="AI69" s="28">
        <f t="shared" si="10"/>
        <v>0</v>
      </c>
      <c r="AJ69" s="82" t="s">
        <v>281</v>
      </c>
      <c r="AK69" s="19"/>
      <c r="AL69" s="28">
        <f t="shared" si="11"/>
        <v>0</v>
      </c>
      <c r="AM69" s="82" t="s">
        <v>281</v>
      </c>
      <c r="AN69" s="19"/>
      <c r="AO69" s="28">
        <f t="shared" si="12"/>
        <v>0</v>
      </c>
      <c r="AP69" s="82" t="s">
        <v>281</v>
      </c>
      <c r="AQ69" s="19"/>
      <c r="AR69" s="28">
        <f t="shared" si="13"/>
        <v>0</v>
      </c>
      <c r="AS69" s="82" t="s">
        <v>281</v>
      </c>
      <c r="AT69" s="19"/>
      <c r="AU69" s="28">
        <f t="shared" si="14"/>
        <v>0</v>
      </c>
      <c r="AV69" s="82" t="s">
        <v>281</v>
      </c>
      <c r="AW69" s="19"/>
      <c r="AX69" s="28">
        <f t="shared" si="15"/>
        <v>0</v>
      </c>
      <c r="AY69" s="82" t="s">
        <v>281</v>
      </c>
      <c r="AZ69" s="19"/>
      <c r="BA69" s="28">
        <f t="shared" si="16"/>
        <v>0</v>
      </c>
      <c r="BB69" s="82" t="s">
        <v>281</v>
      </c>
      <c r="BC69" s="19"/>
      <c r="BD69" s="28">
        <f t="shared" si="17"/>
        <v>0</v>
      </c>
      <c r="BE69" s="82" t="s">
        <v>92</v>
      </c>
      <c r="BF69" s="19"/>
      <c r="BG69" s="28">
        <f t="shared" si="18"/>
        <v>0</v>
      </c>
      <c r="BH69" s="82" t="s">
        <v>281</v>
      </c>
      <c r="BI69" s="19"/>
      <c r="BJ69" s="28">
        <f t="shared" si="19"/>
        <v>0</v>
      </c>
      <c r="BK69" s="82" t="s">
        <v>281</v>
      </c>
      <c r="BL69" s="19"/>
      <c r="BM69" s="28">
        <f t="shared" si="20"/>
        <v>0</v>
      </c>
      <c r="BN69" s="82" t="s">
        <v>281</v>
      </c>
      <c r="BO69" s="19"/>
      <c r="BP69" s="28">
        <f t="shared" si="21"/>
        <v>0</v>
      </c>
      <c r="BQ69" s="82" t="s">
        <v>281</v>
      </c>
      <c r="BR69" s="19"/>
      <c r="BS69" s="28">
        <f t="shared" si="22"/>
        <v>0</v>
      </c>
      <c r="BT69" s="82" t="s">
        <v>281</v>
      </c>
      <c r="BU69" s="19"/>
      <c r="BV69" s="28">
        <f t="shared" si="23"/>
        <v>0</v>
      </c>
      <c r="BW69" s="82" t="s">
        <v>281</v>
      </c>
      <c r="BX69" s="19"/>
      <c r="BY69" s="28">
        <f t="shared" si="24"/>
        <v>0</v>
      </c>
      <c r="BZ69" s="82" t="s">
        <v>281</v>
      </c>
      <c r="CA69" s="19"/>
      <c r="CB69" s="28">
        <f t="shared" si="25"/>
        <v>0</v>
      </c>
      <c r="CC69" s="82" t="s">
        <v>281</v>
      </c>
      <c r="CD69" s="19"/>
      <c r="CE69" s="28">
        <f t="shared" si="26"/>
        <v>0</v>
      </c>
      <c r="CF69" s="82" t="s">
        <v>281</v>
      </c>
      <c r="CG69" s="19"/>
      <c r="CH69" s="28">
        <f t="shared" si="27"/>
        <v>0</v>
      </c>
      <c r="CI69" s="82" t="s">
        <v>281</v>
      </c>
      <c r="CJ69" s="19"/>
      <c r="CK69" s="28">
        <f t="shared" si="28"/>
        <v>0</v>
      </c>
      <c r="CL69" s="82" t="s">
        <v>281</v>
      </c>
      <c r="CM69" s="19"/>
      <c r="CN69" s="28">
        <f t="shared" si="29"/>
        <v>0</v>
      </c>
      <c r="CO69" s="82" t="s">
        <v>281</v>
      </c>
      <c r="CP69" s="19"/>
      <c r="CQ69" s="28">
        <f t="shared" si="30"/>
        <v>0</v>
      </c>
      <c r="CR69" s="82" t="s">
        <v>281</v>
      </c>
      <c r="CS69" s="19"/>
      <c r="CT69" s="28">
        <f t="shared" si="31"/>
        <v>0</v>
      </c>
      <c r="CU69" s="82" t="s">
        <v>281</v>
      </c>
      <c r="CV69" s="19"/>
      <c r="CW69" s="28">
        <f t="shared" si="32"/>
        <v>0</v>
      </c>
      <c r="CX69" s="82" t="s">
        <v>281</v>
      </c>
      <c r="CY69" s="19"/>
      <c r="CZ69" s="28">
        <f t="shared" si="33"/>
        <v>0</v>
      </c>
      <c r="DA69" s="82" t="s">
        <v>281</v>
      </c>
      <c r="DB69" s="19"/>
      <c r="DC69" s="28">
        <f t="shared" si="34"/>
        <v>0</v>
      </c>
      <c r="DD69" s="82" t="s">
        <v>281</v>
      </c>
      <c r="DE69" s="19"/>
      <c r="DF69" s="28">
        <f t="shared" si="35"/>
        <v>0</v>
      </c>
      <c r="DG69" s="82" t="s">
        <v>281</v>
      </c>
      <c r="DH69" s="19"/>
      <c r="DI69" s="28">
        <f t="shared" si="36"/>
        <v>0</v>
      </c>
      <c r="DJ69" s="82" t="s">
        <v>281</v>
      </c>
      <c r="DK69" s="19"/>
      <c r="DL69" s="28">
        <f t="shared" si="37"/>
        <v>0</v>
      </c>
      <c r="DM69" s="82" t="s">
        <v>281</v>
      </c>
      <c r="DN69" s="19"/>
      <c r="DO69" s="28">
        <f t="shared" si="38"/>
        <v>0</v>
      </c>
      <c r="DP69" s="82" t="s">
        <v>281</v>
      </c>
      <c r="DQ69" s="19"/>
      <c r="DR69" s="28">
        <f t="shared" si="39"/>
        <v>0</v>
      </c>
      <c r="DS69" s="82" t="s">
        <v>281</v>
      </c>
      <c r="DT69" s="19"/>
      <c r="DU69" s="28">
        <f t="shared" si="40"/>
        <v>0</v>
      </c>
      <c r="DV69" s="82" t="s">
        <v>281</v>
      </c>
      <c r="DW69" s="19"/>
      <c r="DX69" s="28">
        <f t="shared" si="41"/>
        <v>0</v>
      </c>
      <c r="DY69" s="82" t="s">
        <v>281</v>
      </c>
      <c r="DZ69" s="19"/>
      <c r="EA69" s="28">
        <f t="shared" si="42"/>
        <v>0</v>
      </c>
      <c r="EB69" s="82" t="s">
        <v>281</v>
      </c>
      <c r="EC69" s="19"/>
      <c r="ED69" s="28">
        <f t="shared" si="43"/>
        <v>0</v>
      </c>
      <c r="EE69" s="82" t="s">
        <v>281</v>
      </c>
      <c r="EF69" s="19"/>
      <c r="EG69" s="28">
        <f t="shared" si="44"/>
        <v>0</v>
      </c>
      <c r="EH69" s="82" t="s">
        <v>281</v>
      </c>
      <c r="EI69" s="19"/>
      <c r="EJ69" s="28">
        <f t="shared" si="45"/>
        <v>0</v>
      </c>
      <c r="EK69" s="82" t="s">
        <v>281</v>
      </c>
      <c r="EL69" s="19"/>
      <c r="EM69" s="28">
        <f t="shared" si="46"/>
        <v>0</v>
      </c>
      <c r="EN69" s="82" t="s">
        <v>281</v>
      </c>
      <c r="EO69" s="19"/>
      <c r="EP69" s="28">
        <f t="shared" si="47"/>
        <v>0</v>
      </c>
      <c r="EQ69" s="82" t="s">
        <v>281</v>
      </c>
      <c r="ER69" s="19"/>
      <c r="ES69" s="28">
        <f t="shared" si="48"/>
        <v>0</v>
      </c>
      <c r="ET69" s="82" t="s">
        <v>281</v>
      </c>
      <c r="EU69" s="19"/>
      <c r="EV69" s="28">
        <f t="shared" si="49"/>
        <v>0</v>
      </c>
      <c r="EW69" s="82" t="s">
        <v>281</v>
      </c>
      <c r="EX69" s="19"/>
      <c r="EY69" s="28">
        <f t="shared" si="50"/>
        <v>0</v>
      </c>
      <c r="EZ69" s="82" t="s">
        <v>281</v>
      </c>
      <c r="FA69" s="19"/>
      <c r="FB69" s="28">
        <f t="shared" si="51"/>
        <v>0</v>
      </c>
      <c r="FC69" s="82" t="s">
        <v>281</v>
      </c>
      <c r="FD69" s="19"/>
      <c r="FE69" s="28">
        <f t="shared" si="52"/>
        <v>0</v>
      </c>
      <c r="FF69" s="82" t="s">
        <v>281</v>
      </c>
      <c r="FG69" s="19"/>
      <c r="FH69" s="28">
        <f t="shared" si="53"/>
        <v>0</v>
      </c>
      <c r="FI69" s="82" t="s">
        <v>281</v>
      </c>
      <c r="FJ69" s="19"/>
      <c r="FK69" s="28">
        <f t="shared" si="54"/>
        <v>0</v>
      </c>
      <c r="FL69" s="82" t="s">
        <v>281</v>
      </c>
      <c r="FM69" s="19"/>
      <c r="FN69" s="28">
        <f t="shared" si="55"/>
        <v>0</v>
      </c>
      <c r="FO69" s="82" t="s">
        <v>281</v>
      </c>
      <c r="FP69" s="19"/>
      <c r="FQ69" s="28">
        <f t="shared" si="56"/>
        <v>0</v>
      </c>
      <c r="FR69" s="82" t="s">
        <v>281</v>
      </c>
      <c r="FS69" s="19"/>
      <c r="FT69" s="28">
        <f t="shared" si="57"/>
        <v>0</v>
      </c>
      <c r="FU69" s="82" t="s">
        <v>281</v>
      </c>
      <c r="FV69" s="19"/>
      <c r="FW69" s="28">
        <f t="shared" si="58"/>
        <v>0</v>
      </c>
      <c r="FX69" s="82" t="s">
        <v>281</v>
      </c>
      <c r="FY69" s="19"/>
      <c r="FZ69" s="28">
        <f t="shared" si="59"/>
        <v>0</v>
      </c>
      <c r="GA69" s="82" t="s">
        <v>281</v>
      </c>
      <c r="GB69" s="19"/>
      <c r="GC69" s="28">
        <f t="shared" si="60"/>
        <v>0</v>
      </c>
      <c r="GD69" s="82" t="s">
        <v>281</v>
      </c>
      <c r="GE69" s="19"/>
      <c r="GF69" s="28">
        <f t="shared" si="61"/>
        <v>0</v>
      </c>
      <c r="GG69" s="82" t="s">
        <v>281</v>
      </c>
      <c r="GH69" s="19"/>
      <c r="GI69" s="28">
        <f t="shared" si="62"/>
        <v>0</v>
      </c>
      <c r="GJ69" s="82" t="s">
        <v>281</v>
      </c>
      <c r="GK69" s="19"/>
      <c r="GL69" s="28">
        <f t="shared" si="63"/>
        <v>0</v>
      </c>
      <c r="GM69" s="82" t="s">
        <v>281</v>
      </c>
      <c r="GN69" s="19"/>
      <c r="GO69" s="28">
        <f t="shared" si="64"/>
        <v>0</v>
      </c>
      <c r="GP69" s="82" t="s">
        <v>281</v>
      </c>
      <c r="GQ69" s="19"/>
      <c r="GR69" s="28">
        <f t="shared" si="65"/>
        <v>0</v>
      </c>
      <c r="GS69" s="82" t="s">
        <v>281</v>
      </c>
      <c r="GT69" s="19"/>
      <c r="GU69" s="28">
        <f t="shared" si="66"/>
        <v>0</v>
      </c>
      <c r="GV69" s="168"/>
    </row>
    <row r="70" spans="1:204">
      <c r="A70" s="236">
        <v>67</v>
      </c>
      <c r="B70" s="48"/>
      <c r="C70" s="17" t="s">
        <v>152</v>
      </c>
      <c r="D70" s="18"/>
      <c r="E70" s="444" t="str">
        <f>IF('Phase Finale'!C71&lt;&gt;"",'Phase Finale'!C71,"")</f>
        <v/>
      </c>
      <c r="F70" s="445"/>
      <c r="G70" s="22"/>
      <c r="H70" s="22"/>
      <c r="I70" s="22"/>
      <c r="J70" s="26" t="str">
        <f>IF(E70&lt;&gt;"",VLOOKUP(E70,Poules!$BD$11:$BF$69,3,FALSE),"")</f>
        <v/>
      </c>
      <c r="K70" s="270" t="str">
        <f>IF($K$4&lt;&gt;0,HLOOKUP($K$4,$O$4:GU70,A70,FALSE),"")</f>
        <v>Suisse</v>
      </c>
      <c r="L70" s="265"/>
      <c r="M70" s="260">
        <f>IF($K$4&lt;&gt;0,HLOOKUP(CONCATENATE($K$4,"2"),$O$4:GU70,A70,FALSE),"")</f>
        <v>0</v>
      </c>
      <c r="N70" s="253"/>
      <c r="O70" s="82" t="s">
        <v>89</v>
      </c>
      <c r="P70" s="19"/>
      <c r="Q70" s="28">
        <f t="shared" si="4"/>
        <v>0</v>
      </c>
      <c r="R70" s="82" t="s">
        <v>91</v>
      </c>
      <c r="S70" s="19"/>
      <c r="T70" s="28">
        <f t="shared" si="5"/>
        <v>0</v>
      </c>
      <c r="U70" s="82" t="s">
        <v>89</v>
      </c>
      <c r="V70" s="19"/>
      <c r="W70" s="28">
        <f t="shared" si="6"/>
        <v>0</v>
      </c>
      <c r="X70" s="82" t="s">
        <v>89</v>
      </c>
      <c r="Y70" s="19"/>
      <c r="Z70" s="28">
        <f t="shared" si="7"/>
        <v>0</v>
      </c>
      <c r="AA70" s="82" t="s">
        <v>89</v>
      </c>
      <c r="AB70" s="19"/>
      <c r="AC70" s="28">
        <f t="shared" si="8"/>
        <v>0</v>
      </c>
      <c r="AD70" s="82" t="s">
        <v>89</v>
      </c>
      <c r="AE70" s="19"/>
      <c r="AF70" s="28">
        <f t="shared" si="9"/>
        <v>0</v>
      </c>
      <c r="AG70" s="82" t="s">
        <v>89</v>
      </c>
      <c r="AH70" s="19"/>
      <c r="AI70" s="28">
        <f t="shared" si="10"/>
        <v>0</v>
      </c>
      <c r="AJ70" s="82" t="s">
        <v>89</v>
      </c>
      <c r="AK70" s="19"/>
      <c r="AL70" s="28">
        <f t="shared" si="11"/>
        <v>0</v>
      </c>
      <c r="AM70" s="82" t="s">
        <v>89</v>
      </c>
      <c r="AN70" s="19"/>
      <c r="AO70" s="28">
        <f t="shared" si="12"/>
        <v>0</v>
      </c>
      <c r="AP70" s="82" t="s">
        <v>89</v>
      </c>
      <c r="AQ70" s="19"/>
      <c r="AR70" s="28">
        <f t="shared" si="13"/>
        <v>0</v>
      </c>
      <c r="AS70" s="82" t="s">
        <v>89</v>
      </c>
      <c r="AT70" s="19"/>
      <c r="AU70" s="28">
        <f t="shared" si="14"/>
        <v>0</v>
      </c>
      <c r="AV70" s="82" t="s">
        <v>0</v>
      </c>
      <c r="AW70" s="19"/>
      <c r="AX70" s="28">
        <f t="shared" si="15"/>
        <v>0</v>
      </c>
      <c r="AY70" s="82" t="s">
        <v>91</v>
      </c>
      <c r="AZ70" s="19"/>
      <c r="BA70" s="28">
        <f t="shared" si="16"/>
        <v>0</v>
      </c>
      <c r="BB70" s="82" t="s">
        <v>89</v>
      </c>
      <c r="BC70" s="19"/>
      <c r="BD70" s="28">
        <f t="shared" si="17"/>
        <v>0</v>
      </c>
      <c r="BE70" s="82" t="s">
        <v>89</v>
      </c>
      <c r="BF70" s="19"/>
      <c r="BG70" s="28">
        <f t="shared" si="18"/>
        <v>0</v>
      </c>
      <c r="BH70" s="82" t="s">
        <v>89</v>
      </c>
      <c r="BI70" s="19"/>
      <c r="BJ70" s="28">
        <f t="shared" si="19"/>
        <v>0</v>
      </c>
      <c r="BK70" s="82" t="s">
        <v>89</v>
      </c>
      <c r="BL70" s="19"/>
      <c r="BM70" s="28">
        <f t="shared" si="20"/>
        <v>0</v>
      </c>
      <c r="BN70" s="82" t="s">
        <v>91</v>
      </c>
      <c r="BO70" s="19"/>
      <c r="BP70" s="28">
        <f t="shared" si="21"/>
        <v>0</v>
      </c>
      <c r="BQ70" s="82" t="s">
        <v>0</v>
      </c>
      <c r="BR70" s="19"/>
      <c r="BS70" s="28">
        <f t="shared" si="22"/>
        <v>0</v>
      </c>
      <c r="BT70" s="82" t="s">
        <v>89</v>
      </c>
      <c r="BU70" s="19"/>
      <c r="BV70" s="28">
        <f t="shared" si="23"/>
        <v>0</v>
      </c>
      <c r="BW70" s="82" t="s">
        <v>89</v>
      </c>
      <c r="BX70" s="19"/>
      <c r="BY70" s="28">
        <f t="shared" si="24"/>
        <v>0</v>
      </c>
      <c r="BZ70" s="82" t="s">
        <v>89</v>
      </c>
      <c r="CA70" s="19"/>
      <c r="CB70" s="28">
        <f t="shared" si="25"/>
        <v>0</v>
      </c>
      <c r="CC70" s="82" t="s">
        <v>89</v>
      </c>
      <c r="CD70" s="19"/>
      <c r="CE70" s="28">
        <f t="shared" si="26"/>
        <v>0</v>
      </c>
      <c r="CF70" s="82" t="s">
        <v>0</v>
      </c>
      <c r="CG70" s="19"/>
      <c r="CH70" s="28">
        <f t="shared" si="27"/>
        <v>0</v>
      </c>
      <c r="CI70" s="82" t="s">
        <v>91</v>
      </c>
      <c r="CJ70" s="19"/>
      <c r="CK70" s="28">
        <f t="shared" si="28"/>
        <v>0</v>
      </c>
      <c r="CL70" s="82" t="s">
        <v>89</v>
      </c>
      <c r="CM70" s="19"/>
      <c r="CN70" s="28">
        <f t="shared" si="29"/>
        <v>0</v>
      </c>
      <c r="CO70" s="82" t="s">
        <v>91</v>
      </c>
      <c r="CP70" s="19"/>
      <c r="CQ70" s="28">
        <f t="shared" si="30"/>
        <v>0</v>
      </c>
      <c r="CR70" s="82" t="s">
        <v>89</v>
      </c>
      <c r="CS70" s="19"/>
      <c r="CT70" s="28">
        <f t="shared" si="31"/>
        <v>0</v>
      </c>
      <c r="CU70" s="82" t="s">
        <v>89</v>
      </c>
      <c r="CV70" s="19"/>
      <c r="CW70" s="28">
        <f t="shared" si="32"/>
        <v>0</v>
      </c>
      <c r="CX70" s="82" t="s">
        <v>89</v>
      </c>
      <c r="CY70" s="19"/>
      <c r="CZ70" s="28">
        <f t="shared" si="33"/>
        <v>0</v>
      </c>
      <c r="DA70" s="82" t="s">
        <v>89</v>
      </c>
      <c r="DB70" s="19"/>
      <c r="DC70" s="28">
        <f t="shared" si="34"/>
        <v>0</v>
      </c>
      <c r="DD70" s="82" t="s">
        <v>91</v>
      </c>
      <c r="DE70" s="19"/>
      <c r="DF70" s="28">
        <f t="shared" si="35"/>
        <v>0</v>
      </c>
      <c r="DG70" s="82" t="s">
        <v>89</v>
      </c>
      <c r="DH70" s="19"/>
      <c r="DI70" s="28">
        <f t="shared" si="36"/>
        <v>0</v>
      </c>
      <c r="DJ70" s="82" t="s">
        <v>89</v>
      </c>
      <c r="DK70" s="19"/>
      <c r="DL70" s="28">
        <f t="shared" si="37"/>
        <v>0</v>
      </c>
      <c r="DM70" s="82" t="s">
        <v>89</v>
      </c>
      <c r="DN70" s="19"/>
      <c r="DO70" s="28">
        <f t="shared" si="38"/>
        <v>0</v>
      </c>
      <c r="DP70" s="82" t="s">
        <v>89</v>
      </c>
      <c r="DQ70" s="19"/>
      <c r="DR70" s="28">
        <f t="shared" si="39"/>
        <v>0</v>
      </c>
      <c r="DS70" s="82" t="s">
        <v>0</v>
      </c>
      <c r="DT70" s="19"/>
      <c r="DU70" s="28">
        <f t="shared" si="40"/>
        <v>0</v>
      </c>
      <c r="DV70" s="82" t="s">
        <v>0</v>
      </c>
      <c r="DW70" s="19"/>
      <c r="DX70" s="28">
        <f t="shared" si="41"/>
        <v>0</v>
      </c>
      <c r="DY70" s="82" t="s">
        <v>89</v>
      </c>
      <c r="DZ70" s="19"/>
      <c r="EA70" s="28">
        <f t="shared" si="42"/>
        <v>0</v>
      </c>
      <c r="EB70" s="82" t="s">
        <v>0</v>
      </c>
      <c r="EC70" s="19"/>
      <c r="ED70" s="28">
        <f t="shared" si="43"/>
        <v>0</v>
      </c>
      <c r="EE70" s="82" t="s">
        <v>89</v>
      </c>
      <c r="EF70" s="19"/>
      <c r="EG70" s="28">
        <f t="shared" si="44"/>
        <v>0</v>
      </c>
      <c r="EH70" s="82" t="s">
        <v>89</v>
      </c>
      <c r="EI70" s="19"/>
      <c r="EJ70" s="28">
        <f t="shared" si="45"/>
        <v>0</v>
      </c>
      <c r="EK70" s="82" t="s">
        <v>0</v>
      </c>
      <c r="EL70" s="19"/>
      <c r="EM70" s="28">
        <f t="shared" si="46"/>
        <v>0</v>
      </c>
      <c r="EN70" s="82" t="s">
        <v>89</v>
      </c>
      <c r="EO70" s="19"/>
      <c r="EP70" s="28">
        <f t="shared" si="47"/>
        <v>0</v>
      </c>
      <c r="EQ70" s="82" t="s">
        <v>89</v>
      </c>
      <c r="ER70" s="19"/>
      <c r="ES70" s="28">
        <f t="shared" si="48"/>
        <v>0</v>
      </c>
      <c r="ET70" s="82" t="s">
        <v>89</v>
      </c>
      <c r="EU70" s="19"/>
      <c r="EV70" s="28">
        <f t="shared" si="49"/>
        <v>0</v>
      </c>
      <c r="EW70" s="82" t="s">
        <v>91</v>
      </c>
      <c r="EX70" s="19"/>
      <c r="EY70" s="28">
        <f t="shared" si="50"/>
        <v>0</v>
      </c>
      <c r="EZ70" s="82" t="s">
        <v>90</v>
      </c>
      <c r="FA70" s="19"/>
      <c r="FB70" s="28">
        <f t="shared" si="51"/>
        <v>0</v>
      </c>
      <c r="FC70" s="82" t="s">
        <v>91</v>
      </c>
      <c r="FD70" s="19"/>
      <c r="FE70" s="28">
        <f t="shared" si="52"/>
        <v>0</v>
      </c>
      <c r="FF70" s="82" t="s">
        <v>91</v>
      </c>
      <c r="FG70" s="19"/>
      <c r="FH70" s="28">
        <f t="shared" si="53"/>
        <v>0</v>
      </c>
      <c r="FI70" s="82" t="s">
        <v>91</v>
      </c>
      <c r="FJ70" s="19"/>
      <c r="FK70" s="28">
        <f t="shared" si="54"/>
        <v>0</v>
      </c>
      <c r="FL70" s="82" t="s">
        <v>0</v>
      </c>
      <c r="FM70" s="19"/>
      <c r="FN70" s="28">
        <f t="shared" si="55"/>
        <v>0</v>
      </c>
      <c r="FO70" s="82" t="s">
        <v>89</v>
      </c>
      <c r="FP70" s="19"/>
      <c r="FQ70" s="28">
        <f t="shared" si="56"/>
        <v>0</v>
      </c>
      <c r="FR70" s="82" t="s">
        <v>89</v>
      </c>
      <c r="FS70" s="19"/>
      <c r="FT70" s="28">
        <f t="shared" si="57"/>
        <v>0</v>
      </c>
      <c r="FU70" s="82" t="s">
        <v>91</v>
      </c>
      <c r="FV70" s="19"/>
      <c r="FW70" s="28">
        <f t="shared" si="58"/>
        <v>0</v>
      </c>
      <c r="FX70" s="82" t="s">
        <v>89</v>
      </c>
      <c r="FY70" s="19"/>
      <c r="FZ70" s="28">
        <f t="shared" si="59"/>
        <v>0</v>
      </c>
      <c r="GA70" s="82" t="s">
        <v>0</v>
      </c>
      <c r="GB70" s="19"/>
      <c r="GC70" s="28">
        <f t="shared" si="60"/>
        <v>0</v>
      </c>
      <c r="GD70" s="82" t="s">
        <v>0</v>
      </c>
      <c r="GE70" s="19"/>
      <c r="GF70" s="28">
        <f t="shared" si="61"/>
        <v>0</v>
      </c>
      <c r="GG70" s="82" t="s">
        <v>91</v>
      </c>
      <c r="GH70" s="19"/>
      <c r="GI70" s="28">
        <f t="shared" si="62"/>
        <v>0</v>
      </c>
      <c r="GJ70" s="82" t="s">
        <v>91</v>
      </c>
      <c r="GK70" s="19"/>
      <c r="GL70" s="28">
        <f t="shared" si="63"/>
        <v>0</v>
      </c>
      <c r="GM70" s="82" t="s">
        <v>89</v>
      </c>
      <c r="GN70" s="19"/>
      <c r="GO70" s="28">
        <f t="shared" si="64"/>
        <v>0</v>
      </c>
      <c r="GP70" s="82" t="s">
        <v>89</v>
      </c>
      <c r="GQ70" s="19"/>
      <c r="GR70" s="28">
        <f t="shared" si="65"/>
        <v>0</v>
      </c>
      <c r="GS70" s="82" t="s">
        <v>89</v>
      </c>
      <c r="GT70" s="19"/>
      <c r="GU70" s="28">
        <f t="shared" si="66"/>
        <v>0</v>
      </c>
      <c r="GV70" s="168"/>
    </row>
    <row r="71" spans="1:204">
      <c r="A71" s="236">
        <v>68</v>
      </c>
      <c r="B71" s="48"/>
      <c r="C71" s="17" t="s">
        <v>153</v>
      </c>
      <c r="D71" s="18"/>
      <c r="E71" s="444" t="str">
        <f>IF('Phase Finale'!C76&lt;&gt;"",'Phase Finale'!C76,"")</f>
        <v/>
      </c>
      <c r="F71" s="445"/>
      <c r="G71" s="22"/>
      <c r="H71" s="22"/>
      <c r="I71" s="22"/>
      <c r="J71" s="26" t="str">
        <f>IF(E71&lt;&gt;"",VLOOKUP(E71,Poules!$BD$11:$BF$69,3,FALSE),"")</f>
        <v/>
      </c>
      <c r="K71" s="270" t="str">
        <f>IF($K$4&lt;&gt;0,HLOOKUP($K$4,$O$4:GU71,A71,FALSE),"")</f>
        <v>Russie</v>
      </c>
      <c r="L71" s="265"/>
      <c r="M71" s="260">
        <f>IF($K$4&lt;&gt;0,HLOOKUP(CONCATENATE($K$4,"2"),$O$4:GU71,A71,FALSE),"")</f>
        <v>0</v>
      </c>
      <c r="N71" s="253"/>
      <c r="O71" s="82" t="s">
        <v>95</v>
      </c>
      <c r="P71" s="19"/>
      <c r="Q71" s="28">
        <f t="shared" si="4"/>
        <v>0</v>
      </c>
      <c r="R71" s="82" t="s">
        <v>95</v>
      </c>
      <c r="S71" s="19"/>
      <c r="T71" s="28">
        <f t="shared" si="5"/>
        <v>0</v>
      </c>
      <c r="U71" s="82" t="s">
        <v>95</v>
      </c>
      <c r="V71" s="19"/>
      <c r="W71" s="28">
        <f t="shared" si="6"/>
        <v>0</v>
      </c>
      <c r="X71" s="82" t="s">
        <v>95</v>
      </c>
      <c r="Y71" s="19"/>
      <c r="Z71" s="28">
        <f t="shared" si="7"/>
        <v>0</v>
      </c>
      <c r="AA71" s="82" t="s">
        <v>95</v>
      </c>
      <c r="AB71" s="19"/>
      <c r="AC71" s="28">
        <f t="shared" si="8"/>
        <v>0</v>
      </c>
      <c r="AD71" s="82" t="s">
        <v>20</v>
      </c>
      <c r="AE71" s="19"/>
      <c r="AF71" s="28">
        <f t="shared" si="9"/>
        <v>0</v>
      </c>
      <c r="AG71" s="82" t="s">
        <v>95</v>
      </c>
      <c r="AH71" s="19"/>
      <c r="AI71" s="28">
        <f t="shared" si="10"/>
        <v>0</v>
      </c>
      <c r="AJ71" s="82" t="s">
        <v>95</v>
      </c>
      <c r="AK71" s="19"/>
      <c r="AL71" s="28">
        <f t="shared" si="11"/>
        <v>0</v>
      </c>
      <c r="AM71" s="82" t="s">
        <v>95</v>
      </c>
      <c r="AN71" s="19"/>
      <c r="AO71" s="28">
        <f t="shared" si="12"/>
        <v>0</v>
      </c>
      <c r="AP71" s="82" t="s">
        <v>95</v>
      </c>
      <c r="AQ71" s="19"/>
      <c r="AR71" s="28">
        <f t="shared" si="13"/>
        <v>0</v>
      </c>
      <c r="AS71" s="82" t="s">
        <v>20</v>
      </c>
      <c r="AT71" s="19"/>
      <c r="AU71" s="28">
        <f t="shared" si="14"/>
        <v>0</v>
      </c>
      <c r="AV71" s="82" t="s">
        <v>95</v>
      </c>
      <c r="AW71" s="19"/>
      <c r="AX71" s="28">
        <f t="shared" si="15"/>
        <v>0</v>
      </c>
      <c r="AY71" s="82" t="s">
        <v>95</v>
      </c>
      <c r="AZ71" s="19"/>
      <c r="BA71" s="28">
        <f t="shared" si="16"/>
        <v>0</v>
      </c>
      <c r="BB71" s="82" t="s">
        <v>95</v>
      </c>
      <c r="BC71" s="19"/>
      <c r="BD71" s="28">
        <f t="shared" si="17"/>
        <v>0</v>
      </c>
      <c r="BE71" s="82" t="s">
        <v>95</v>
      </c>
      <c r="BF71" s="19"/>
      <c r="BG71" s="28">
        <f t="shared" si="18"/>
        <v>0</v>
      </c>
      <c r="BH71" s="82" t="s">
        <v>95</v>
      </c>
      <c r="BI71" s="19"/>
      <c r="BJ71" s="28">
        <f t="shared" si="19"/>
        <v>0</v>
      </c>
      <c r="BK71" s="82" t="s">
        <v>20</v>
      </c>
      <c r="BL71" s="19"/>
      <c r="BM71" s="28">
        <f t="shared" si="20"/>
        <v>0</v>
      </c>
      <c r="BN71" s="82" t="s">
        <v>95</v>
      </c>
      <c r="BO71" s="19"/>
      <c r="BP71" s="28">
        <f t="shared" si="21"/>
        <v>0</v>
      </c>
      <c r="BQ71" s="82" t="s">
        <v>95</v>
      </c>
      <c r="BR71" s="19"/>
      <c r="BS71" s="28">
        <f t="shared" si="22"/>
        <v>0</v>
      </c>
      <c r="BT71" s="82" t="s">
        <v>95</v>
      </c>
      <c r="BU71" s="19"/>
      <c r="BV71" s="28">
        <f t="shared" si="23"/>
        <v>0</v>
      </c>
      <c r="BW71" s="82" t="s">
        <v>95</v>
      </c>
      <c r="BX71" s="19"/>
      <c r="BY71" s="28">
        <f t="shared" si="24"/>
        <v>0</v>
      </c>
      <c r="BZ71" s="82" t="s">
        <v>95</v>
      </c>
      <c r="CA71" s="19"/>
      <c r="CB71" s="28">
        <f t="shared" si="25"/>
        <v>0</v>
      </c>
      <c r="CC71" s="82" t="s">
        <v>20</v>
      </c>
      <c r="CD71" s="19"/>
      <c r="CE71" s="28">
        <f t="shared" si="26"/>
        <v>0</v>
      </c>
      <c r="CF71" s="82" t="s">
        <v>95</v>
      </c>
      <c r="CG71" s="19"/>
      <c r="CH71" s="28">
        <f t="shared" si="27"/>
        <v>0</v>
      </c>
      <c r="CI71" s="82" t="s">
        <v>20</v>
      </c>
      <c r="CJ71" s="19"/>
      <c r="CK71" s="28">
        <f t="shared" si="28"/>
        <v>0</v>
      </c>
      <c r="CL71" s="82" t="s">
        <v>95</v>
      </c>
      <c r="CM71" s="19"/>
      <c r="CN71" s="28">
        <f t="shared" si="29"/>
        <v>0</v>
      </c>
      <c r="CO71" s="82" t="s">
        <v>20</v>
      </c>
      <c r="CP71" s="19"/>
      <c r="CQ71" s="28">
        <f t="shared" si="30"/>
        <v>0</v>
      </c>
      <c r="CR71" s="82" t="s">
        <v>95</v>
      </c>
      <c r="CS71" s="19"/>
      <c r="CT71" s="28">
        <f t="shared" si="31"/>
        <v>0</v>
      </c>
      <c r="CU71" s="82" t="s">
        <v>95</v>
      </c>
      <c r="CV71" s="19"/>
      <c r="CW71" s="28">
        <f t="shared" si="32"/>
        <v>0</v>
      </c>
      <c r="CX71" s="82" t="s">
        <v>95</v>
      </c>
      <c r="CY71" s="19"/>
      <c r="CZ71" s="28">
        <f t="shared" si="33"/>
        <v>0</v>
      </c>
      <c r="DA71" s="82" t="s">
        <v>95</v>
      </c>
      <c r="DB71" s="19"/>
      <c r="DC71" s="28">
        <f t="shared" si="34"/>
        <v>0</v>
      </c>
      <c r="DD71" s="82" t="s">
        <v>95</v>
      </c>
      <c r="DE71" s="19"/>
      <c r="DF71" s="28">
        <f t="shared" si="35"/>
        <v>0</v>
      </c>
      <c r="DG71" s="82" t="s">
        <v>95</v>
      </c>
      <c r="DH71" s="19"/>
      <c r="DI71" s="28">
        <f t="shared" si="36"/>
        <v>0</v>
      </c>
      <c r="DJ71" s="82" t="s">
        <v>20</v>
      </c>
      <c r="DK71" s="19"/>
      <c r="DL71" s="28">
        <f t="shared" si="37"/>
        <v>0</v>
      </c>
      <c r="DM71" s="82" t="s">
        <v>20</v>
      </c>
      <c r="DN71" s="19"/>
      <c r="DO71" s="28">
        <f t="shared" si="38"/>
        <v>0</v>
      </c>
      <c r="DP71" s="82" t="s">
        <v>95</v>
      </c>
      <c r="DQ71" s="19"/>
      <c r="DR71" s="28">
        <f t="shared" si="39"/>
        <v>0</v>
      </c>
      <c r="DS71" s="82" t="s">
        <v>95</v>
      </c>
      <c r="DT71" s="19"/>
      <c r="DU71" s="28">
        <f t="shared" si="40"/>
        <v>0</v>
      </c>
      <c r="DV71" s="82" t="s">
        <v>95</v>
      </c>
      <c r="DW71" s="19"/>
      <c r="DX71" s="28">
        <f t="shared" si="41"/>
        <v>0</v>
      </c>
      <c r="DY71" s="82" t="s">
        <v>95</v>
      </c>
      <c r="DZ71" s="19"/>
      <c r="EA71" s="28">
        <f t="shared" si="42"/>
        <v>0</v>
      </c>
      <c r="EB71" s="82" t="s">
        <v>20</v>
      </c>
      <c r="EC71" s="19"/>
      <c r="ED71" s="28">
        <f t="shared" si="43"/>
        <v>0</v>
      </c>
      <c r="EE71" s="82" t="s">
        <v>95</v>
      </c>
      <c r="EF71" s="19"/>
      <c r="EG71" s="28">
        <f t="shared" si="44"/>
        <v>0</v>
      </c>
      <c r="EH71" s="82" t="s">
        <v>20</v>
      </c>
      <c r="EI71" s="19"/>
      <c r="EJ71" s="28">
        <f t="shared" si="45"/>
        <v>0</v>
      </c>
      <c r="EK71" s="82" t="s">
        <v>95</v>
      </c>
      <c r="EL71" s="19"/>
      <c r="EM71" s="28">
        <f t="shared" si="46"/>
        <v>0</v>
      </c>
      <c r="EN71" s="82" t="s">
        <v>95</v>
      </c>
      <c r="EO71" s="19"/>
      <c r="EP71" s="28">
        <f t="shared" si="47"/>
        <v>0</v>
      </c>
      <c r="EQ71" s="82" t="s">
        <v>95</v>
      </c>
      <c r="ER71" s="19"/>
      <c r="ES71" s="28">
        <f t="shared" si="48"/>
        <v>0</v>
      </c>
      <c r="ET71" s="82" t="s">
        <v>95</v>
      </c>
      <c r="EU71" s="19"/>
      <c r="EV71" s="28">
        <f t="shared" si="49"/>
        <v>0</v>
      </c>
      <c r="EW71" s="82" t="s">
        <v>95</v>
      </c>
      <c r="EX71" s="19"/>
      <c r="EY71" s="28">
        <f t="shared" si="50"/>
        <v>0</v>
      </c>
      <c r="EZ71" s="82" t="s">
        <v>95</v>
      </c>
      <c r="FA71" s="19"/>
      <c r="FB71" s="28">
        <f t="shared" si="51"/>
        <v>0</v>
      </c>
      <c r="FC71" s="82" t="s">
        <v>95</v>
      </c>
      <c r="FD71" s="19"/>
      <c r="FE71" s="28">
        <f t="shared" si="52"/>
        <v>0</v>
      </c>
      <c r="FF71" s="82" t="s">
        <v>20</v>
      </c>
      <c r="FG71" s="19"/>
      <c r="FH71" s="28">
        <f t="shared" si="53"/>
        <v>0</v>
      </c>
      <c r="FI71" s="82" t="s">
        <v>20</v>
      </c>
      <c r="FJ71" s="19"/>
      <c r="FK71" s="28">
        <f t="shared" si="54"/>
        <v>0</v>
      </c>
      <c r="FL71" s="82" t="s">
        <v>95</v>
      </c>
      <c r="FM71" s="19"/>
      <c r="FN71" s="28">
        <f t="shared" si="55"/>
        <v>0</v>
      </c>
      <c r="FO71" s="82" t="s">
        <v>95</v>
      </c>
      <c r="FP71" s="19"/>
      <c r="FQ71" s="28">
        <f t="shared" si="56"/>
        <v>0</v>
      </c>
      <c r="FR71" s="82" t="s">
        <v>95</v>
      </c>
      <c r="FS71" s="19"/>
      <c r="FT71" s="28">
        <f t="shared" si="57"/>
        <v>0</v>
      </c>
      <c r="FU71" s="82" t="s">
        <v>95</v>
      </c>
      <c r="FV71" s="19"/>
      <c r="FW71" s="28">
        <f t="shared" si="58"/>
        <v>0</v>
      </c>
      <c r="FX71" s="82" t="s">
        <v>95</v>
      </c>
      <c r="FY71" s="19"/>
      <c r="FZ71" s="28">
        <f t="shared" si="59"/>
        <v>0</v>
      </c>
      <c r="GA71" s="82" t="s">
        <v>95</v>
      </c>
      <c r="GB71" s="19"/>
      <c r="GC71" s="28">
        <f t="shared" si="60"/>
        <v>0</v>
      </c>
      <c r="GD71" s="82" t="s">
        <v>95</v>
      </c>
      <c r="GE71" s="19"/>
      <c r="GF71" s="28">
        <f t="shared" si="61"/>
        <v>0</v>
      </c>
      <c r="GG71" s="82" t="s">
        <v>95</v>
      </c>
      <c r="GH71" s="19"/>
      <c r="GI71" s="28">
        <f t="shared" si="62"/>
        <v>0</v>
      </c>
      <c r="GJ71" s="82" t="s">
        <v>95</v>
      </c>
      <c r="GK71" s="19"/>
      <c r="GL71" s="28">
        <f t="shared" si="63"/>
        <v>0</v>
      </c>
      <c r="GM71" s="82" t="s">
        <v>95</v>
      </c>
      <c r="GN71" s="19"/>
      <c r="GO71" s="28">
        <f t="shared" si="64"/>
        <v>0</v>
      </c>
      <c r="GP71" s="82" t="s">
        <v>95</v>
      </c>
      <c r="GQ71" s="19"/>
      <c r="GR71" s="28">
        <f t="shared" si="65"/>
        <v>0</v>
      </c>
      <c r="GS71" s="82" t="s">
        <v>276</v>
      </c>
      <c r="GT71" s="19"/>
      <c r="GU71" s="28">
        <f t="shared" si="66"/>
        <v>0</v>
      </c>
      <c r="GV71" s="168"/>
    </row>
    <row r="72" spans="1:204" ht="13.5" thickBot="1">
      <c r="A72" s="236">
        <v>69</v>
      </c>
      <c r="B72" s="51"/>
      <c r="C72" s="36" t="s">
        <v>154</v>
      </c>
      <c r="D72" s="37"/>
      <c r="E72" s="452" t="str">
        <f>IF('Phase Finale'!C81&lt;&gt;"",'Phase Finale'!C81,"")</f>
        <v/>
      </c>
      <c r="F72" s="453"/>
      <c r="G72" s="29"/>
      <c r="H72" s="29"/>
      <c r="I72" s="29"/>
      <c r="J72" s="409" t="str">
        <f>IF(E72&lt;&gt;"",VLOOKUP(E72,Poules!$BD$11:$BF$69,3,FALSE),"")</f>
        <v/>
      </c>
      <c r="K72" s="271" t="str">
        <f>IF($K$4&lt;&gt;0,HLOOKUP($K$4,$O$4:GU72,A72,FALSE),"")</f>
        <v>Portugal</v>
      </c>
      <c r="L72" s="266"/>
      <c r="M72" s="261">
        <f>IF($K$4&lt;&gt;0,HLOOKUP(CONCATENATE($K$4,"2"),$O$4:GU72,A72,FALSE),"")</f>
        <v>0</v>
      </c>
      <c r="N72" s="262"/>
      <c r="O72" s="85" t="s">
        <v>4</v>
      </c>
      <c r="P72" s="31"/>
      <c r="Q72" s="32">
        <f t="shared" si="4"/>
        <v>0</v>
      </c>
      <c r="R72" s="85" t="s">
        <v>94</v>
      </c>
      <c r="S72" s="31"/>
      <c r="T72" s="32">
        <f t="shared" si="5"/>
        <v>0</v>
      </c>
      <c r="U72" s="85" t="s">
        <v>4</v>
      </c>
      <c r="V72" s="31"/>
      <c r="W72" s="32">
        <f t="shared" si="6"/>
        <v>0</v>
      </c>
      <c r="X72" s="85" t="s">
        <v>94</v>
      </c>
      <c r="Y72" s="31"/>
      <c r="Z72" s="32">
        <f t="shared" si="7"/>
        <v>0</v>
      </c>
      <c r="AA72" s="85" t="s">
        <v>4</v>
      </c>
      <c r="AB72" s="31"/>
      <c r="AC72" s="32">
        <f t="shared" si="8"/>
        <v>0</v>
      </c>
      <c r="AD72" s="85" t="s">
        <v>4</v>
      </c>
      <c r="AE72" s="31"/>
      <c r="AF72" s="32">
        <f t="shared" si="9"/>
        <v>0</v>
      </c>
      <c r="AG72" s="85" t="s">
        <v>1</v>
      </c>
      <c r="AH72" s="31"/>
      <c r="AI72" s="32">
        <f t="shared" si="10"/>
        <v>0</v>
      </c>
      <c r="AJ72" s="85" t="s">
        <v>4</v>
      </c>
      <c r="AK72" s="31"/>
      <c r="AL72" s="32">
        <f t="shared" si="11"/>
        <v>0</v>
      </c>
      <c r="AM72" s="85" t="s">
        <v>4</v>
      </c>
      <c r="AN72" s="31"/>
      <c r="AO72" s="32">
        <f t="shared" si="12"/>
        <v>0</v>
      </c>
      <c r="AP72" s="85" t="s">
        <v>4</v>
      </c>
      <c r="AQ72" s="31"/>
      <c r="AR72" s="32">
        <f t="shared" si="13"/>
        <v>0</v>
      </c>
      <c r="AS72" s="85" t="s">
        <v>4</v>
      </c>
      <c r="AT72" s="31"/>
      <c r="AU72" s="32">
        <f t="shared" si="14"/>
        <v>0</v>
      </c>
      <c r="AV72" s="85" t="s">
        <v>4</v>
      </c>
      <c r="AW72" s="31"/>
      <c r="AX72" s="32">
        <f t="shared" si="15"/>
        <v>0</v>
      </c>
      <c r="AY72" s="85" t="s">
        <v>1</v>
      </c>
      <c r="AZ72" s="31"/>
      <c r="BA72" s="32">
        <f t="shared" si="16"/>
        <v>0</v>
      </c>
      <c r="BB72" s="85" t="s">
        <v>4</v>
      </c>
      <c r="BC72" s="31"/>
      <c r="BD72" s="32">
        <f t="shared" si="17"/>
        <v>0</v>
      </c>
      <c r="BE72" s="85" t="s">
        <v>94</v>
      </c>
      <c r="BF72" s="31"/>
      <c r="BG72" s="32">
        <f t="shared" si="18"/>
        <v>0</v>
      </c>
      <c r="BH72" s="85" t="s">
        <v>4</v>
      </c>
      <c r="BI72" s="31"/>
      <c r="BJ72" s="32">
        <f t="shared" si="19"/>
        <v>0</v>
      </c>
      <c r="BK72" s="85" t="s">
        <v>1</v>
      </c>
      <c r="BL72" s="31"/>
      <c r="BM72" s="32">
        <f t="shared" si="20"/>
        <v>0</v>
      </c>
      <c r="BN72" s="85" t="s">
        <v>4</v>
      </c>
      <c r="BO72" s="31"/>
      <c r="BP72" s="32">
        <f t="shared" si="21"/>
        <v>0</v>
      </c>
      <c r="BQ72" s="85" t="s">
        <v>4</v>
      </c>
      <c r="BR72" s="31"/>
      <c r="BS72" s="32">
        <f t="shared" si="22"/>
        <v>0</v>
      </c>
      <c r="BT72" s="85" t="s">
        <v>4</v>
      </c>
      <c r="BU72" s="31"/>
      <c r="BV72" s="32">
        <f t="shared" si="23"/>
        <v>0</v>
      </c>
      <c r="BW72" s="85" t="s">
        <v>93</v>
      </c>
      <c r="BX72" s="31"/>
      <c r="BY72" s="32">
        <f t="shared" si="24"/>
        <v>0</v>
      </c>
      <c r="BZ72" s="85" t="s">
        <v>4</v>
      </c>
      <c r="CA72" s="31"/>
      <c r="CB72" s="32">
        <f t="shared" si="25"/>
        <v>0</v>
      </c>
      <c r="CC72" s="85" t="s">
        <v>4</v>
      </c>
      <c r="CD72" s="31"/>
      <c r="CE72" s="32">
        <f t="shared" si="26"/>
        <v>0</v>
      </c>
      <c r="CF72" s="85" t="s">
        <v>4</v>
      </c>
      <c r="CG72" s="31"/>
      <c r="CH72" s="32">
        <f t="shared" si="27"/>
        <v>0</v>
      </c>
      <c r="CI72" s="85" t="s">
        <v>93</v>
      </c>
      <c r="CJ72" s="31"/>
      <c r="CK72" s="32">
        <f t="shared" si="28"/>
        <v>0</v>
      </c>
      <c r="CL72" s="85" t="s">
        <v>4</v>
      </c>
      <c r="CM72" s="31"/>
      <c r="CN72" s="32">
        <f t="shared" si="29"/>
        <v>0</v>
      </c>
      <c r="CO72" s="85" t="s">
        <v>4</v>
      </c>
      <c r="CP72" s="31"/>
      <c r="CQ72" s="32">
        <f t="shared" si="30"/>
        <v>0</v>
      </c>
      <c r="CR72" s="85" t="s">
        <v>4</v>
      </c>
      <c r="CS72" s="31"/>
      <c r="CT72" s="32">
        <f t="shared" si="31"/>
        <v>0</v>
      </c>
      <c r="CU72" s="85" t="s">
        <v>4</v>
      </c>
      <c r="CV72" s="31"/>
      <c r="CW72" s="32">
        <f t="shared" si="32"/>
        <v>0</v>
      </c>
      <c r="CX72" s="85" t="s">
        <v>4</v>
      </c>
      <c r="CY72" s="31"/>
      <c r="CZ72" s="32">
        <f t="shared" si="33"/>
        <v>0</v>
      </c>
      <c r="DA72" s="85" t="s">
        <v>4</v>
      </c>
      <c r="DB72" s="31"/>
      <c r="DC72" s="32">
        <f t="shared" si="34"/>
        <v>0</v>
      </c>
      <c r="DD72" s="85" t="s">
        <v>4</v>
      </c>
      <c r="DE72" s="31"/>
      <c r="DF72" s="32">
        <f t="shared" si="35"/>
        <v>0</v>
      </c>
      <c r="DG72" s="85" t="s">
        <v>93</v>
      </c>
      <c r="DH72" s="31"/>
      <c r="DI72" s="32">
        <f t="shared" si="36"/>
        <v>0</v>
      </c>
      <c r="DJ72" s="85" t="s">
        <v>1</v>
      </c>
      <c r="DK72" s="31"/>
      <c r="DL72" s="32">
        <f t="shared" si="37"/>
        <v>0</v>
      </c>
      <c r="DM72" s="85" t="s">
        <v>1</v>
      </c>
      <c r="DN72" s="31"/>
      <c r="DO72" s="32">
        <f t="shared" si="38"/>
        <v>0</v>
      </c>
      <c r="DP72" s="85" t="s">
        <v>93</v>
      </c>
      <c r="DQ72" s="31"/>
      <c r="DR72" s="32">
        <f t="shared" si="39"/>
        <v>0</v>
      </c>
      <c r="DS72" s="85" t="s">
        <v>4</v>
      </c>
      <c r="DT72" s="31"/>
      <c r="DU72" s="32">
        <f t="shared" si="40"/>
        <v>0</v>
      </c>
      <c r="DV72" s="85" t="s">
        <v>4</v>
      </c>
      <c r="DW72" s="31"/>
      <c r="DX72" s="32">
        <f t="shared" si="41"/>
        <v>0</v>
      </c>
      <c r="DY72" s="85" t="s">
        <v>4</v>
      </c>
      <c r="DZ72" s="31"/>
      <c r="EA72" s="32">
        <f t="shared" si="42"/>
        <v>0</v>
      </c>
      <c r="EB72" s="85" t="s">
        <v>94</v>
      </c>
      <c r="EC72" s="31"/>
      <c r="ED72" s="32">
        <f t="shared" si="43"/>
        <v>0</v>
      </c>
      <c r="EE72" s="85" t="s">
        <v>4</v>
      </c>
      <c r="EF72" s="31"/>
      <c r="EG72" s="32">
        <f t="shared" si="44"/>
        <v>0</v>
      </c>
      <c r="EH72" s="85" t="s">
        <v>93</v>
      </c>
      <c r="EI72" s="31"/>
      <c r="EJ72" s="32">
        <f t="shared" si="45"/>
        <v>0</v>
      </c>
      <c r="EK72" s="85" t="s">
        <v>94</v>
      </c>
      <c r="EL72" s="31"/>
      <c r="EM72" s="32">
        <f t="shared" si="46"/>
        <v>0</v>
      </c>
      <c r="EN72" s="85" t="s">
        <v>4</v>
      </c>
      <c r="EO72" s="31"/>
      <c r="EP72" s="32">
        <f t="shared" si="47"/>
        <v>0</v>
      </c>
      <c r="EQ72" s="85" t="s">
        <v>4</v>
      </c>
      <c r="ER72" s="31"/>
      <c r="ES72" s="32">
        <f t="shared" si="48"/>
        <v>0</v>
      </c>
      <c r="ET72" s="85" t="s">
        <v>4</v>
      </c>
      <c r="EU72" s="31"/>
      <c r="EV72" s="32">
        <f t="shared" si="49"/>
        <v>0</v>
      </c>
      <c r="EW72" s="85" t="s">
        <v>1</v>
      </c>
      <c r="EX72" s="31"/>
      <c r="EY72" s="32">
        <f t="shared" si="50"/>
        <v>0</v>
      </c>
      <c r="EZ72" s="85" t="s">
        <v>1</v>
      </c>
      <c r="FA72" s="31"/>
      <c r="FB72" s="32">
        <f t="shared" si="51"/>
        <v>0</v>
      </c>
      <c r="FC72" s="85" t="s">
        <v>4</v>
      </c>
      <c r="FD72" s="31"/>
      <c r="FE72" s="32">
        <f t="shared" si="52"/>
        <v>0</v>
      </c>
      <c r="FF72" s="85" t="s">
        <v>1</v>
      </c>
      <c r="FG72" s="31"/>
      <c r="FH72" s="32">
        <f t="shared" si="53"/>
        <v>0</v>
      </c>
      <c r="FI72" s="85" t="s">
        <v>4</v>
      </c>
      <c r="FJ72" s="31"/>
      <c r="FK72" s="32">
        <f t="shared" si="54"/>
        <v>0</v>
      </c>
      <c r="FL72" s="85" t="s">
        <v>93</v>
      </c>
      <c r="FM72" s="31"/>
      <c r="FN72" s="32">
        <f t="shared" si="55"/>
        <v>0</v>
      </c>
      <c r="FO72" s="85" t="s">
        <v>4</v>
      </c>
      <c r="FP72" s="31"/>
      <c r="FQ72" s="32">
        <f t="shared" si="56"/>
        <v>0</v>
      </c>
      <c r="FR72" s="85" t="s">
        <v>4</v>
      </c>
      <c r="FS72" s="31"/>
      <c r="FT72" s="32">
        <f t="shared" si="57"/>
        <v>0</v>
      </c>
      <c r="FU72" s="85" t="s">
        <v>4</v>
      </c>
      <c r="FV72" s="31"/>
      <c r="FW72" s="32">
        <f t="shared" si="58"/>
        <v>0</v>
      </c>
      <c r="FX72" s="85" t="s">
        <v>4</v>
      </c>
      <c r="FY72" s="31"/>
      <c r="FZ72" s="32">
        <f t="shared" si="59"/>
        <v>0</v>
      </c>
      <c r="GA72" s="85" t="s">
        <v>4</v>
      </c>
      <c r="GB72" s="31"/>
      <c r="GC72" s="32">
        <f t="shared" si="60"/>
        <v>0</v>
      </c>
      <c r="GD72" s="85" t="s">
        <v>4</v>
      </c>
      <c r="GE72" s="31"/>
      <c r="GF72" s="32">
        <f t="shared" si="61"/>
        <v>0</v>
      </c>
      <c r="GG72" s="85" t="s">
        <v>4</v>
      </c>
      <c r="GH72" s="31"/>
      <c r="GI72" s="32">
        <f t="shared" si="62"/>
        <v>0</v>
      </c>
      <c r="GJ72" s="85" t="s">
        <v>1</v>
      </c>
      <c r="GK72" s="31"/>
      <c r="GL72" s="32">
        <f t="shared" si="63"/>
        <v>0</v>
      </c>
      <c r="GM72" s="85" t="s">
        <v>4</v>
      </c>
      <c r="GN72" s="31"/>
      <c r="GO72" s="32">
        <f t="shared" si="64"/>
        <v>0</v>
      </c>
      <c r="GP72" s="85" t="s">
        <v>4</v>
      </c>
      <c r="GQ72" s="31"/>
      <c r="GR72" s="32">
        <f t="shared" si="65"/>
        <v>0</v>
      </c>
      <c r="GS72" s="85" t="s">
        <v>1</v>
      </c>
      <c r="GT72" s="31"/>
      <c r="GU72" s="32">
        <f t="shared" si="66"/>
        <v>0</v>
      </c>
      <c r="GV72" s="168"/>
    </row>
    <row r="73" spans="1:204" ht="13.5" thickTop="1">
      <c r="A73" s="236">
        <v>70</v>
      </c>
      <c r="B73" s="47" t="s">
        <v>16</v>
      </c>
      <c r="C73" s="24" t="s">
        <v>124</v>
      </c>
      <c r="D73" s="25"/>
      <c r="E73" s="439" t="str">
        <f>IF('Phase Finale'!J9&lt;&gt;"",'Phase Finale'!J9,"")</f>
        <v/>
      </c>
      <c r="F73" s="440"/>
      <c r="G73" s="26"/>
      <c r="H73" s="26"/>
      <c r="I73" s="26"/>
      <c r="J73" s="26"/>
      <c r="K73" s="272" t="str">
        <f>IF($K$4&lt;&gt;0,HLOOKUP($K$4,$O$4:GU73,A73,FALSE),"")</f>
        <v>Albanie</v>
      </c>
      <c r="L73" s="267"/>
      <c r="M73" s="275">
        <f>IF($K$4&lt;&gt;0,HLOOKUP(CONCATENATE($K$4,"2"),$O$4:GU73,A73,FALSE),"")</f>
        <v>0</v>
      </c>
      <c r="N73" s="259"/>
      <c r="O73" s="81" t="s">
        <v>277</v>
      </c>
      <c r="P73" s="27"/>
      <c r="Q73" s="28">
        <f t="shared" ref="Q73:Q80" si="67">12*COUNTIF($E$73:$E$80,O73)</f>
        <v>0</v>
      </c>
      <c r="R73" s="81" t="s">
        <v>277</v>
      </c>
      <c r="S73" s="27"/>
      <c r="T73" s="28">
        <f t="shared" ref="T73:T80" si="68">12*COUNTIF($E$73:$E$80,R73)</f>
        <v>0</v>
      </c>
      <c r="U73" s="81" t="s">
        <v>277</v>
      </c>
      <c r="V73" s="27"/>
      <c r="W73" s="28">
        <f t="shared" ref="W73:W80" si="69">12*COUNTIF($E$73:$E$80,U73)</f>
        <v>0</v>
      </c>
      <c r="X73" s="81" t="s">
        <v>277</v>
      </c>
      <c r="Y73" s="27"/>
      <c r="Z73" s="28">
        <f t="shared" ref="Z73:Z80" si="70">12*COUNTIF($E$73:$E$80,X73)</f>
        <v>0</v>
      </c>
      <c r="AA73" s="81" t="s">
        <v>277</v>
      </c>
      <c r="AB73" s="27"/>
      <c r="AC73" s="28">
        <f t="shared" ref="AC73:AC80" si="71">12*COUNTIF($E$73:$E$80,AA73)</f>
        <v>0</v>
      </c>
      <c r="AD73" s="81" t="s">
        <v>277</v>
      </c>
      <c r="AE73" s="27"/>
      <c r="AF73" s="28">
        <f t="shared" ref="AF73:AF80" si="72">12*COUNTIF($E$73:$E$80,AD73)</f>
        <v>0</v>
      </c>
      <c r="AG73" s="81" t="s">
        <v>277</v>
      </c>
      <c r="AH73" s="27"/>
      <c r="AI73" s="28">
        <f t="shared" ref="AI73:AI80" si="73">12*COUNTIF($E$73:$E$80,AG73)</f>
        <v>0</v>
      </c>
      <c r="AJ73" s="81" t="s">
        <v>277</v>
      </c>
      <c r="AK73" s="27"/>
      <c r="AL73" s="28">
        <f t="shared" ref="AL73:AL80" si="74">12*COUNTIF($E$73:$E$80,AJ73)</f>
        <v>0</v>
      </c>
      <c r="AM73" s="81" t="s">
        <v>277</v>
      </c>
      <c r="AN73" s="27"/>
      <c r="AO73" s="28">
        <f t="shared" ref="AO73:AO80" si="75">12*COUNTIF($E$73:$E$80,AM73)</f>
        <v>0</v>
      </c>
      <c r="AP73" s="81" t="s">
        <v>277</v>
      </c>
      <c r="AQ73" s="27"/>
      <c r="AR73" s="28">
        <f t="shared" ref="AR73:AR80" si="76">12*COUNTIF($E$73:$E$80,AP73)</f>
        <v>0</v>
      </c>
      <c r="AS73" s="81" t="s">
        <v>277</v>
      </c>
      <c r="AT73" s="27"/>
      <c r="AU73" s="28">
        <f t="shared" ref="AU73:AU80" si="77">12*COUNTIF($E$73:$E$80,AS73)</f>
        <v>0</v>
      </c>
      <c r="AV73" s="81" t="s">
        <v>277</v>
      </c>
      <c r="AW73" s="27"/>
      <c r="AX73" s="28">
        <f t="shared" ref="AX73:AX80" si="78">12*COUNTIF($E$73:$E$80,AV73)</f>
        <v>0</v>
      </c>
      <c r="AY73" s="81" t="s">
        <v>277</v>
      </c>
      <c r="AZ73" s="27"/>
      <c r="BA73" s="28">
        <f t="shared" ref="BA73:BA80" si="79">12*COUNTIF($E$73:$E$80,AY73)</f>
        <v>0</v>
      </c>
      <c r="BB73" s="81" t="s">
        <v>277</v>
      </c>
      <c r="BC73" s="27"/>
      <c r="BD73" s="28">
        <f t="shared" ref="BD73:BD80" si="80">12*COUNTIF($E$73:$E$80,BB73)</f>
        <v>0</v>
      </c>
      <c r="BE73" s="81" t="s">
        <v>277</v>
      </c>
      <c r="BF73" s="27"/>
      <c r="BG73" s="28">
        <f t="shared" ref="BG73:BG80" si="81">12*COUNTIF($E$73:$E$80,BE73)</f>
        <v>0</v>
      </c>
      <c r="BH73" s="81" t="s">
        <v>277</v>
      </c>
      <c r="BI73" s="27"/>
      <c r="BJ73" s="28">
        <f t="shared" ref="BJ73:BJ80" si="82">12*COUNTIF($E$73:$E$80,BH73)</f>
        <v>0</v>
      </c>
      <c r="BK73" s="81" t="s">
        <v>277</v>
      </c>
      <c r="BL73" s="27"/>
      <c r="BM73" s="28">
        <f t="shared" ref="BM73:BM80" si="83">12*COUNTIF($E$73:$E$80,BK73)</f>
        <v>0</v>
      </c>
      <c r="BN73" s="81" t="s">
        <v>277</v>
      </c>
      <c r="BO73" s="27"/>
      <c r="BP73" s="28">
        <f t="shared" ref="BP73:BP80" si="84">12*COUNTIF($E$73:$E$80,BN73)</f>
        <v>0</v>
      </c>
      <c r="BQ73" s="81" t="s">
        <v>277</v>
      </c>
      <c r="BR73" s="27"/>
      <c r="BS73" s="28">
        <f t="shared" ref="BS73:BS80" si="85">12*COUNTIF($E$73:$E$80,BQ73)</f>
        <v>0</v>
      </c>
      <c r="BT73" s="81" t="s">
        <v>277</v>
      </c>
      <c r="BU73" s="27"/>
      <c r="BV73" s="28">
        <f t="shared" ref="BV73:BV80" si="86">12*COUNTIF($E$73:$E$80,BT73)</f>
        <v>0</v>
      </c>
      <c r="BW73" s="81" t="s">
        <v>277</v>
      </c>
      <c r="BX73" s="27"/>
      <c r="BY73" s="28">
        <f t="shared" ref="BY73:BY80" si="87">12*COUNTIF($E$73:$E$80,BW73)</f>
        <v>0</v>
      </c>
      <c r="BZ73" s="81" t="s">
        <v>277</v>
      </c>
      <c r="CA73" s="27"/>
      <c r="CB73" s="28">
        <f t="shared" ref="CB73:CB80" si="88">12*COUNTIF($E$73:$E$80,BZ73)</f>
        <v>0</v>
      </c>
      <c r="CC73" s="81" t="s">
        <v>277</v>
      </c>
      <c r="CD73" s="27"/>
      <c r="CE73" s="28">
        <f t="shared" ref="CE73:CE80" si="89">12*COUNTIF($E$73:$E$80,CC73)</f>
        <v>0</v>
      </c>
      <c r="CF73" s="81" t="s">
        <v>286</v>
      </c>
      <c r="CG73" s="27"/>
      <c r="CH73" s="28">
        <f t="shared" ref="CH73:CH80" si="90">12*COUNTIF($E$73:$E$80,CF73)</f>
        <v>0</v>
      </c>
      <c r="CI73" s="81" t="s">
        <v>277</v>
      </c>
      <c r="CJ73" s="27"/>
      <c r="CK73" s="28">
        <f t="shared" ref="CK73:CK80" si="91">12*COUNTIF($E$73:$E$80,CI73)</f>
        <v>0</v>
      </c>
      <c r="CL73" s="81" t="s">
        <v>277</v>
      </c>
      <c r="CM73" s="27"/>
      <c r="CN73" s="28">
        <f t="shared" ref="CN73:CN80" si="92">12*COUNTIF($E$73:$E$80,CL73)</f>
        <v>0</v>
      </c>
      <c r="CO73" s="81" t="s">
        <v>277</v>
      </c>
      <c r="CP73" s="27"/>
      <c r="CQ73" s="28">
        <f t="shared" ref="CQ73:CQ80" si="93">12*COUNTIF($E$73:$E$80,CO73)</f>
        <v>0</v>
      </c>
      <c r="CR73" s="81" t="s">
        <v>277</v>
      </c>
      <c r="CS73" s="27"/>
      <c r="CT73" s="28">
        <f t="shared" ref="CT73:CT80" si="94">12*COUNTIF($E$73:$E$80,CR73)</f>
        <v>0</v>
      </c>
      <c r="CU73" s="81" t="s">
        <v>277</v>
      </c>
      <c r="CV73" s="27"/>
      <c r="CW73" s="28">
        <f t="shared" ref="CW73:CW80" si="95">12*COUNTIF($E$73:$E$80,CU73)</f>
        <v>0</v>
      </c>
      <c r="CX73" s="81" t="s">
        <v>277</v>
      </c>
      <c r="CY73" s="27"/>
      <c r="CZ73" s="28">
        <f t="shared" ref="CZ73:CZ80" si="96">12*COUNTIF($E$73:$E$80,CX73)</f>
        <v>0</v>
      </c>
      <c r="DA73" s="81" t="s">
        <v>277</v>
      </c>
      <c r="DB73" s="27"/>
      <c r="DC73" s="28">
        <f t="shared" ref="DC73:DC80" si="97">12*COUNTIF($E$73:$E$80,DA73)</f>
        <v>0</v>
      </c>
      <c r="DD73" s="81" t="s">
        <v>277</v>
      </c>
      <c r="DE73" s="27"/>
      <c r="DF73" s="28">
        <f t="shared" ref="DF73:DF80" si="98">12*COUNTIF($E$73:$E$80,DD73)</f>
        <v>0</v>
      </c>
      <c r="DG73" s="81" t="s">
        <v>277</v>
      </c>
      <c r="DH73" s="27"/>
      <c r="DI73" s="28">
        <f t="shared" ref="DI73:DI80" si="99">12*COUNTIF($E$73:$E$80,DG73)</f>
        <v>0</v>
      </c>
      <c r="DJ73" s="81" t="s">
        <v>277</v>
      </c>
      <c r="DK73" s="27"/>
      <c r="DL73" s="28">
        <f t="shared" ref="DL73:DL80" si="100">12*COUNTIF($E$73:$E$80,DJ73)</f>
        <v>0</v>
      </c>
      <c r="DM73" s="81" t="s">
        <v>277</v>
      </c>
      <c r="DN73" s="27"/>
      <c r="DO73" s="28">
        <f t="shared" ref="DO73:DO80" si="101">12*COUNTIF($E$73:$E$80,DM73)</f>
        <v>0</v>
      </c>
      <c r="DP73" s="81" t="s">
        <v>277</v>
      </c>
      <c r="DQ73" s="27"/>
      <c r="DR73" s="28">
        <f t="shared" ref="DR73:DR80" si="102">12*COUNTIF($E$73:$E$80,DP73)</f>
        <v>0</v>
      </c>
      <c r="DS73" s="81" t="s">
        <v>277</v>
      </c>
      <c r="DT73" s="27"/>
      <c r="DU73" s="28">
        <f t="shared" ref="DU73:DU80" si="103">12*COUNTIF($E$73:$E$80,DS73)</f>
        <v>0</v>
      </c>
      <c r="DV73" s="81" t="s">
        <v>277</v>
      </c>
      <c r="DW73" s="27"/>
      <c r="DX73" s="28">
        <f t="shared" ref="DX73:DX80" si="104">12*COUNTIF($E$73:$E$80,DV73)</f>
        <v>0</v>
      </c>
      <c r="DY73" s="81" t="s">
        <v>277</v>
      </c>
      <c r="DZ73" s="27"/>
      <c r="EA73" s="28">
        <f t="shared" ref="EA73:EA80" si="105">12*COUNTIF($E$73:$E$80,DY73)</f>
        <v>0</v>
      </c>
      <c r="EB73" s="81" t="s">
        <v>277</v>
      </c>
      <c r="EC73" s="27"/>
      <c r="ED73" s="28">
        <f t="shared" ref="ED73:ED80" si="106">12*COUNTIF($E$73:$E$80,EB73)</f>
        <v>0</v>
      </c>
      <c r="EE73" s="81" t="s">
        <v>277</v>
      </c>
      <c r="EF73" s="27"/>
      <c r="EG73" s="28">
        <f t="shared" ref="EG73:EG80" si="107">12*COUNTIF($E$73:$E$80,EE73)</f>
        <v>0</v>
      </c>
      <c r="EH73" s="81" t="s">
        <v>277</v>
      </c>
      <c r="EI73" s="27"/>
      <c r="EJ73" s="28">
        <f t="shared" ref="EJ73:EJ80" si="108">12*COUNTIF($E$73:$E$80,EH73)</f>
        <v>0</v>
      </c>
      <c r="EK73" s="81" t="s">
        <v>277</v>
      </c>
      <c r="EL73" s="27"/>
      <c r="EM73" s="28">
        <f t="shared" ref="EM73:EM80" si="109">12*COUNTIF($E$73:$E$80,EK73)</f>
        <v>0</v>
      </c>
      <c r="EN73" s="81" t="s">
        <v>277</v>
      </c>
      <c r="EO73" s="27"/>
      <c r="EP73" s="28">
        <f t="shared" ref="EP73:EP80" si="110">12*COUNTIF($E$73:$E$80,EN73)</f>
        <v>0</v>
      </c>
      <c r="EQ73" s="81" t="s">
        <v>277</v>
      </c>
      <c r="ER73" s="27"/>
      <c r="ES73" s="28">
        <f t="shared" ref="ES73:ES80" si="111">12*COUNTIF($E$73:$E$80,EQ73)</f>
        <v>0</v>
      </c>
      <c r="ET73" s="81" t="s">
        <v>277</v>
      </c>
      <c r="EU73" s="27"/>
      <c r="EV73" s="28">
        <f t="shared" ref="EV73:EV80" si="112">12*COUNTIF($E$73:$E$80,ET73)</f>
        <v>0</v>
      </c>
      <c r="EW73" s="81" t="s">
        <v>277</v>
      </c>
      <c r="EX73" s="27"/>
      <c r="EY73" s="28">
        <f t="shared" ref="EY73:EY80" si="113">12*COUNTIF($E$73:$E$80,EW73)</f>
        <v>0</v>
      </c>
      <c r="EZ73" s="81" t="s">
        <v>277</v>
      </c>
      <c r="FA73" s="27"/>
      <c r="FB73" s="28">
        <f t="shared" ref="FB73:FB80" si="114">12*COUNTIF($E$73:$E$80,EZ73)</f>
        <v>0</v>
      </c>
      <c r="FC73" s="81" t="s">
        <v>277</v>
      </c>
      <c r="FD73" s="27"/>
      <c r="FE73" s="28">
        <f t="shared" ref="FE73:FE80" si="115">12*COUNTIF($E$73:$E$80,FC73)</f>
        <v>0</v>
      </c>
      <c r="FF73" s="81" t="s">
        <v>277</v>
      </c>
      <c r="FG73" s="27"/>
      <c r="FH73" s="28">
        <f t="shared" ref="FH73:FH80" si="116">12*COUNTIF($E$73:$E$80,FF73)</f>
        <v>0</v>
      </c>
      <c r="FI73" s="81" t="s">
        <v>277</v>
      </c>
      <c r="FJ73" s="27"/>
      <c r="FK73" s="28">
        <f t="shared" ref="FK73:FK80" si="117">12*COUNTIF($E$73:$E$80,FI73)</f>
        <v>0</v>
      </c>
      <c r="FL73" s="81" t="s">
        <v>277</v>
      </c>
      <c r="FM73" s="27"/>
      <c r="FN73" s="28">
        <f t="shared" ref="FN73:FN80" si="118">12*COUNTIF($E$73:$E$80,FL73)</f>
        <v>0</v>
      </c>
      <c r="FO73" s="81" t="s">
        <v>277</v>
      </c>
      <c r="FP73" s="27"/>
      <c r="FQ73" s="28">
        <f t="shared" ref="FQ73:FQ80" si="119">12*COUNTIF($E$73:$E$80,FO73)</f>
        <v>0</v>
      </c>
      <c r="FR73" s="81" t="s">
        <v>286</v>
      </c>
      <c r="FS73" s="27"/>
      <c r="FT73" s="28">
        <f t="shared" ref="FT73:FT80" si="120">12*COUNTIF($E$73:$E$80,FR73)</f>
        <v>0</v>
      </c>
      <c r="FU73" s="81" t="s">
        <v>277</v>
      </c>
      <c r="FV73" s="27"/>
      <c r="FW73" s="28">
        <f t="shared" ref="FW73:FW80" si="121">12*COUNTIF($E$73:$E$80,FU73)</f>
        <v>0</v>
      </c>
      <c r="FX73" s="81" t="s">
        <v>277</v>
      </c>
      <c r="FY73" s="27"/>
      <c r="FZ73" s="28">
        <f t="shared" ref="FZ73:FZ80" si="122">12*COUNTIF($E$73:$E$80,FX73)</f>
        <v>0</v>
      </c>
      <c r="GA73" s="81" t="s">
        <v>277</v>
      </c>
      <c r="GB73" s="27"/>
      <c r="GC73" s="28">
        <f t="shared" ref="GC73:GC80" si="123">12*COUNTIF($E$73:$E$80,GA73)</f>
        <v>0</v>
      </c>
      <c r="GD73" s="81" t="s">
        <v>277</v>
      </c>
      <c r="GE73" s="27"/>
      <c r="GF73" s="28">
        <f t="shared" ref="GF73:GF80" si="124">12*COUNTIF($E$73:$E$80,GD73)</f>
        <v>0</v>
      </c>
      <c r="GG73" s="81" t="s">
        <v>277</v>
      </c>
      <c r="GH73" s="27"/>
      <c r="GI73" s="28">
        <f t="shared" ref="GI73:GI80" si="125">12*COUNTIF($E$73:$E$80,GG73)</f>
        <v>0</v>
      </c>
      <c r="GJ73" s="81" t="s">
        <v>277</v>
      </c>
      <c r="GK73" s="27"/>
      <c r="GL73" s="28">
        <f t="shared" ref="GL73:GL80" si="126">12*COUNTIF($E$73:$E$80,GJ73)</f>
        <v>0</v>
      </c>
      <c r="GM73" s="81" t="s">
        <v>5</v>
      </c>
      <c r="GN73" s="27"/>
      <c r="GO73" s="28">
        <f t="shared" ref="GO73:GO80" si="127">12*COUNTIF($E$73:$E$80,GM73)</f>
        <v>0</v>
      </c>
      <c r="GP73" s="81" t="s">
        <v>277</v>
      </c>
      <c r="GQ73" s="27"/>
      <c r="GR73" s="28">
        <f t="shared" ref="GR73:GR80" si="128">12*COUNTIF($E$73:$E$80,GP73)</f>
        <v>0</v>
      </c>
      <c r="GS73" s="81" t="s">
        <v>277</v>
      </c>
      <c r="GT73" s="27"/>
      <c r="GU73" s="28">
        <f t="shared" ref="GU73:GU80" si="129">12*COUNTIF($E$73:$E$80,GS73)</f>
        <v>0</v>
      </c>
      <c r="GV73" s="168"/>
    </row>
    <row r="74" spans="1:204">
      <c r="A74" s="236">
        <v>71</v>
      </c>
      <c r="B74" s="48"/>
      <c r="C74" s="17" t="s">
        <v>125</v>
      </c>
      <c r="D74" s="18"/>
      <c r="E74" s="444" t="str">
        <f>IF('Phase Finale'!J19&lt;&gt;"",'Phase Finale'!J19,"")</f>
        <v/>
      </c>
      <c r="F74" s="445"/>
      <c r="G74" s="22"/>
      <c r="H74" s="22"/>
      <c r="I74" s="22"/>
      <c r="J74" s="22"/>
      <c r="K74" s="270" t="str">
        <f>IF($K$4&lt;&gt;0,HLOOKUP($K$4,$O$4:GU74,A74,FALSE),"")</f>
        <v>Italie</v>
      </c>
      <c r="L74" s="265"/>
      <c r="M74" s="260">
        <f>IF($K$4&lt;&gt;0,HLOOKUP(CONCATENATE($K$4,"2"),$O$4:GU74,A74,FALSE),"")</f>
        <v>0</v>
      </c>
      <c r="N74" s="253"/>
      <c r="O74" s="82" t="s">
        <v>3</v>
      </c>
      <c r="P74" s="19"/>
      <c r="Q74" s="20">
        <f t="shared" si="67"/>
        <v>0</v>
      </c>
      <c r="R74" s="82" t="s">
        <v>3</v>
      </c>
      <c r="S74" s="19"/>
      <c r="T74" s="20">
        <f t="shared" si="68"/>
        <v>0</v>
      </c>
      <c r="U74" s="82" t="s">
        <v>3</v>
      </c>
      <c r="V74" s="19"/>
      <c r="W74" s="20">
        <f t="shared" si="69"/>
        <v>0</v>
      </c>
      <c r="X74" s="82" t="s">
        <v>3</v>
      </c>
      <c r="Y74" s="19"/>
      <c r="Z74" s="20">
        <f t="shared" si="70"/>
        <v>0</v>
      </c>
      <c r="AA74" s="82" t="s">
        <v>3</v>
      </c>
      <c r="AB74" s="19"/>
      <c r="AC74" s="20">
        <f t="shared" si="71"/>
        <v>0</v>
      </c>
      <c r="AD74" s="82" t="s">
        <v>2</v>
      </c>
      <c r="AE74" s="19"/>
      <c r="AF74" s="20">
        <f t="shared" si="72"/>
        <v>0</v>
      </c>
      <c r="AG74" s="82" t="s">
        <v>3</v>
      </c>
      <c r="AH74" s="19"/>
      <c r="AI74" s="20">
        <f t="shared" si="73"/>
        <v>0</v>
      </c>
      <c r="AJ74" s="82" t="s">
        <v>3</v>
      </c>
      <c r="AK74" s="19"/>
      <c r="AL74" s="20">
        <f t="shared" si="74"/>
        <v>0</v>
      </c>
      <c r="AM74" s="82" t="s">
        <v>279</v>
      </c>
      <c r="AN74" s="19"/>
      <c r="AO74" s="20">
        <f t="shared" si="75"/>
        <v>0</v>
      </c>
      <c r="AP74" s="82" t="s">
        <v>2</v>
      </c>
      <c r="AQ74" s="19"/>
      <c r="AR74" s="20">
        <f t="shared" si="76"/>
        <v>0</v>
      </c>
      <c r="AS74" s="82" t="s">
        <v>3</v>
      </c>
      <c r="AT74" s="19"/>
      <c r="AU74" s="20">
        <f t="shared" si="77"/>
        <v>0</v>
      </c>
      <c r="AV74" s="82" t="s">
        <v>3</v>
      </c>
      <c r="AW74" s="19"/>
      <c r="AX74" s="20">
        <f t="shared" si="78"/>
        <v>0</v>
      </c>
      <c r="AY74" s="82" t="s">
        <v>285</v>
      </c>
      <c r="AZ74" s="19"/>
      <c r="BA74" s="20">
        <f t="shared" si="79"/>
        <v>0</v>
      </c>
      <c r="BB74" s="82" t="s">
        <v>2</v>
      </c>
      <c r="BC74" s="19"/>
      <c r="BD74" s="20">
        <f t="shared" si="80"/>
        <v>0</v>
      </c>
      <c r="BE74" s="82" t="s">
        <v>3</v>
      </c>
      <c r="BF74" s="19"/>
      <c r="BG74" s="20">
        <f t="shared" si="81"/>
        <v>0</v>
      </c>
      <c r="BH74" s="82" t="s">
        <v>285</v>
      </c>
      <c r="BI74" s="19"/>
      <c r="BJ74" s="20">
        <f t="shared" si="82"/>
        <v>0</v>
      </c>
      <c r="BK74" s="82" t="s">
        <v>2</v>
      </c>
      <c r="BL74" s="19"/>
      <c r="BM74" s="20">
        <f t="shared" si="83"/>
        <v>0</v>
      </c>
      <c r="BN74" s="82" t="s">
        <v>280</v>
      </c>
      <c r="BO74" s="19"/>
      <c r="BP74" s="20">
        <f t="shared" si="84"/>
        <v>0</v>
      </c>
      <c r="BQ74" s="82" t="s">
        <v>3</v>
      </c>
      <c r="BR74" s="19"/>
      <c r="BS74" s="20">
        <f t="shared" si="85"/>
        <v>0</v>
      </c>
      <c r="BT74" s="82" t="s">
        <v>3</v>
      </c>
      <c r="BU74" s="19"/>
      <c r="BV74" s="20">
        <f t="shared" si="86"/>
        <v>0</v>
      </c>
      <c r="BW74" s="82" t="s">
        <v>2</v>
      </c>
      <c r="BX74" s="19"/>
      <c r="BY74" s="20">
        <f t="shared" si="87"/>
        <v>0</v>
      </c>
      <c r="BZ74" s="82" t="s">
        <v>3</v>
      </c>
      <c r="CA74" s="19"/>
      <c r="CB74" s="20">
        <f t="shared" si="88"/>
        <v>0</v>
      </c>
      <c r="CC74" s="82" t="s">
        <v>3</v>
      </c>
      <c r="CD74" s="19"/>
      <c r="CE74" s="20">
        <f t="shared" si="89"/>
        <v>0</v>
      </c>
      <c r="CF74" s="82" t="s">
        <v>3</v>
      </c>
      <c r="CG74" s="19"/>
      <c r="CH74" s="20">
        <f t="shared" si="90"/>
        <v>0</v>
      </c>
      <c r="CI74" s="82" t="s">
        <v>2</v>
      </c>
      <c r="CJ74" s="19"/>
      <c r="CK74" s="20">
        <f t="shared" si="91"/>
        <v>0</v>
      </c>
      <c r="CL74" s="82" t="s">
        <v>279</v>
      </c>
      <c r="CM74" s="19"/>
      <c r="CN74" s="20">
        <f t="shared" si="92"/>
        <v>0</v>
      </c>
      <c r="CO74" s="82" t="s">
        <v>285</v>
      </c>
      <c r="CP74" s="19"/>
      <c r="CQ74" s="20">
        <f t="shared" si="93"/>
        <v>0</v>
      </c>
      <c r="CR74" s="82" t="s">
        <v>3</v>
      </c>
      <c r="CS74" s="19"/>
      <c r="CT74" s="20">
        <f t="shared" si="94"/>
        <v>0</v>
      </c>
      <c r="CU74" s="82" t="s">
        <v>2</v>
      </c>
      <c r="CV74" s="19"/>
      <c r="CW74" s="20">
        <f t="shared" si="95"/>
        <v>0</v>
      </c>
      <c r="CX74" s="82" t="s">
        <v>279</v>
      </c>
      <c r="CY74" s="19"/>
      <c r="CZ74" s="20">
        <f t="shared" si="96"/>
        <v>0</v>
      </c>
      <c r="DA74" s="82" t="s">
        <v>3</v>
      </c>
      <c r="DB74" s="19"/>
      <c r="DC74" s="20">
        <f t="shared" si="97"/>
        <v>0</v>
      </c>
      <c r="DD74" s="82" t="s">
        <v>3</v>
      </c>
      <c r="DE74" s="19"/>
      <c r="DF74" s="20">
        <f t="shared" si="98"/>
        <v>0</v>
      </c>
      <c r="DG74" s="82" t="s">
        <v>279</v>
      </c>
      <c r="DH74" s="19"/>
      <c r="DI74" s="20">
        <f t="shared" si="99"/>
        <v>0</v>
      </c>
      <c r="DJ74" s="82" t="s">
        <v>3</v>
      </c>
      <c r="DK74" s="19"/>
      <c r="DL74" s="20">
        <f t="shared" si="100"/>
        <v>0</v>
      </c>
      <c r="DM74" s="82" t="s">
        <v>280</v>
      </c>
      <c r="DN74" s="19"/>
      <c r="DO74" s="20">
        <f t="shared" si="101"/>
        <v>0</v>
      </c>
      <c r="DP74" s="82" t="s">
        <v>279</v>
      </c>
      <c r="DQ74" s="19"/>
      <c r="DR74" s="20">
        <f t="shared" si="102"/>
        <v>0</v>
      </c>
      <c r="DS74" s="82" t="s">
        <v>3</v>
      </c>
      <c r="DT74" s="19"/>
      <c r="DU74" s="20">
        <f t="shared" si="103"/>
        <v>0</v>
      </c>
      <c r="DV74" s="82" t="s">
        <v>2</v>
      </c>
      <c r="DW74" s="19"/>
      <c r="DX74" s="20">
        <f t="shared" si="104"/>
        <v>0</v>
      </c>
      <c r="DY74" s="82" t="s">
        <v>3</v>
      </c>
      <c r="DZ74" s="19"/>
      <c r="EA74" s="20">
        <f t="shared" si="105"/>
        <v>0</v>
      </c>
      <c r="EB74" s="82" t="s">
        <v>280</v>
      </c>
      <c r="EC74" s="19"/>
      <c r="ED74" s="20">
        <f t="shared" si="106"/>
        <v>0</v>
      </c>
      <c r="EE74" s="82" t="s">
        <v>3</v>
      </c>
      <c r="EF74" s="19"/>
      <c r="EG74" s="20">
        <f t="shared" si="107"/>
        <v>0</v>
      </c>
      <c r="EH74" s="82" t="s">
        <v>2</v>
      </c>
      <c r="EI74" s="19"/>
      <c r="EJ74" s="20">
        <f t="shared" si="108"/>
        <v>0</v>
      </c>
      <c r="EK74" s="82" t="s">
        <v>279</v>
      </c>
      <c r="EL74" s="19"/>
      <c r="EM74" s="20">
        <f t="shared" si="109"/>
        <v>0</v>
      </c>
      <c r="EN74" s="82" t="s">
        <v>279</v>
      </c>
      <c r="EO74" s="19"/>
      <c r="EP74" s="20">
        <f t="shared" si="110"/>
        <v>0</v>
      </c>
      <c r="EQ74" s="82" t="s">
        <v>280</v>
      </c>
      <c r="ER74" s="19"/>
      <c r="ES74" s="20">
        <f t="shared" si="111"/>
        <v>0</v>
      </c>
      <c r="ET74" s="82" t="s">
        <v>3</v>
      </c>
      <c r="EU74" s="19"/>
      <c r="EV74" s="20">
        <f t="shared" si="112"/>
        <v>0</v>
      </c>
      <c r="EW74" s="82" t="s">
        <v>280</v>
      </c>
      <c r="EX74" s="19"/>
      <c r="EY74" s="20">
        <f t="shared" si="113"/>
        <v>0</v>
      </c>
      <c r="EZ74" s="82" t="s">
        <v>285</v>
      </c>
      <c r="FA74" s="19"/>
      <c r="FB74" s="20">
        <f t="shared" si="114"/>
        <v>0</v>
      </c>
      <c r="FC74" s="82" t="s">
        <v>3</v>
      </c>
      <c r="FD74" s="19"/>
      <c r="FE74" s="20">
        <f t="shared" si="115"/>
        <v>0</v>
      </c>
      <c r="FF74" s="82" t="s">
        <v>2</v>
      </c>
      <c r="FG74" s="19"/>
      <c r="FH74" s="20">
        <f t="shared" si="116"/>
        <v>0</v>
      </c>
      <c r="FI74" s="82" t="s">
        <v>3</v>
      </c>
      <c r="FJ74" s="19"/>
      <c r="FK74" s="20">
        <f t="shared" si="117"/>
        <v>0</v>
      </c>
      <c r="FL74" s="82" t="s">
        <v>2</v>
      </c>
      <c r="FM74" s="19"/>
      <c r="FN74" s="20">
        <f t="shared" si="118"/>
        <v>0</v>
      </c>
      <c r="FO74" s="82" t="s">
        <v>2</v>
      </c>
      <c r="FP74" s="19"/>
      <c r="FQ74" s="20">
        <f t="shared" si="119"/>
        <v>0</v>
      </c>
      <c r="FR74" s="82" t="s">
        <v>279</v>
      </c>
      <c r="FS74" s="19"/>
      <c r="FT74" s="20">
        <f t="shared" si="120"/>
        <v>0</v>
      </c>
      <c r="FU74" s="82" t="s">
        <v>3</v>
      </c>
      <c r="FV74" s="19"/>
      <c r="FW74" s="20">
        <f t="shared" si="121"/>
        <v>0</v>
      </c>
      <c r="FX74" s="82" t="s">
        <v>3</v>
      </c>
      <c r="FY74" s="19"/>
      <c r="FZ74" s="20">
        <f t="shared" si="122"/>
        <v>0</v>
      </c>
      <c r="GA74" s="82" t="s">
        <v>2</v>
      </c>
      <c r="GB74" s="19"/>
      <c r="GC74" s="20">
        <f t="shared" si="123"/>
        <v>0</v>
      </c>
      <c r="GD74" s="82" t="s">
        <v>285</v>
      </c>
      <c r="GE74" s="19"/>
      <c r="GF74" s="20">
        <f t="shared" si="124"/>
        <v>0</v>
      </c>
      <c r="GG74" s="82" t="s">
        <v>3</v>
      </c>
      <c r="GH74" s="19"/>
      <c r="GI74" s="20">
        <f t="shared" si="125"/>
        <v>0</v>
      </c>
      <c r="GJ74" s="82" t="s">
        <v>3</v>
      </c>
      <c r="GK74" s="19"/>
      <c r="GL74" s="20">
        <f t="shared" si="126"/>
        <v>0</v>
      </c>
      <c r="GM74" s="82" t="s">
        <v>280</v>
      </c>
      <c r="GN74" s="19"/>
      <c r="GO74" s="20">
        <f t="shared" si="127"/>
        <v>0</v>
      </c>
      <c r="GP74" s="82" t="s">
        <v>279</v>
      </c>
      <c r="GQ74" s="19"/>
      <c r="GR74" s="20">
        <f t="shared" si="128"/>
        <v>0</v>
      </c>
      <c r="GS74" s="82" t="s">
        <v>3</v>
      </c>
      <c r="GT74" s="19"/>
      <c r="GU74" s="20">
        <f t="shared" si="129"/>
        <v>0</v>
      </c>
      <c r="GV74" s="168"/>
    </row>
    <row r="75" spans="1:204">
      <c r="A75" s="236">
        <v>72</v>
      </c>
      <c r="B75" s="48"/>
      <c r="C75" s="17" t="s">
        <v>126</v>
      </c>
      <c r="D75" s="18"/>
      <c r="E75" s="444" t="str">
        <f>IF('Phase Finale'!J29&lt;&gt;"",'Phase Finale'!J29,"")</f>
        <v/>
      </c>
      <c r="F75" s="445"/>
      <c r="G75" s="22"/>
      <c r="H75" s="22"/>
      <c r="I75" s="22"/>
      <c r="J75" s="22"/>
      <c r="K75" s="270" t="str">
        <f>IF($K$4&lt;&gt;0,HLOOKUP($K$4,$O$4:GU75,A75,FALSE),"")</f>
        <v>France</v>
      </c>
      <c r="L75" s="265"/>
      <c r="M75" s="260">
        <f>IF($K$4&lt;&gt;0,HLOOKUP(CONCATENATE($K$4,"2"),$O$4:GU75,A75,FALSE),"")</f>
        <v>0</v>
      </c>
      <c r="N75" s="253"/>
      <c r="O75" s="82" t="s">
        <v>0</v>
      </c>
      <c r="P75" s="19"/>
      <c r="Q75" s="20">
        <f t="shared" si="67"/>
        <v>0</v>
      </c>
      <c r="R75" s="82" t="s">
        <v>0</v>
      </c>
      <c r="S75" s="19"/>
      <c r="T75" s="20">
        <f t="shared" si="68"/>
        <v>0</v>
      </c>
      <c r="U75" s="82" t="s">
        <v>0</v>
      </c>
      <c r="V75" s="19"/>
      <c r="W75" s="20">
        <f t="shared" si="69"/>
        <v>0</v>
      </c>
      <c r="X75" s="82" t="s">
        <v>0</v>
      </c>
      <c r="Y75" s="19"/>
      <c r="Z75" s="20">
        <f t="shared" si="70"/>
        <v>0</v>
      </c>
      <c r="AA75" s="82" t="s">
        <v>0</v>
      </c>
      <c r="AB75" s="19"/>
      <c r="AC75" s="20">
        <f t="shared" si="71"/>
        <v>0</v>
      </c>
      <c r="AD75" s="82" t="s">
        <v>0</v>
      </c>
      <c r="AE75" s="19"/>
      <c r="AF75" s="20">
        <f t="shared" si="72"/>
        <v>0</v>
      </c>
      <c r="AG75" s="82" t="s">
        <v>0</v>
      </c>
      <c r="AH75" s="19"/>
      <c r="AI75" s="20">
        <f t="shared" si="73"/>
        <v>0</v>
      </c>
      <c r="AJ75" s="82" t="s">
        <v>0</v>
      </c>
      <c r="AK75" s="19"/>
      <c r="AL75" s="20">
        <f t="shared" si="74"/>
        <v>0</v>
      </c>
      <c r="AM75" s="82" t="s">
        <v>0</v>
      </c>
      <c r="AN75" s="19"/>
      <c r="AO75" s="20">
        <f t="shared" si="75"/>
        <v>0</v>
      </c>
      <c r="AP75" s="82" t="s">
        <v>0</v>
      </c>
      <c r="AQ75" s="19"/>
      <c r="AR75" s="20">
        <f t="shared" si="76"/>
        <v>0</v>
      </c>
      <c r="AS75" s="82" t="s">
        <v>0</v>
      </c>
      <c r="AT75" s="19"/>
      <c r="AU75" s="20">
        <f t="shared" si="77"/>
        <v>0</v>
      </c>
      <c r="AV75" s="82" t="s">
        <v>89</v>
      </c>
      <c r="AW75" s="19"/>
      <c r="AX75" s="20">
        <f t="shared" si="78"/>
        <v>0</v>
      </c>
      <c r="AY75" s="82" t="s">
        <v>0</v>
      </c>
      <c r="AZ75" s="19"/>
      <c r="BA75" s="20">
        <f t="shared" si="79"/>
        <v>0</v>
      </c>
      <c r="BB75" s="82" t="s">
        <v>0</v>
      </c>
      <c r="BC75" s="19"/>
      <c r="BD75" s="20">
        <f t="shared" si="80"/>
        <v>0</v>
      </c>
      <c r="BE75" s="82" t="s">
        <v>0</v>
      </c>
      <c r="BF75" s="19"/>
      <c r="BG75" s="20">
        <f t="shared" si="81"/>
        <v>0</v>
      </c>
      <c r="BH75" s="82" t="s">
        <v>0</v>
      </c>
      <c r="BI75" s="19"/>
      <c r="BJ75" s="20">
        <f t="shared" si="82"/>
        <v>0</v>
      </c>
      <c r="BK75" s="82" t="s">
        <v>92</v>
      </c>
      <c r="BL75" s="19"/>
      <c r="BM75" s="20">
        <f t="shared" si="83"/>
        <v>0</v>
      </c>
      <c r="BN75" s="82" t="s">
        <v>0</v>
      </c>
      <c r="BO75" s="19"/>
      <c r="BP75" s="20">
        <f t="shared" si="84"/>
        <v>0</v>
      </c>
      <c r="BQ75" s="82" t="s">
        <v>90</v>
      </c>
      <c r="BR75" s="19"/>
      <c r="BS75" s="20">
        <f t="shared" si="85"/>
        <v>0</v>
      </c>
      <c r="BT75" s="82" t="s">
        <v>0</v>
      </c>
      <c r="BU75" s="19"/>
      <c r="BV75" s="20">
        <f t="shared" si="86"/>
        <v>0</v>
      </c>
      <c r="BW75" s="82" t="s">
        <v>0</v>
      </c>
      <c r="BX75" s="19"/>
      <c r="BY75" s="20">
        <f t="shared" si="87"/>
        <v>0</v>
      </c>
      <c r="BZ75" s="82" t="s">
        <v>0</v>
      </c>
      <c r="CA75" s="19"/>
      <c r="CB75" s="20">
        <f t="shared" si="88"/>
        <v>0</v>
      </c>
      <c r="CC75" s="82" t="s">
        <v>0</v>
      </c>
      <c r="CD75" s="19"/>
      <c r="CE75" s="20">
        <f t="shared" si="89"/>
        <v>0</v>
      </c>
      <c r="CF75" s="82" t="s">
        <v>89</v>
      </c>
      <c r="CG75" s="19"/>
      <c r="CH75" s="20">
        <f t="shared" si="90"/>
        <v>0</v>
      </c>
      <c r="CI75" s="82" t="s">
        <v>0</v>
      </c>
      <c r="CJ75" s="19"/>
      <c r="CK75" s="20">
        <f t="shared" si="91"/>
        <v>0</v>
      </c>
      <c r="CL75" s="82" t="s">
        <v>0</v>
      </c>
      <c r="CM75" s="19"/>
      <c r="CN75" s="20">
        <f t="shared" si="92"/>
        <v>0</v>
      </c>
      <c r="CO75" s="82" t="s">
        <v>0</v>
      </c>
      <c r="CP75" s="19"/>
      <c r="CQ75" s="20">
        <f t="shared" si="93"/>
        <v>0</v>
      </c>
      <c r="CR75" s="82" t="s">
        <v>0</v>
      </c>
      <c r="CS75" s="19"/>
      <c r="CT75" s="20">
        <f t="shared" si="94"/>
        <v>0</v>
      </c>
      <c r="CU75" s="82" t="s">
        <v>0</v>
      </c>
      <c r="CV75" s="19"/>
      <c r="CW75" s="20">
        <f t="shared" si="95"/>
        <v>0</v>
      </c>
      <c r="CX75" s="82" t="s">
        <v>0</v>
      </c>
      <c r="CY75" s="19"/>
      <c r="CZ75" s="20">
        <f t="shared" si="96"/>
        <v>0</v>
      </c>
      <c r="DA75" s="82" t="s">
        <v>0</v>
      </c>
      <c r="DB75" s="19"/>
      <c r="DC75" s="20">
        <f t="shared" si="97"/>
        <v>0</v>
      </c>
      <c r="DD75" s="82" t="s">
        <v>0</v>
      </c>
      <c r="DE75" s="19"/>
      <c r="DF75" s="20">
        <f t="shared" si="98"/>
        <v>0</v>
      </c>
      <c r="DG75" s="82" t="s">
        <v>0</v>
      </c>
      <c r="DH75" s="19"/>
      <c r="DI75" s="20">
        <f t="shared" si="99"/>
        <v>0</v>
      </c>
      <c r="DJ75" s="82" t="s">
        <v>0</v>
      </c>
      <c r="DK75" s="19"/>
      <c r="DL75" s="20">
        <f t="shared" si="100"/>
        <v>0</v>
      </c>
      <c r="DM75" s="82" t="s">
        <v>0</v>
      </c>
      <c r="DN75" s="19"/>
      <c r="DO75" s="20">
        <f t="shared" si="101"/>
        <v>0</v>
      </c>
      <c r="DP75" s="82" t="s">
        <v>278</v>
      </c>
      <c r="DQ75" s="19"/>
      <c r="DR75" s="20">
        <f t="shared" si="102"/>
        <v>0</v>
      </c>
      <c r="DS75" s="82" t="s">
        <v>89</v>
      </c>
      <c r="DT75" s="19"/>
      <c r="DU75" s="20">
        <f t="shared" si="103"/>
        <v>0</v>
      </c>
      <c r="DV75" s="82" t="s">
        <v>89</v>
      </c>
      <c r="DW75" s="19"/>
      <c r="DX75" s="20">
        <f t="shared" si="104"/>
        <v>0</v>
      </c>
      <c r="DY75" s="82" t="s">
        <v>0</v>
      </c>
      <c r="DZ75" s="19"/>
      <c r="EA75" s="20">
        <f t="shared" si="105"/>
        <v>0</v>
      </c>
      <c r="EB75" s="82" t="s">
        <v>89</v>
      </c>
      <c r="EC75" s="19"/>
      <c r="ED75" s="20">
        <f t="shared" si="106"/>
        <v>0</v>
      </c>
      <c r="EE75" s="82" t="s">
        <v>0</v>
      </c>
      <c r="EF75" s="19"/>
      <c r="EG75" s="20">
        <f t="shared" si="107"/>
        <v>0</v>
      </c>
      <c r="EH75" s="82" t="s">
        <v>0</v>
      </c>
      <c r="EI75" s="19"/>
      <c r="EJ75" s="20">
        <f t="shared" si="108"/>
        <v>0</v>
      </c>
      <c r="EK75" s="82" t="s">
        <v>89</v>
      </c>
      <c r="EL75" s="19"/>
      <c r="EM75" s="20">
        <f t="shared" si="109"/>
        <v>0</v>
      </c>
      <c r="EN75" s="82" t="s">
        <v>0</v>
      </c>
      <c r="EO75" s="19"/>
      <c r="EP75" s="20">
        <f t="shared" si="110"/>
        <v>0</v>
      </c>
      <c r="EQ75" s="82" t="s">
        <v>0</v>
      </c>
      <c r="ER75" s="19"/>
      <c r="ES75" s="20">
        <f t="shared" si="111"/>
        <v>0</v>
      </c>
      <c r="ET75" s="82" t="s">
        <v>0</v>
      </c>
      <c r="EU75" s="19"/>
      <c r="EV75" s="20">
        <f t="shared" si="112"/>
        <v>0</v>
      </c>
      <c r="EW75" s="82" t="s">
        <v>0</v>
      </c>
      <c r="EX75" s="19"/>
      <c r="EY75" s="20">
        <f t="shared" si="113"/>
        <v>0</v>
      </c>
      <c r="EZ75" s="82" t="s">
        <v>0</v>
      </c>
      <c r="FA75" s="19"/>
      <c r="FB75" s="20">
        <f t="shared" si="114"/>
        <v>0</v>
      </c>
      <c r="FC75" s="82" t="s">
        <v>0</v>
      </c>
      <c r="FD75" s="19"/>
      <c r="FE75" s="20">
        <f t="shared" si="115"/>
        <v>0</v>
      </c>
      <c r="FF75" s="82" t="s">
        <v>0</v>
      </c>
      <c r="FG75" s="19"/>
      <c r="FH75" s="20">
        <f t="shared" si="116"/>
        <v>0</v>
      </c>
      <c r="FI75" s="82" t="s">
        <v>0</v>
      </c>
      <c r="FJ75" s="19"/>
      <c r="FK75" s="20">
        <f t="shared" si="117"/>
        <v>0</v>
      </c>
      <c r="FL75" s="82" t="s">
        <v>278</v>
      </c>
      <c r="FM75" s="19"/>
      <c r="FN75" s="20">
        <f t="shared" si="118"/>
        <v>0</v>
      </c>
      <c r="FO75" s="82" t="s">
        <v>0</v>
      </c>
      <c r="FP75" s="19"/>
      <c r="FQ75" s="20">
        <f t="shared" si="119"/>
        <v>0</v>
      </c>
      <c r="FR75" s="82" t="s">
        <v>0</v>
      </c>
      <c r="FS75" s="19"/>
      <c r="FT75" s="20">
        <f t="shared" si="120"/>
        <v>0</v>
      </c>
      <c r="FU75" s="82" t="s">
        <v>0</v>
      </c>
      <c r="FV75" s="19"/>
      <c r="FW75" s="20">
        <f t="shared" si="121"/>
        <v>0</v>
      </c>
      <c r="FX75" s="82" t="s">
        <v>0</v>
      </c>
      <c r="FY75" s="19"/>
      <c r="FZ75" s="20">
        <f t="shared" si="122"/>
        <v>0</v>
      </c>
      <c r="GA75" s="82" t="s">
        <v>89</v>
      </c>
      <c r="GB75" s="19"/>
      <c r="GC75" s="20">
        <f t="shared" si="123"/>
        <v>0</v>
      </c>
      <c r="GD75" s="82" t="s">
        <v>278</v>
      </c>
      <c r="GE75" s="19"/>
      <c r="GF75" s="20">
        <f t="shared" si="124"/>
        <v>0</v>
      </c>
      <c r="GG75" s="82" t="s">
        <v>0</v>
      </c>
      <c r="GH75" s="19"/>
      <c r="GI75" s="20">
        <f t="shared" si="125"/>
        <v>0</v>
      </c>
      <c r="GJ75" s="82" t="s">
        <v>0</v>
      </c>
      <c r="GK75" s="19"/>
      <c r="GL75" s="20">
        <f t="shared" si="126"/>
        <v>0</v>
      </c>
      <c r="GM75" s="82" t="s">
        <v>0</v>
      </c>
      <c r="GN75" s="19"/>
      <c r="GO75" s="20">
        <f t="shared" si="127"/>
        <v>0</v>
      </c>
      <c r="GP75" s="82" t="s">
        <v>0</v>
      </c>
      <c r="GQ75" s="19"/>
      <c r="GR75" s="20">
        <f t="shared" si="128"/>
        <v>0</v>
      </c>
      <c r="GS75" s="82" t="s">
        <v>0</v>
      </c>
      <c r="GT75" s="19"/>
      <c r="GU75" s="20">
        <f t="shared" si="129"/>
        <v>0</v>
      </c>
      <c r="GV75" s="168"/>
    </row>
    <row r="76" spans="1:204">
      <c r="A76" s="236">
        <v>73</v>
      </c>
      <c r="B76" s="48"/>
      <c r="C76" s="17" t="s">
        <v>127</v>
      </c>
      <c r="D76" s="18"/>
      <c r="E76" s="444" t="str">
        <f>IF('Phase Finale'!J39&lt;&gt;"",'Phase Finale'!J39,"")</f>
        <v/>
      </c>
      <c r="F76" s="445"/>
      <c r="G76" s="22"/>
      <c r="H76" s="22"/>
      <c r="I76" s="22"/>
      <c r="J76" s="22"/>
      <c r="K76" s="270" t="str">
        <f>IF($K$4&lt;&gt;0,HLOOKUP($K$4,$O$4:GU76,A76,FALSE),"")</f>
        <v>Allemagne</v>
      </c>
      <c r="L76" s="265"/>
      <c r="M76" s="260">
        <f>IF($K$4&lt;&gt;0,HLOOKUP(CONCATENATE($K$4,"2"),$O$4:GU76,A76,FALSE),"")</f>
        <v>0</v>
      </c>
      <c r="N76" s="253"/>
      <c r="O76" s="82" t="s">
        <v>1</v>
      </c>
      <c r="P76" s="19"/>
      <c r="Q76" s="20">
        <f t="shared" si="67"/>
        <v>0</v>
      </c>
      <c r="R76" s="82" t="s">
        <v>1</v>
      </c>
      <c r="S76" s="19"/>
      <c r="T76" s="20">
        <f t="shared" si="68"/>
        <v>0</v>
      </c>
      <c r="U76" s="82" t="s">
        <v>1</v>
      </c>
      <c r="V76" s="19"/>
      <c r="W76" s="20">
        <f t="shared" si="69"/>
        <v>0</v>
      </c>
      <c r="X76" s="82" t="s">
        <v>1</v>
      </c>
      <c r="Y76" s="19"/>
      <c r="Z76" s="20">
        <f t="shared" si="70"/>
        <v>0</v>
      </c>
      <c r="AA76" s="82" t="s">
        <v>1</v>
      </c>
      <c r="AB76" s="19"/>
      <c r="AC76" s="20">
        <f t="shared" si="71"/>
        <v>0</v>
      </c>
      <c r="AD76" s="82" t="s">
        <v>1</v>
      </c>
      <c r="AE76" s="19"/>
      <c r="AF76" s="20">
        <f t="shared" si="72"/>
        <v>0</v>
      </c>
      <c r="AG76" s="82" t="s">
        <v>4</v>
      </c>
      <c r="AH76" s="19"/>
      <c r="AI76" s="20">
        <f t="shared" si="73"/>
        <v>0</v>
      </c>
      <c r="AJ76" s="82" t="s">
        <v>1</v>
      </c>
      <c r="AK76" s="19"/>
      <c r="AL76" s="20">
        <f t="shared" si="74"/>
        <v>0</v>
      </c>
      <c r="AM76" s="82" t="s">
        <v>1</v>
      </c>
      <c r="AN76" s="19"/>
      <c r="AO76" s="20">
        <f t="shared" si="75"/>
        <v>0</v>
      </c>
      <c r="AP76" s="82" t="s">
        <v>1</v>
      </c>
      <c r="AQ76" s="19"/>
      <c r="AR76" s="20">
        <f t="shared" si="76"/>
        <v>0</v>
      </c>
      <c r="AS76" s="82" t="s">
        <v>1</v>
      </c>
      <c r="AT76" s="19"/>
      <c r="AU76" s="20">
        <f t="shared" si="77"/>
        <v>0</v>
      </c>
      <c r="AV76" s="82" t="s">
        <v>1</v>
      </c>
      <c r="AW76" s="19"/>
      <c r="AX76" s="20">
        <f t="shared" si="78"/>
        <v>0</v>
      </c>
      <c r="AY76" s="82" t="s">
        <v>4</v>
      </c>
      <c r="AZ76" s="19"/>
      <c r="BA76" s="20">
        <f t="shared" si="79"/>
        <v>0</v>
      </c>
      <c r="BB76" s="82" t="s">
        <v>1</v>
      </c>
      <c r="BC76" s="19"/>
      <c r="BD76" s="20">
        <f t="shared" si="80"/>
        <v>0</v>
      </c>
      <c r="BE76" s="82" t="s">
        <v>1</v>
      </c>
      <c r="BF76" s="19"/>
      <c r="BG76" s="20">
        <f t="shared" si="81"/>
        <v>0</v>
      </c>
      <c r="BH76" s="82" t="s">
        <v>1</v>
      </c>
      <c r="BI76" s="19"/>
      <c r="BJ76" s="20">
        <f t="shared" si="82"/>
        <v>0</v>
      </c>
      <c r="BK76" s="82" t="s">
        <v>4</v>
      </c>
      <c r="BL76" s="19"/>
      <c r="BM76" s="20">
        <f t="shared" si="83"/>
        <v>0</v>
      </c>
      <c r="BN76" s="82" t="s">
        <v>1</v>
      </c>
      <c r="BO76" s="19"/>
      <c r="BP76" s="20">
        <f t="shared" si="84"/>
        <v>0</v>
      </c>
      <c r="BQ76" s="82" t="s">
        <v>1</v>
      </c>
      <c r="BR76" s="19"/>
      <c r="BS76" s="20">
        <f t="shared" si="85"/>
        <v>0</v>
      </c>
      <c r="BT76" s="82" t="s">
        <v>1</v>
      </c>
      <c r="BU76" s="19"/>
      <c r="BV76" s="20">
        <f t="shared" si="86"/>
        <v>0</v>
      </c>
      <c r="BW76" s="82" t="s">
        <v>1</v>
      </c>
      <c r="BX76" s="19"/>
      <c r="BY76" s="20">
        <f t="shared" si="87"/>
        <v>0</v>
      </c>
      <c r="BZ76" s="82" t="s">
        <v>1</v>
      </c>
      <c r="CA76" s="19"/>
      <c r="CB76" s="20">
        <f t="shared" si="88"/>
        <v>0</v>
      </c>
      <c r="CC76" s="82" t="s">
        <v>1</v>
      </c>
      <c r="CD76" s="19"/>
      <c r="CE76" s="20">
        <f t="shared" si="89"/>
        <v>0</v>
      </c>
      <c r="CF76" s="82" t="s">
        <v>1</v>
      </c>
      <c r="CG76" s="19"/>
      <c r="CH76" s="20">
        <f t="shared" si="90"/>
        <v>0</v>
      </c>
      <c r="CI76" s="82" t="s">
        <v>1</v>
      </c>
      <c r="CJ76" s="19"/>
      <c r="CK76" s="20">
        <f t="shared" si="91"/>
        <v>0</v>
      </c>
      <c r="CL76" s="82" t="s">
        <v>1</v>
      </c>
      <c r="CM76" s="19"/>
      <c r="CN76" s="20">
        <f t="shared" si="92"/>
        <v>0</v>
      </c>
      <c r="CO76" s="82" t="s">
        <v>1</v>
      </c>
      <c r="CP76" s="19"/>
      <c r="CQ76" s="20">
        <f t="shared" si="93"/>
        <v>0</v>
      </c>
      <c r="CR76" s="82" t="s">
        <v>1</v>
      </c>
      <c r="CS76" s="19"/>
      <c r="CT76" s="20">
        <f t="shared" si="94"/>
        <v>0</v>
      </c>
      <c r="CU76" s="82" t="s">
        <v>1</v>
      </c>
      <c r="CV76" s="19"/>
      <c r="CW76" s="20">
        <f t="shared" si="95"/>
        <v>0</v>
      </c>
      <c r="CX76" s="82" t="s">
        <v>1</v>
      </c>
      <c r="CY76" s="19"/>
      <c r="CZ76" s="20">
        <f t="shared" si="96"/>
        <v>0</v>
      </c>
      <c r="DA76" s="82" t="s">
        <v>1</v>
      </c>
      <c r="DB76" s="19"/>
      <c r="DC76" s="20">
        <f t="shared" si="97"/>
        <v>0</v>
      </c>
      <c r="DD76" s="82" t="s">
        <v>1</v>
      </c>
      <c r="DE76" s="19"/>
      <c r="DF76" s="20">
        <f t="shared" si="98"/>
        <v>0</v>
      </c>
      <c r="DG76" s="82" t="s">
        <v>1</v>
      </c>
      <c r="DH76" s="19"/>
      <c r="DI76" s="20">
        <f t="shared" si="99"/>
        <v>0</v>
      </c>
      <c r="DJ76" s="82" t="s">
        <v>4</v>
      </c>
      <c r="DK76" s="19"/>
      <c r="DL76" s="20">
        <f t="shared" si="100"/>
        <v>0</v>
      </c>
      <c r="DM76" s="82" t="s">
        <v>4</v>
      </c>
      <c r="DN76" s="19"/>
      <c r="DO76" s="20">
        <f t="shared" si="101"/>
        <v>0</v>
      </c>
      <c r="DP76" s="82" t="s">
        <v>1</v>
      </c>
      <c r="DQ76" s="19"/>
      <c r="DR76" s="20">
        <f t="shared" si="102"/>
        <v>0</v>
      </c>
      <c r="DS76" s="82" t="s">
        <v>1</v>
      </c>
      <c r="DT76" s="19"/>
      <c r="DU76" s="20">
        <f t="shared" si="103"/>
        <v>0</v>
      </c>
      <c r="DV76" s="82" t="s">
        <v>1</v>
      </c>
      <c r="DW76" s="19"/>
      <c r="DX76" s="20">
        <f t="shared" si="104"/>
        <v>0</v>
      </c>
      <c r="DY76" s="82" t="s">
        <v>1</v>
      </c>
      <c r="DZ76" s="19"/>
      <c r="EA76" s="20">
        <f t="shared" si="105"/>
        <v>0</v>
      </c>
      <c r="EB76" s="82" t="s">
        <v>1</v>
      </c>
      <c r="EC76" s="19"/>
      <c r="ED76" s="20">
        <f t="shared" si="106"/>
        <v>0</v>
      </c>
      <c r="EE76" s="82" t="s">
        <v>1</v>
      </c>
      <c r="EF76" s="19"/>
      <c r="EG76" s="20">
        <f t="shared" si="107"/>
        <v>0</v>
      </c>
      <c r="EH76" s="82" t="s">
        <v>1</v>
      </c>
      <c r="EI76" s="19"/>
      <c r="EJ76" s="20">
        <f t="shared" si="108"/>
        <v>0</v>
      </c>
      <c r="EK76" s="82" t="s">
        <v>20</v>
      </c>
      <c r="EL76" s="19"/>
      <c r="EM76" s="20">
        <f t="shared" si="109"/>
        <v>0</v>
      </c>
      <c r="EN76" s="82" t="s">
        <v>1</v>
      </c>
      <c r="EO76" s="19"/>
      <c r="EP76" s="20">
        <f t="shared" si="110"/>
        <v>0</v>
      </c>
      <c r="EQ76" s="82" t="s">
        <v>1</v>
      </c>
      <c r="ER76" s="19"/>
      <c r="ES76" s="20">
        <f t="shared" si="111"/>
        <v>0</v>
      </c>
      <c r="ET76" s="82" t="s">
        <v>1</v>
      </c>
      <c r="EU76" s="19"/>
      <c r="EV76" s="20">
        <f t="shared" si="112"/>
        <v>0</v>
      </c>
      <c r="EW76" s="82" t="s">
        <v>4</v>
      </c>
      <c r="EX76" s="19"/>
      <c r="EY76" s="20">
        <f t="shared" si="113"/>
        <v>0</v>
      </c>
      <c r="EZ76" s="82" t="s">
        <v>211</v>
      </c>
      <c r="FA76" s="19"/>
      <c r="FB76" s="20">
        <f t="shared" si="114"/>
        <v>0</v>
      </c>
      <c r="FC76" s="82" t="s">
        <v>1</v>
      </c>
      <c r="FD76" s="19"/>
      <c r="FE76" s="20">
        <f t="shared" si="115"/>
        <v>0</v>
      </c>
      <c r="FF76" s="82" t="s">
        <v>4</v>
      </c>
      <c r="FG76" s="19"/>
      <c r="FH76" s="20">
        <f t="shared" si="116"/>
        <v>0</v>
      </c>
      <c r="FI76" s="82" t="s">
        <v>1</v>
      </c>
      <c r="FJ76" s="19"/>
      <c r="FK76" s="20">
        <f t="shared" si="117"/>
        <v>0</v>
      </c>
      <c r="FL76" s="82" t="s">
        <v>1</v>
      </c>
      <c r="FM76" s="19"/>
      <c r="FN76" s="20">
        <f t="shared" si="118"/>
        <v>0</v>
      </c>
      <c r="FO76" s="82" t="s">
        <v>1</v>
      </c>
      <c r="FP76" s="19"/>
      <c r="FQ76" s="20">
        <f t="shared" si="119"/>
        <v>0</v>
      </c>
      <c r="FR76" s="82" t="s">
        <v>1</v>
      </c>
      <c r="FS76" s="19"/>
      <c r="FT76" s="20">
        <f t="shared" si="120"/>
        <v>0</v>
      </c>
      <c r="FU76" s="82" t="s">
        <v>1</v>
      </c>
      <c r="FV76" s="19"/>
      <c r="FW76" s="20">
        <f t="shared" si="121"/>
        <v>0</v>
      </c>
      <c r="FX76" s="82" t="s">
        <v>1</v>
      </c>
      <c r="FY76" s="19"/>
      <c r="FZ76" s="20">
        <f t="shared" si="122"/>
        <v>0</v>
      </c>
      <c r="GA76" s="82" t="s">
        <v>1</v>
      </c>
      <c r="GB76" s="19"/>
      <c r="GC76" s="20">
        <f t="shared" si="123"/>
        <v>0</v>
      </c>
      <c r="GD76" s="82" t="s">
        <v>1</v>
      </c>
      <c r="GE76" s="19"/>
      <c r="GF76" s="20">
        <f t="shared" si="124"/>
        <v>0</v>
      </c>
      <c r="GG76" s="82" t="s">
        <v>1</v>
      </c>
      <c r="GH76" s="19"/>
      <c r="GI76" s="20">
        <f t="shared" si="125"/>
        <v>0</v>
      </c>
      <c r="GJ76" s="82" t="s">
        <v>4</v>
      </c>
      <c r="GK76" s="19"/>
      <c r="GL76" s="20">
        <f t="shared" si="126"/>
        <v>0</v>
      </c>
      <c r="GM76" s="82" t="s">
        <v>1</v>
      </c>
      <c r="GN76" s="19"/>
      <c r="GO76" s="20">
        <f t="shared" si="127"/>
        <v>0</v>
      </c>
      <c r="GP76" s="82" t="s">
        <v>1</v>
      </c>
      <c r="GQ76" s="19"/>
      <c r="GR76" s="20">
        <f t="shared" si="128"/>
        <v>0</v>
      </c>
      <c r="GS76" s="82" t="s">
        <v>4</v>
      </c>
      <c r="GT76" s="19"/>
      <c r="GU76" s="20">
        <f t="shared" si="129"/>
        <v>0</v>
      </c>
      <c r="GV76" s="168"/>
    </row>
    <row r="77" spans="1:204">
      <c r="A77" s="236">
        <v>74</v>
      </c>
      <c r="B77" s="48"/>
      <c r="C77" s="17" t="s">
        <v>128</v>
      </c>
      <c r="D77" s="18"/>
      <c r="E77" s="444" t="str">
        <f>IF('Phase Finale'!J49&lt;&gt;"",'Phase Finale'!J49,"")</f>
        <v/>
      </c>
      <c r="F77" s="445"/>
      <c r="G77" s="22"/>
      <c r="H77" s="22"/>
      <c r="I77" s="22"/>
      <c r="J77" s="22"/>
      <c r="K77" s="270" t="str">
        <f>IF($K$4&lt;&gt;0,HLOOKUP($K$4,$O$4:GU77,A77,FALSE),"")</f>
        <v>Espagne</v>
      </c>
      <c r="L77" s="265"/>
      <c r="M77" s="260">
        <f>IF($K$4&lt;&gt;0,HLOOKUP(CONCATENATE($K$4,"2"),$O$4:GU77,A77,FALSE),"")</f>
        <v>0</v>
      </c>
      <c r="N77" s="253"/>
      <c r="O77" s="82" t="s">
        <v>5</v>
      </c>
      <c r="P77" s="19"/>
      <c r="Q77" s="20">
        <f t="shared" si="67"/>
        <v>0</v>
      </c>
      <c r="R77" s="82" t="s">
        <v>286</v>
      </c>
      <c r="S77" s="19"/>
      <c r="T77" s="20">
        <f t="shared" si="68"/>
        <v>0</v>
      </c>
      <c r="U77" s="82" t="s">
        <v>5</v>
      </c>
      <c r="V77" s="19"/>
      <c r="W77" s="20">
        <f t="shared" si="69"/>
        <v>0</v>
      </c>
      <c r="X77" s="82" t="s">
        <v>5</v>
      </c>
      <c r="Y77" s="19"/>
      <c r="Z77" s="20">
        <f t="shared" si="70"/>
        <v>0</v>
      </c>
      <c r="AA77" s="82" t="s">
        <v>5</v>
      </c>
      <c r="AB77" s="19"/>
      <c r="AC77" s="20">
        <f t="shared" si="71"/>
        <v>0</v>
      </c>
      <c r="AD77" s="82" t="s">
        <v>5</v>
      </c>
      <c r="AE77" s="19"/>
      <c r="AF77" s="20">
        <f t="shared" si="72"/>
        <v>0</v>
      </c>
      <c r="AG77" s="82" t="s">
        <v>286</v>
      </c>
      <c r="AH77" s="19"/>
      <c r="AI77" s="20">
        <f t="shared" si="73"/>
        <v>0</v>
      </c>
      <c r="AJ77" s="82" t="s">
        <v>5</v>
      </c>
      <c r="AK77" s="19"/>
      <c r="AL77" s="20">
        <f t="shared" si="74"/>
        <v>0</v>
      </c>
      <c r="AM77" s="82" t="s">
        <v>5</v>
      </c>
      <c r="AN77" s="19"/>
      <c r="AO77" s="20">
        <f t="shared" si="75"/>
        <v>0</v>
      </c>
      <c r="AP77" s="82" t="s">
        <v>286</v>
      </c>
      <c r="AQ77" s="19"/>
      <c r="AR77" s="20">
        <f t="shared" si="76"/>
        <v>0</v>
      </c>
      <c r="AS77" s="82" t="s">
        <v>5</v>
      </c>
      <c r="AT77" s="19"/>
      <c r="AU77" s="20">
        <f t="shared" si="77"/>
        <v>0</v>
      </c>
      <c r="AV77" s="82" t="s">
        <v>5</v>
      </c>
      <c r="AW77" s="19"/>
      <c r="AX77" s="20">
        <f t="shared" si="78"/>
        <v>0</v>
      </c>
      <c r="AY77" s="82" t="s">
        <v>5</v>
      </c>
      <c r="AZ77" s="19"/>
      <c r="BA77" s="20">
        <f t="shared" si="79"/>
        <v>0</v>
      </c>
      <c r="BB77" s="82" t="s">
        <v>5</v>
      </c>
      <c r="BC77" s="19"/>
      <c r="BD77" s="20">
        <f t="shared" si="80"/>
        <v>0</v>
      </c>
      <c r="BE77" s="82" t="s">
        <v>5</v>
      </c>
      <c r="BF77" s="19"/>
      <c r="BG77" s="20">
        <f t="shared" si="81"/>
        <v>0</v>
      </c>
      <c r="BH77" s="82" t="s">
        <v>5</v>
      </c>
      <c r="BI77" s="19"/>
      <c r="BJ77" s="20">
        <f t="shared" si="82"/>
        <v>0</v>
      </c>
      <c r="BK77" s="82" t="s">
        <v>5</v>
      </c>
      <c r="BL77" s="19"/>
      <c r="BM77" s="20">
        <f t="shared" si="83"/>
        <v>0</v>
      </c>
      <c r="BN77" s="82" t="s">
        <v>5</v>
      </c>
      <c r="BO77" s="19"/>
      <c r="BP77" s="20">
        <f t="shared" si="84"/>
        <v>0</v>
      </c>
      <c r="BQ77" s="82" t="s">
        <v>5</v>
      </c>
      <c r="BR77" s="19"/>
      <c r="BS77" s="20">
        <f t="shared" si="85"/>
        <v>0</v>
      </c>
      <c r="BT77" s="82" t="s">
        <v>5</v>
      </c>
      <c r="BU77" s="19"/>
      <c r="BV77" s="20">
        <f t="shared" si="86"/>
        <v>0</v>
      </c>
      <c r="BW77" s="82" t="s">
        <v>287</v>
      </c>
      <c r="BX77" s="19"/>
      <c r="BY77" s="20">
        <f t="shared" si="87"/>
        <v>0</v>
      </c>
      <c r="BZ77" s="82" t="s">
        <v>5</v>
      </c>
      <c r="CA77" s="19"/>
      <c r="CB77" s="20">
        <f t="shared" si="88"/>
        <v>0</v>
      </c>
      <c r="CC77" s="82" t="s">
        <v>5</v>
      </c>
      <c r="CD77" s="19"/>
      <c r="CE77" s="20">
        <f t="shared" si="89"/>
        <v>0</v>
      </c>
      <c r="CF77" s="82" t="s">
        <v>5</v>
      </c>
      <c r="CG77" s="19"/>
      <c r="CH77" s="20">
        <f t="shared" si="90"/>
        <v>0</v>
      </c>
      <c r="CI77" s="82" t="s">
        <v>286</v>
      </c>
      <c r="CJ77" s="19"/>
      <c r="CK77" s="20">
        <f t="shared" si="91"/>
        <v>0</v>
      </c>
      <c r="CL77" s="82" t="s">
        <v>286</v>
      </c>
      <c r="CM77" s="19"/>
      <c r="CN77" s="20">
        <f t="shared" si="92"/>
        <v>0</v>
      </c>
      <c r="CO77" s="82" t="s">
        <v>5</v>
      </c>
      <c r="CP77" s="19"/>
      <c r="CQ77" s="20">
        <f t="shared" si="93"/>
        <v>0</v>
      </c>
      <c r="CR77" s="82" t="s">
        <v>5</v>
      </c>
      <c r="CS77" s="19"/>
      <c r="CT77" s="20">
        <f t="shared" si="94"/>
        <v>0</v>
      </c>
      <c r="CU77" s="82" t="s">
        <v>286</v>
      </c>
      <c r="CV77" s="19"/>
      <c r="CW77" s="20">
        <f t="shared" si="95"/>
        <v>0</v>
      </c>
      <c r="CX77" s="82" t="s">
        <v>21</v>
      </c>
      <c r="CY77" s="19"/>
      <c r="CZ77" s="20">
        <f t="shared" si="96"/>
        <v>0</v>
      </c>
      <c r="DA77" s="82" t="s">
        <v>5</v>
      </c>
      <c r="DB77" s="19"/>
      <c r="DC77" s="20">
        <f t="shared" si="97"/>
        <v>0</v>
      </c>
      <c r="DD77" s="82" t="s">
        <v>5</v>
      </c>
      <c r="DE77" s="19"/>
      <c r="DF77" s="20">
        <f t="shared" si="98"/>
        <v>0</v>
      </c>
      <c r="DG77" s="82" t="s">
        <v>5</v>
      </c>
      <c r="DH77" s="19"/>
      <c r="DI77" s="20">
        <f t="shared" si="99"/>
        <v>0</v>
      </c>
      <c r="DJ77" s="82" t="s">
        <v>5</v>
      </c>
      <c r="DK77" s="19"/>
      <c r="DL77" s="20">
        <f t="shared" si="100"/>
        <v>0</v>
      </c>
      <c r="DM77" s="82" t="s">
        <v>5</v>
      </c>
      <c r="DN77" s="19"/>
      <c r="DO77" s="20">
        <f t="shared" si="101"/>
        <v>0</v>
      </c>
      <c r="DP77" s="82" t="s">
        <v>5</v>
      </c>
      <c r="DQ77" s="19"/>
      <c r="DR77" s="20">
        <f t="shared" si="102"/>
        <v>0</v>
      </c>
      <c r="DS77" s="82" t="s">
        <v>286</v>
      </c>
      <c r="DT77" s="19"/>
      <c r="DU77" s="20">
        <f t="shared" si="103"/>
        <v>0</v>
      </c>
      <c r="DV77" s="82" t="s">
        <v>5</v>
      </c>
      <c r="DW77" s="19"/>
      <c r="DX77" s="20">
        <f t="shared" si="104"/>
        <v>0</v>
      </c>
      <c r="DY77" s="82" t="s">
        <v>5</v>
      </c>
      <c r="DZ77" s="19"/>
      <c r="EA77" s="20">
        <f t="shared" si="105"/>
        <v>0</v>
      </c>
      <c r="EB77" s="82" t="s">
        <v>5</v>
      </c>
      <c r="EC77" s="19"/>
      <c r="ED77" s="20">
        <f t="shared" si="106"/>
        <v>0</v>
      </c>
      <c r="EE77" s="82" t="s">
        <v>5</v>
      </c>
      <c r="EF77" s="19"/>
      <c r="EG77" s="20">
        <f t="shared" si="107"/>
        <v>0</v>
      </c>
      <c r="EH77" s="82" t="s">
        <v>5</v>
      </c>
      <c r="EI77" s="19"/>
      <c r="EJ77" s="20">
        <f t="shared" si="108"/>
        <v>0</v>
      </c>
      <c r="EK77" s="82" t="s">
        <v>5</v>
      </c>
      <c r="EL77" s="19"/>
      <c r="EM77" s="20">
        <f t="shared" si="109"/>
        <v>0</v>
      </c>
      <c r="EN77" s="82" t="s">
        <v>287</v>
      </c>
      <c r="EO77" s="19"/>
      <c r="EP77" s="20">
        <f t="shared" si="110"/>
        <v>0</v>
      </c>
      <c r="EQ77" s="82" t="s">
        <v>5</v>
      </c>
      <c r="ER77" s="19"/>
      <c r="ES77" s="20">
        <f t="shared" si="111"/>
        <v>0</v>
      </c>
      <c r="ET77" s="82" t="s">
        <v>5</v>
      </c>
      <c r="EU77" s="19"/>
      <c r="EV77" s="20">
        <f t="shared" si="112"/>
        <v>0</v>
      </c>
      <c r="EW77" s="82" t="s">
        <v>289</v>
      </c>
      <c r="EX77" s="19"/>
      <c r="EY77" s="20">
        <f t="shared" si="113"/>
        <v>0</v>
      </c>
      <c r="EZ77" s="82" t="s">
        <v>5</v>
      </c>
      <c r="FA77" s="19"/>
      <c r="FB77" s="20">
        <f t="shared" si="114"/>
        <v>0</v>
      </c>
      <c r="FC77" s="82" t="s">
        <v>287</v>
      </c>
      <c r="FD77" s="19"/>
      <c r="FE77" s="20">
        <f t="shared" si="115"/>
        <v>0</v>
      </c>
      <c r="FF77" s="82" t="s">
        <v>5</v>
      </c>
      <c r="FG77" s="19"/>
      <c r="FH77" s="20">
        <f t="shared" si="116"/>
        <v>0</v>
      </c>
      <c r="FI77" s="82" t="s">
        <v>5</v>
      </c>
      <c r="FJ77" s="19"/>
      <c r="FK77" s="20">
        <f t="shared" si="117"/>
        <v>0</v>
      </c>
      <c r="FL77" s="82" t="s">
        <v>5</v>
      </c>
      <c r="FM77" s="19"/>
      <c r="FN77" s="20">
        <f t="shared" si="118"/>
        <v>0</v>
      </c>
      <c r="FO77" s="82" t="s">
        <v>5</v>
      </c>
      <c r="FP77" s="19"/>
      <c r="FQ77" s="20">
        <f t="shared" si="119"/>
        <v>0</v>
      </c>
      <c r="FR77" s="82" t="s">
        <v>5</v>
      </c>
      <c r="FS77" s="19"/>
      <c r="FT77" s="20">
        <f t="shared" si="120"/>
        <v>0</v>
      </c>
      <c r="FU77" s="82" t="s">
        <v>5</v>
      </c>
      <c r="FV77" s="19"/>
      <c r="FW77" s="20">
        <f t="shared" si="121"/>
        <v>0</v>
      </c>
      <c r="FX77" s="82" t="s">
        <v>5</v>
      </c>
      <c r="FY77" s="19"/>
      <c r="FZ77" s="20">
        <f t="shared" si="122"/>
        <v>0</v>
      </c>
      <c r="GA77" s="82" t="s">
        <v>5</v>
      </c>
      <c r="GB77" s="19"/>
      <c r="GC77" s="20">
        <f t="shared" si="123"/>
        <v>0</v>
      </c>
      <c r="GD77" s="82" t="s">
        <v>5</v>
      </c>
      <c r="GE77" s="19"/>
      <c r="GF77" s="20">
        <f t="shared" si="124"/>
        <v>0</v>
      </c>
      <c r="GG77" s="82" t="s">
        <v>5</v>
      </c>
      <c r="GH77" s="19"/>
      <c r="GI77" s="20">
        <f t="shared" si="125"/>
        <v>0</v>
      </c>
      <c r="GJ77" s="82" t="s">
        <v>5</v>
      </c>
      <c r="GK77" s="19"/>
      <c r="GL77" s="20">
        <f t="shared" si="126"/>
        <v>0</v>
      </c>
      <c r="GM77" s="82" t="s">
        <v>289</v>
      </c>
      <c r="GN77" s="19"/>
      <c r="GO77" s="20">
        <f t="shared" si="127"/>
        <v>0</v>
      </c>
      <c r="GP77" s="82" t="s">
        <v>5</v>
      </c>
      <c r="GQ77" s="19"/>
      <c r="GR77" s="20">
        <f t="shared" si="128"/>
        <v>0</v>
      </c>
      <c r="GS77" s="82" t="s">
        <v>5</v>
      </c>
      <c r="GT77" s="19"/>
      <c r="GU77" s="20">
        <f t="shared" si="129"/>
        <v>0</v>
      </c>
      <c r="GV77" s="168"/>
    </row>
    <row r="78" spans="1:204">
      <c r="A78" s="236">
        <v>75</v>
      </c>
      <c r="B78" s="48"/>
      <c r="C78" s="17" t="s">
        <v>129</v>
      </c>
      <c r="D78" s="18"/>
      <c r="E78" s="444" t="str">
        <f>IF('Phase Finale'!J59&lt;&gt;"",'Phase Finale'!J59,"")</f>
        <v/>
      </c>
      <c r="F78" s="445"/>
      <c r="G78" s="22"/>
      <c r="H78" s="22"/>
      <c r="I78" s="22"/>
      <c r="J78" s="22"/>
      <c r="K78" s="270" t="str">
        <f>IF($K$4&lt;&gt;0,HLOOKUP($K$4,$O$4:GU78,A78,FALSE),"")</f>
        <v>Slovaquie</v>
      </c>
      <c r="L78" s="265"/>
      <c r="M78" s="260">
        <f>IF($K$4&lt;&gt;0,HLOOKUP(CONCATENATE($K$4,"2"),$O$4:GU78,A78,FALSE),"")</f>
        <v>0</v>
      </c>
      <c r="N78" s="253"/>
      <c r="O78" s="82" t="s">
        <v>2</v>
      </c>
      <c r="P78" s="19"/>
      <c r="Q78" s="20">
        <f t="shared" si="67"/>
        <v>0</v>
      </c>
      <c r="R78" s="82" t="s">
        <v>279</v>
      </c>
      <c r="S78" s="19"/>
      <c r="T78" s="20">
        <f t="shared" si="68"/>
        <v>0</v>
      </c>
      <c r="U78" s="82" t="s">
        <v>2</v>
      </c>
      <c r="V78" s="19"/>
      <c r="W78" s="20">
        <f t="shared" si="69"/>
        <v>0</v>
      </c>
      <c r="X78" s="82" t="s">
        <v>279</v>
      </c>
      <c r="Y78" s="19"/>
      <c r="Z78" s="20">
        <f t="shared" si="70"/>
        <v>0</v>
      </c>
      <c r="AA78" s="82" t="s">
        <v>279</v>
      </c>
      <c r="AB78" s="19"/>
      <c r="AC78" s="20">
        <f t="shared" si="71"/>
        <v>0</v>
      </c>
      <c r="AD78" s="82" t="s">
        <v>279</v>
      </c>
      <c r="AE78" s="19"/>
      <c r="AF78" s="20">
        <f t="shared" si="72"/>
        <v>0</v>
      </c>
      <c r="AG78" s="82" t="s">
        <v>2</v>
      </c>
      <c r="AH78" s="19"/>
      <c r="AI78" s="20">
        <f t="shared" si="73"/>
        <v>0</v>
      </c>
      <c r="AJ78" s="82" t="s">
        <v>285</v>
      </c>
      <c r="AK78" s="19"/>
      <c r="AL78" s="20">
        <f t="shared" si="74"/>
        <v>0</v>
      </c>
      <c r="AM78" s="82" t="s">
        <v>3</v>
      </c>
      <c r="AN78" s="19"/>
      <c r="AO78" s="20">
        <f t="shared" si="75"/>
        <v>0</v>
      </c>
      <c r="AP78" s="82" t="s">
        <v>3</v>
      </c>
      <c r="AQ78" s="19"/>
      <c r="AR78" s="20">
        <f t="shared" si="76"/>
        <v>0</v>
      </c>
      <c r="AS78" s="82" t="s">
        <v>279</v>
      </c>
      <c r="AT78" s="19"/>
      <c r="AU78" s="20">
        <f t="shared" si="77"/>
        <v>0</v>
      </c>
      <c r="AV78" s="82" t="s">
        <v>2</v>
      </c>
      <c r="AW78" s="19"/>
      <c r="AX78" s="20">
        <f t="shared" si="78"/>
        <v>0</v>
      </c>
      <c r="AY78" s="82" t="s">
        <v>3</v>
      </c>
      <c r="AZ78" s="19"/>
      <c r="BA78" s="20">
        <f t="shared" si="79"/>
        <v>0</v>
      </c>
      <c r="BB78" s="82" t="s">
        <v>3</v>
      </c>
      <c r="BC78" s="19"/>
      <c r="BD78" s="20">
        <f t="shared" si="80"/>
        <v>0</v>
      </c>
      <c r="BE78" s="82" t="s">
        <v>279</v>
      </c>
      <c r="BF78" s="19"/>
      <c r="BG78" s="20">
        <f t="shared" si="81"/>
        <v>0</v>
      </c>
      <c r="BH78" s="82" t="s">
        <v>2</v>
      </c>
      <c r="BI78" s="19"/>
      <c r="BJ78" s="20">
        <f t="shared" si="82"/>
        <v>0</v>
      </c>
      <c r="BK78" s="82" t="s">
        <v>3</v>
      </c>
      <c r="BL78" s="19"/>
      <c r="BM78" s="20">
        <f t="shared" si="83"/>
        <v>0</v>
      </c>
      <c r="BN78" s="82" t="s">
        <v>3</v>
      </c>
      <c r="BO78" s="19"/>
      <c r="BP78" s="20">
        <f t="shared" si="84"/>
        <v>0</v>
      </c>
      <c r="BQ78" s="82" t="s">
        <v>2</v>
      </c>
      <c r="BR78" s="19"/>
      <c r="BS78" s="20">
        <f t="shared" si="85"/>
        <v>0</v>
      </c>
      <c r="BT78" s="82" t="s">
        <v>280</v>
      </c>
      <c r="BU78" s="19"/>
      <c r="BV78" s="20">
        <f t="shared" si="86"/>
        <v>0</v>
      </c>
      <c r="BW78" s="82" t="s">
        <v>3</v>
      </c>
      <c r="BX78" s="19"/>
      <c r="BY78" s="20">
        <f t="shared" si="87"/>
        <v>0</v>
      </c>
      <c r="BZ78" s="82" t="s">
        <v>2</v>
      </c>
      <c r="CA78" s="19"/>
      <c r="CB78" s="20">
        <f t="shared" si="88"/>
        <v>0</v>
      </c>
      <c r="CC78" s="82" t="s">
        <v>279</v>
      </c>
      <c r="CD78" s="19"/>
      <c r="CE78" s="20">
        <f t="shared" si="89"/>
        <v>0</v>
      </c>
      <c r="CF78" s="82" t="s">
        <v>279</v>
      </c>
      <c r="CG78" s="19"/>
      <c r="CH78" s="20">
        <f t="shared" si="90"/>
        <v>0</v>
      </c>
      <c r="CI78" s="82" t="s">
        <v>3</v>
      </c>
      <c r="CJ78" s="19"/>
      <c r="CK78" s="20">
        <f t="shared" si="91"/>
        <v>0</v>
      </c>
      <c r="CL78" s="82" t="s">
        <v>3</v>
      </c>
      <c r="CM78" s="19"/>
      <c r="CN78" s="20">
        <f t="shared" si="92"/>
        <v>0</v>
      </c>
      <c r="CO78" s="82" t="s">
        <v>3</v>
      </c>
      <c r="CP78" s="19"/>
      <c r="CQ78" s="20">
        <f t="shared" si="93"/>
        <v>0</v>
      </c>
      <c r="CR78" s="82" t="s">
        <v>279</v>
      </c>
      <c r="CS78" s="19"/>
      <c r="CT78" s="20">
        <f t="shared" si="94"/>
        <v>0</v>
      </c>
      <c r="CU78" s="82" t="s">
        <v>3</v>
      </c>
      <c r="CV78" s="19"/>
      <c r="CW78" s="20">
        <f t="shared" si="95"/>
        <v>0</v>
      </c>
      <c r="CX78" s="82" t="s">
        <v>3</v>
      </c>
      <c r="CY78" s="19"/>
      <c r="CZ78" s="20">
        <f t="shared" si="96"/>
        <v>0</v>
      </c>
      <c r="DA78" s="82" t="s">
        <v>279</v>
      </c>
      <c r="DB78" s="19"/>
      <c r="DC78" s="20">
        <f t="shared" si="97"/>
        <v>0</v>
      </c>
      <c r="DD78" s="82" t="s">
        <v>279</v>
      </c>
      <c r="DE78" s="19"/>
      <c r="DF78" s="20">
        <f t="shared" si="98"/>
        <v>0</v>
      </c>
      <c r="DG78" s="82" t="s">
        <v>3</v>
      </c>
      <c r="DH78" s="19"/>
      <c r="DI78" s="20">
        <f t="shared" si="99"/>
        <v>0</v>
      </c>
      <c r="DJ78" s="82" t="s">
        <v>2</v>
      </c>
      <c r="DK78" s="19"/>
      <c r="DL78" s="20">
        <f t="shared" si="100"/>
        <v>0</v>
      </c>
      <c r="DM78" s="82" t="s">
        <v>279</v>
      </c>
      <c r="DN78" s="19"/>
      <c r="DO78" s="20">
        <f t="shared" si="101"/>
        <v>0</v>
      </c>
      <c r="DP78" s="82" t="s">
        <v>3</v>
      </c>
      <c r="DQ78" s="19"/>
      <c r="DR78" s="20">
        <f t="shared" si="102"/>
        <v>0</v>
      </c>
      <c r="DS78" s="82" t="s">
        <v>279</v>
      </c>
      <c r="DT78" s="19"/>
      <c r="DU78" s="20">
        <f t="shared" si="103"/>
        <v>0</v>
      </c>
      <c r="DV78" s="82" t="s">
        <v>279</v>
      </c>
      <c r="DW78" s="19"/>
      <c r="DX78" s="20">
        <f t="shared" si="104"/>
        <v>0</v>
      </c>
      <c r="DY78" s="82" t="s">
        <v>279</v>
      </c>
      <c r="DZ78" s="19"/>
      <c r="EA78" s="20">
        <f t="shared" si="105"/>
        <v>0</v>
      </c>
      <c r="EB78" s="82" t="s">
        <v>279</v>
      </c>
      <c r="EC78" s="19"/>
      <c r="ED78" s="20">
        <f t="shared" si="106"/>
        <v>0</v>
      </c>
      <c r="EE78" s="82" t="s">
        <v>2</v>
      </c>
      <c r="EF78" s="19"/>
      <c r="EG78" s="20">
        <f t="shared" si="107"/>
        <v>0</v>
      </c>
      <c r="EH78" s="82" t="s">
        <v>279</v>
      </c>
      <c r="EI78" s="19"/>
      <c r="EJ78" s="20">
        <f t="shared" si="108"/>
        <v>0</v>
      </c>
      <c r="EK78" s="82" t="s">
        <v>3</v>
      </c>
      <c r="EL78" s="19"/>
      <c r="EM78" s="20">
        <f t="shared" si="109"/>
        <v>0</v>
      </c>
      <c r="EN78" s="82" t="s">
        <v>3</v>
      </c>
      <c r="EO78" s="19"/>
      <c r="EP78" s="20">
        <f t="shared" si="110"/>
        <v>0</v>
      </c>
      <c r="EQ78" s="82" t="s">
        <v>279</v>
      </c>
      <c r="ER78" s="19"/>
      <c r="ES78" s="20">
        <f t="shared" si="111"/>
        <v>0</v>
      </c>
      <c r="ET78" s="82" t="s">
        <v>279</v>
      </c>
      <c r="EU78" s="19"/>
      <c r="EV78" s="20">
        <f t="shared" si="112"/>
        <v>0</v>
      </c>
      <c r="EW78" s="82" t="s">
        <v>279</v>
      </c>
      <c r="EX78" s="19"/>
      <c r="EY78" s="20">
        <f t="shared" si="113"/>
        <v>0</v>
      </c>
      <c r="EZ78" s="82" t="s">
        <v>2</v>
      </c>
      <c r="FA78" s="19"/>
      <c r="FB78" s="20">
        <f t="shared" si="114"/>
        <v>0</v>
      </c>
      <c r="FC78" s="82" t="s">
        <v>2</v>
      </c>
      <c r="FD78" s="19"/>
      <c r="FE78" s="20">
        <f t="shared" si="115"/>
        <v>0</v>
      </c>
      <c r="FF78" s="82" t="s">
        <v>279</v>
      </c>
      <c r="FG78" s="19"/>
      <c r="FH78" s="20">
        <f t="shared" si="116"/>
        <v>0</v>
      </c>
      <c r="FI78" s="82" t="s">
        <v>2</v>
      </c>
      <c r="FJ78" s="19"/>
      <c r="FK78" s="20">
        <f t="shared" si="117"/>
        <v>0</v>
      </c>
      <c r="FL78" s="82" t="s">
        <v>3</v>
      </c>
      <c r="FM78" s="19"/>
      <c r="FN78" s="20">
        <f t="shared" si="118"/>
        <v>0</v>
      </c>
      <c r="FO78" s="82" t="s">
        <v>3</v>
      </c>
      <c r="FP78" s="19"/>
      <c r="FQ78" s="20">
        <f t="shared" si="119"/>
        <v>0</v>
      </c>
      <c r="FR78" s="82" t="s">
        <v>3</v>
      </c>
      <c r="FS78" s="19"/>
      <c r="FT78" s="20">
        <f t="shared" si="120"/>
        <v>0</v>
      </c>
      <c r="FU78" s="82" t="s">
        <v>279</v>
      </c>
      <c r="FV78" s="19"/>
      <c r="FW78" s="20">
        <f t="shared" si="121"/>
        <v>0</v>
      </c>
      <c r="FX78" s="82" t="s">
        <v>279</v>
      </c>
      <c r="FY78" s="19"/>
      <c r="FZ78" s="20">
        <f t="shared" si="122"/>
        <v>0</v>
      </c>
      <c r="GA78" s="82" t="s">
        <v>279</v>
      </c>
      <c r="GB78" s="19"/>
      <c r="GC78" s="20">
        <f t="shared" si="123"/>
        <v>0</v>
      </c>
      <c r="GD78" s="82" t="s">
        <v>279</v>
      </c>
      <c r="GE78" s="19"/>
      <c r="GF78" s="20">
        <f t="shared" si="124"/>
        <v>0</v>
      </c>
      <c r="GG78" s="82" t="s">
        <v>2</v>
      </c>
      <c r="GH78" s="19"/>
      <c r="GI78" s="20">
        <f t="shared" si="125"/>
        <v>0</v>
      </c>
      <c r="GJ78" s="82" t="s">
        <v>2</v>
      </c>
      <c r="GK78" s="19"/>
      <c r="GL78" s="20">
        <f t="shared" si="126"/>
        <v>0</v>
      </c>
      <c r="GM78" s="82" t="s">
        <v>279</v>
      </c>
      <c r="GN78" s="19"/>
      <c r="GO78" s="20">
        <f t="shared" si="127"/>
        <v>0</v>
      </c>
      <c r="GP78" s="82" t="s">
        <v>3</v>
      </c>
      <c r="GQ78" s="19"/>
      <c r="GR78" s="20">
        <f t="shared" si="128"/>
        <v>0</v>
      </c>
      <c r="GS78" s="82" t="s">
        <v>2</v>
      </c>
      <c r="GT78" s="19"/>
      <c r="GU78" s="20">
        <f t="shared" si="129"/>
        <v>0</v>
      </c>
      <c r="GV78" s="168"/>
    </row>
    <row r="79" spans="1:204">
      <c r="A79" s="236">
        <v>76</v>
      </c>
      <c r="B79" s="48"/>
      <c r="C79" s="17" t="s">
        <v>130</v>
      </c>
      <c r="D79" s="18"/>
      <c r="E79" s="444" t="str">
        <f>IF('Phase Finale'!J69&lt;&gt;"",'Phase Finale'!J69,"")</f>
        <v/>
      </c>
      <c r="F79" s="445"/>
      <c r="G79" s="22"/>
      <c r="H79" s="22"/>
      <c r="I79" s="22"/>
      <c r="J79" s="22"/>
      <c r="K79" s="270" t="str">
        <f>IF($K$4&lt;&gt;0,HLOOKUP($K$4,$O$4:GU79,A79,FALSE),"")</f>
        <v>Pologne</v>
      </c>
      <c r="L79" s="265"/>
      <c r="M79" s="260">
        <f>IF($K$4&lt;&gt;0,HLOOKUP(CONCATENATE($K$4,"2"),$O$4:GU79,A79,FALSE),"")</f>
        <v>0</v>
      </c>
      <c r="N79" s="253"/>
      <c r="O79" s="82" t="s">
        <v>281</v>
      </c>
      <c r="P79" s="19"/>
      <c r="Q79" s="20">
        <f t="shared" si="67"/>
        <v>0</v>
      </c>
      <c r="R79" s="82" t="s">
        <v>281</v>
      </c>
      <c r="S79" s="19"/>
      <c r="T79" s="20">
        <f t="shared" si="68"/>
        <v>0</v>
      </c>
      <c r="U79" s="82" t="s">
        <v>281</v>
      </c>
      <c r="V79" s="19"/>
      <c r="W79" s="20">
        <f t="shared" si="69"/>
        <v>0</v>
      </c>
      <c r="X79" s="82" t="s">
        <v>92</v>
      </c>
      <c r="Y79" s="19"/>
      <c r="Z79" s="20">
        <f t="shared" si="70"/>
        <v>0</v>
      </c>
      <c r="AA79" s="82" t="s">
        <v>281</v>
      </c>
      <c r="AB79" s="19"/>
      <c r="AC79" s="20">
        <f t="shared" si="71"/>
        <v>0</v>
      </c>
      <c r="AD79" s="82" t="s">
        <v>281</v>
      </c>
      <c r="AE79" s="19"/>
      <c r="AF79" s="20">
        <f t="shared" si="72"/>
        <v>0</v>
      </c>
      <c r="AG79" s="82" t="s">
        <v>281</v>
      </c>
      <c r="AH79" s="19"/>
      <c r="AI79" s="20">
        <f t="shared" si="73"/>
        <v>0</v>
      </c>
      <c r="AJ79" s="82" t="s">
        <v>281</v>
      </c>
      <c r="AK79" s="19"/>
      <c r="AL79" s="20">
        <f t="shared" si="74"/>
        <v>0</v>
      </c>
      <c r="AM79" s="82" t="s">
        <v>281</v>
      </c>
      <c r="AN79" s="19"/>
      <c r="AO79" s="20">
        <f t="shared" si="75"/>
        <v>0</v>
      </c>
      <c r="AP79" s="82" t="s">
        <v>281</v>
      </c>
      <c r="AQ79" s="19"/>
      <c r="AR79" s="20">
        <f t="shared" si="76"/>
        <v>0</v>
      </c>
      <c r="AS79" s="82" t="s">
        <v>281</v>
      </c>
      <c r="AT79" s="19"/>
      <c r="AU79" s="20">
        <f t="shared" si="77"/>
        <v>0</v>
      </c>
      <c r="AV79" s="82" t="s">
        <v>281</v>
      </c>
      <c r="AW79" s="19"/>
      <c r="AX79" s="20">
        <f t="shared" si="78"/>
        <v>0</v>
      </c>
      <c r="AY79" s="82" t="s">
        <v>281</v>
      </c>
      <c r="AZ79" s="19"/>
      <c r="BA79" s="20">
        <f t="shared" si="79"/>
        <v>0</v>
      </c>
      <c r="BB79" s="82" t="s">
        <v>281</v>
      </c>
      <c r="BC79" s="19"/>
      <c r="BD79" s="20">
        <f t="shared" si="80"/>
        <v>0</v>
      </c>
      <c r="BE79" s="82" t="s">
        <v>92</v>
      </c>
      <c r="BF79" s="19"/>
      <c r="BG79" s="20">
        <f t="shared" si="81"/>
        <v>0</v>
      </c>
      <c r="BH79" s="82" t="s">
        <v>281</v>
      </c>
      <c r="BI79" s="19"/>
      <c r="BJ79" s="20">
        <f t="shared" si="82"/>
        <v>0</v>
      </c>
      <c r="BK79" s="82" t="s">
        <v>281</v>
      </c>
      <c r="BL79" s="19"/>
      <c r="BM79" s="20">
        <f t="shared" si="83"/>
        <v>0</v>
      </c>
      <c r="BN79" s="82" t="s">
        <v>281</v>
      </c>
      <c r="BO79" s="19"/>
      <c r="BP79" s="20">
        <f t="shared" si="84"/>
        <v>0</v>
      </c>
      <c r="BQ79" s="82" t="s">
        <v>281</v>
      </c>
      <c r="BR79" s="19"/>
      <c r="BS79" s="20">
        <f t="shared" si="85"/>
        <v>0</v>
      </c>
      <c r="BT79" s="82" t="s">
        <v>281</v>
      </c>
      <c r="BU79" s="19"/>
      <c r="BV79" s="20">
        <f t="shared" si="86"/>
        <v>0</v>
      </c>
      <c r="BW79" s="82" t="s">
        <v>281</v>
      </c>
      <c r="BX79" s="19"/>
      <c r="BY79" s="20">
        <f t="shared" si="87"/>
        <v>0</v>
      </c>
      <c r="BZ79" s="82" t="s">
        <v>281</v>
      </c>
      <c r="CA79" s="19"/>
      <c r="CB79" s="20">
        <f t="shared" si="88"/>
        <v>0</v>
      </c>
      <c r="CC79" s="82" t="s">
        <v>281</v>
      </c>
      <c r="CD79" s="19"/>
      <c r="CE79" s="20">
        <f t="shared" si="89"/>
        <v>0</v>
      </c>
      <c r="CF79" s="82" t="s">
        <v>281</v>
      </c>
      <c r="CG79" s="19"/>
      <c r="CH79" s="20">
        <f t="shared" si="90"/>
        <v>0</v>
      </c>
      <c r="CI79" s="82" t="s">
        <v>281</v>
      </c>
      <c r="CJ79" s="19"/>
      <c r="CK79" s="20">
        <f t="shared" si="91"/>
        <v>0</v>
      </c>
      <c r="CL79" s="82" t="s">
        <v>281</v>
      </c>
      <c r="CM79" s="19"/>
      <c r="CN79" s="20">
        <f t="shared" si="92"/>
        <v>0</v>
      </c>
      <c r="CO79" s="82" t="s">
        <v>281</v>
      </c>
      <c r="CP79" s="19"/>
      <c r="CQ79" s="20">
        <f t="shared" si="93"/>
        <v>0</v>
      </c>
      <c r="CR79" s="82" t="s">
        <v>281</v>
      </c>
      <c r="CS79" s="19"/>
      <c r="CT79" s="20">
        <f t="shared" si="94"/>
        <v>0</v>
      </c>
      <c r="CU79" s="82" t="s">
        <v>281</v>
      </c>
      <c r="CV79" s="19"/>
      <c r="CW79" s="20">
        <f t="shared" si="95"/>
        <v>0</v>
      </c>
      <c r="CX79" s="82" t="s">
        <v>281</v>
      </c>
      <c r="CY79" s="19"/>
      <c r="CZ79" s="20">
        <f t="shared" si="96"/>
        <v>0</v>
      </c>
      <c r="DA79" s="82" t="s">
        <v>281</v>
      </c>
      <c r="DB79" s="19"/>
      <c r="DC79" s="20">
        <f t="shared" si="97"/>
        <v>0</v>
      </c>
      <c r="DD79" s="82" t="s">
        <v>281</v>
      </c>
      <c r="DE79" s="19"/>
      <c r="DF79" s="20">
        <f t="shared" si="98"/>
        <v>0</v>
      </c>
      <c r="DG79" s="82" t="s">
        <v>281</v>
      </c>
      <c r="DH79" s="19"/>
      <c r="DI79" s="20">
        <f t="shared" si="99"/>
        <v>0</v>
      </c>
      <c r="DJ79" s="82" t="s">
        <v>281</v>
      </c>
      <c r="DK79" s="19"/>
      <c r="DL79" s="20">
        <f t="shared" si="100"/>
        <v>0</v>
      </c>
      <c r="DM79" s="82" t="s">
        <v>281</v>
      </c>
      <c r="DN79" s="19"/>
      <c r="DO79" s="20">
        <f t="shared" si="101"/>
        <v>0</v>
      </c>
      <c r="DP79" s="82" t="s">
        <v>281</v>
      </c>
      <c r="DQ79" s="19"/>
      <c r="DR79" s="20">
        <f t="shared" si="102"/>
        <v>0</v>
      </c>
      <c r="DS79" s="82" t="s">
        <v>281</v>
      </c>
      <c r="DT79" s="19"/>
      <c r="DU79" s="20">
        <f t="shared" si="103"/>
        <v>0</v>
      </c>
      <c r="DV79" s="82" t="s">
        <v>0</v>
      </c>
      <c r="DW79" s="19"/>
      <c r="DX79" s="20">
        <f t="shared" si="104"/>
        <v>0</v>
      </c>
      <c r="DY79" s="82" t="s">
        <v>281</v>
      </c>
      <c r="DZ79" s="19"/>
      <c r="EA79" s="20">
        <f t="shared" si="105"/>
        <v>0</v>
      </c>
      <c r="EB79" s="82" t="s">
        <v>281</v>
      </c>
      <c r="EC79" s="19"/>
      <c r="ED79" s="20">
        <f t="shared" si="106"/>
        <v>0</v>
      </c>
      <c r="EE79" s="82" t="s">
        <v>281</v>
      </c>
      <c r="EF79" s="19"/>
      <c r="EG79" s="20">
        <f t="shared" si="107"/>
        <v>0</v>
      </c>
      <c r="EH79" s="82" t="s">
        <v>281</v>
      </c>
      <c r="EI79" s="19"/>
      <c r="EJ79" s="20">
        <f t="shared" si="108"/>
        <v>0</v>
      </c>
      <c r="EK79" s="82" t="s">
        <v>0</v>
      </c>
      <c r="EL79" s="19"/>
      <c r="EM79" s="20">
        <f t="shared" si="109"/>
        <v>0</v>
      </c>
      <c r="EN79" s="82" t="s">
        <v>281</v>
      </c>
      <c r="EO79" s="19"/>
      <c r="EP79" s="20">
        <f t="shared" si="110"/>
        <v>0</v>
      </c>
      <c r="EQ79" s="82" t="s">
        <v>281</v>
      </c>
      <c r="ER79" s="19"/>
      <c r="ES79" s="20">
        <f t="shared" si="111"/>
        <v>0</v>
      </c>
      <c r="ET79" s="82" t="s">
        <v>281</v>
      </c>
      <c r="EU79" s="19"/>
      <c r="EV79" s="20">
        <f t="shared" si="112"/>
        <v>0</v>
      </c>
      <c r="EW79" s="82" t="s">
        <v>281</v>
      </c>
      <c r="EX79" s="19"/>
      <c r="EY79" s="20">
        <f t="shared" si="113"/>
        <v>0</v>
      </c>
      <c r="EZ79" s="82" t="s">
        <v>281</v>
      </c>
      <c r="FA79" s="19"/>
      <c r="FB79" s="20">
        <f t="shared" si="114"/>
        <v>0</v>
      </c>
      <c r="FC79" s="82" t="s">
        <v>281</v>
      </c>
      <c r="FD79" s="19"/>
      <c r="FE79" s="20">
        <f t="shared" si="115"/>
        <v>0</v>
      </c>
      <c r="FF79" s="82" t="s">
        <v>281</v>
      </c>
      <c r="FG79" s="19"/>
      <c r="FH79" s="20">
        <f t="shared" si="116"/>
        <v>0</v>
      </c>
      <c r="FI79" s="82" t="s">
        <v>281</v>
      </c>
      <c r="FJ79" s="19"/>
      <c r="FK79" s="20">
        <f t="shared" si="117"/>
        <v>0</v>
      </c>
      <c r="FL79" s="82" t="s">
        <v>281</v>
      </c>
      <c r="FM79" s="19"/>
      <c r="FN79" s="20">
        <f t="shared" si="118"/>
        <v>0</v>
      </c>
      <c r="FO79" s="82" t="s">
        <v>281</v>
      </c>
      <c r="FP79" s="19"/>
      <c r="FQ79" s="20">
        <f t="shared" si="119"/>
        <v>0</v>
      </c>
      <c r="FR79" s="82" t="s">
        <v>281</v>
      </c>
      <c r="FS79" s="19"/>
      <c r="FT79" s="20">
        <f t="shared" si="120"/>
        <v>0</v>
      </c>
      <c r="FU79" s="82" t="s">
        <v>281</v>
      </c>
      <c r="FV79" s="19"/>
      <c r="FW79" s="20">
        <f t="shared" si="121"/>
        <v>0</v>
      </c>
      <c r="FX79" s="82" t="s">
        <v>281</v>
      </c>
      <c r="FY79" s="19"/>
      <c r="FZ79" s="20">
        <f t="shared" si="122"/>
        <v>0</v>
      </c>
      <c r="GA79" s="82" t="s">
        <v>281</v>
      </c>
      <c r="GB79" s="19"/>
      <c r="GC79" s="20">
        <f t="shared" si="123"/>
        <v>0</v>
      </c>
      <c r="GD79" s="82" t="s">
        <v>281</v>
      </c>
      <c r="GE79" s="19"/>
      <c r="GF79" s="20">
        <f t="shared" si="124"/>
        <v>0</v>
      </c>
      <c r="GG79" s="82" t="s">
        <v>281</v>
      </c>
      <c r="GH79" s="19"/>
      <c r="GI79" s="20">
        <f t="shared" si="125"/>
        <v>0</v>
      </c>
      <c r="GJ79" s="82" t="s">
        <v>281</v>
      </c>
      <c r="GK79" s="19"/>
      <c r="GL79" s="20">
        <f t="shared" si="126"/>
        <v>0</v>
      </c>
      <c r="GM79" s="82" t="s">
        <v>89</v>
      </c>
      <c r="GN79" s="19"/>
      <c r="GO79" s="20">
        <f t="shared" si="127"/>
        <v>0</v>
      </c>
      <c r="GP79" s="82" t="s">
        <v>281</v>
      </c>
      <c r="GQ79" s="19"/>
      <c r="GR79" s="20">
        <f t="shared" si="128"/>
        <v>0</v>
      </c>
      <c r="GS79" s="82" t="s">
        <v>281</v>
      </c>
      <c r="GT79" s="19"/>
      <c r="GU79" s="20">
        <f t="shared" si="129"/>
        <v>0</v>
      </c>
      <c r="GV79" s="168"/>
    </row>
    <row r="80" spans="1:204" ht="13.5" thickBot="1">
      <c r="A80" s="236">
        <v>77</v>
      </c>
      <c r="B80" s="49"/>
      <c r="C80" s="34" t="s">
        <v>131</v>
      </c>
      <c r="D80" s="35"/>
      <c r="E80" s="444" t="str">
        <f>IF('Phase Finale'!J79&lt;&gt;"",'Phase Finale'!J79,"")</f>
        <v/>
      </c>
      <c r="F80" s="445"/>
      <c r="G80" s="23"/>
      <c r="H80" s="23"/>
      <c r="I80" s="23"/>
      <c r="J80" s="23"/>
      <c r="K80" s="271" t="str">
        <f>IF($K$4&lt;&gt;0,HLOOKUP($K$4,$O$4:GU80,A80,FALSE),"")</f>
        <v>Portugal</v>
      </c>
      <c r="L80" s="266"/>
      <c r="M80" s="261">
        <f>IF($K$4&lt;&gt;0,HLOOKUP(CONCATENATE($K$4,"2"),$O$4:GU80,A80,FALSE),"")</f>
        <v>0</v>
      </c>
      <c r="N80" s="262"/>
      <c r="O80" s="83" t="s">
        <v>4</v>
      </c>
      <c r="P80" s="30"/>
      <c r="Q80" s="20">
        <f t="shared" si="67"/>
        <v>0</v>
      </c>
      <c r="R80" s="83" t="s">
        <v>95</v>
      </c>
      <c r="S80" s="30"/>
      <c r="T80" s="20">
        <f t="shared" si="68"/>
        <v>0</v>
      </c>
      <c r="U80" s="83" t="s">
        <v>95</v>
      </c>
      <c r="V80" s="30"/>
      <c r="W80" s="20">
        <f t="shared" si="69"/>
        <v>0</v>
      </c>
      <c r="X80" s="83" t="s">
        <v>95</v>
      </c>
      <c r="Y80" s="30"/>
      <c r="Z80" s="20">
        <f t="shared" si="70"/>
        <v>0</v>
      </c>
      <c r="AA80" s="83" t="s">
        <v>4</v>
      </c>
      <c r="AB80" s="30"/>
      <c r="AC80" s="20">
        <f t="shared" si="71"/>
        <v>0</v>
      </c>
      <c r="AD80" s="83" t="s">
        <v>20</v>
      </c>
      <c r="AE80" s="30"/>
      <c r="AF80" s="20">
        <f t="shared" si="72"/>
        <v>0</v>
      </c>
      <c r="AG80" s="83" t="s">
        <v>1</v>
      </c>
      <c r="AH80" s="30"/>
      <c r="AI80" s="20">
        <f t="shared" si="73"/>
        <v>0</v>
      </c>
      <c r="AJ80" s="83" t="s">
        <v>95</v>
      </c>
      <c r="AK80" s="30"/>
      <c r="AL80" s="20">
        <f t="shared" si="74"/>
        <v>0</v>
      </c>
      <c r="AM80" s="83" t="s">
        <v>4</v>
      </c>
      <c r="AN80" s="30"/>
      <c r="AO80" s="20">
        <f t="shared" si="75"/>
        <v>0</v>
      </c>
      <c r="AP80" s="83" t="s">
        <v>4</v>
      </c>
      <c r="AQ80" s="30"/>
      <c r="AR80" s="20">
        <f t="shared" si="76"/>
        <v>0</v>
      </c>
      <c r="AS80" s="83" t="s">
        <v>4</v>
      </c>
      <c r="AT80" s="30"/>
      <c r="AU80" s="20">
        <f t="shared" si="77"/>
        <v>0</v>
      </c>
      <c r="AV80" s="83" t="s">
        <v>95</v>
      </c>
      <c r="AW80" s="30"/>
      <c r="AX80" s="20">
        <f t="shared" si="78"/>
        <v>0</v>
      </c>
      <c r="AY80" s="83" t="s">
        <v>1</v>
      </c>
      <c r="AZ80" s="30"/>
      <c r="BA80" s="20">
        <f t="shared" si="79"/>
        <v>0</v>
      </c>
      <c r="BB80" s="83" t="s">
        <v>4</v>
      </c>
      <c r="BC80" s="30"/>
      <c r="BD80" s="20">
        <f t="shared" si="80"/>
        <v>0</v>
      </c>
      <c r="BE80" s="83" t="s">
        <v>95</v>
      </c>
      <c r="BF80" s="30"/>
      <c r="BG80" s="20">
        <f t="shared" si="81"/>
        <v>0</v>
      </c>
      <c r="BH80" s="83" t="s">
        <v>95</v>
      </c>
      <c r="BI80" s="30"/>
      <c r="BJ80" s="20">
        <f t="shared" si="82"/>
        <v>0</v>
      </c>
      <c r="BK80" s="83" t="s">
        <v>20</v>
      </c>
      <c r="BL80" s="30"/>
      <c r="BM80" s="20">
        <f t="shared" si="83"/>
        <v>0</v>
      </c>
      <c r="BN80" s="83" t="s">
        <v>4</v>
      </c>
      <c r="BO80" s="30"/>
      <c r="BP80" s="20">
        <f t="shared" si="84"/>
        <v>0</v>
      </c>
      <c r="BQ80" s="83" t="s">
        <v>95</v>
      </c>
      <c r="BR80" s="30"/>
      <c r="BS80" s="20">
        <f t="shared" si="85"/>
        <v>0</v>
      </c>
      <c r="BT80" s="83" t="s">
        <v>95</v>
      </c>
      <c r="BU80" s="30"/>
      <c r="BV80" s="20">
        <f t="shared" si="86"/>
        <v>0</v>
      </c>
      <c r="BW80" s="83" t="s">
        <v>93</v>
      </c>
      <c r="BX80" s="30"/>
      <c r="BY80" s="20">
        <f t="shared" si="87"/>
        <v>0</v>
      </c>
      <c r="BZ80" s="83" t="s">
        <v>4</v>
      </c>
      <c r="CA80" s="30"/>
      <c r="CB80" s="20">
        <f t="shared" si="88"/>
        <v>0</v>
      </c>
      <c r="CC80" s="83" t="s">
        <v>4</v>
      </c>
      <c r="CD80" s="30"/>
      <c r="CE80" s="20">
        <f t="shared" si="89"/>
        <v>0</v>
      </c>
      <c r="CF80" s="83" t="s">
        <v>4</v>
      </c>
      <c r="CG80" s="30"/>
      <c r="CH80" s="20">
        <f t="shared" si="90"/>
        <v>0</v>
      </c>
      <c r="CI80" s="83" t="s">
        <v>20</v>
      </c>
      <c r="CJ80" s="30"/>
      <c r="CK80" s="20">
        <f t="shared" si="91"/>
        <v>0</v>
      </c>
      <c r="CL80" s="83" t="s">
        <v>95</v>
      </c>
      <c r="CM80" s="30"/>
      <c r="CN80" s="20">
        <f t="shared" si="92"/>
        <v>0</v>
      </c>
      <c r="CO80" s="83" t="s">
        <v>4</v>
      </c>
      <c r="CP80" s="30"/>
      <c r="CQ80" s="20">
        <f t="shared" si="93"/>
        <v>0</v>
      </c>
      <c r="CR80" s="83" t="s">
        <v>95</v>
      </c>
      <c r="CS80" s="30"/>
      <c r="CT80" s="20">
        <f t="shared" si="94"/>
        <v>0</v>
      </c>
      <c r="CU80" s="83" t="s">
        <v>4</v>
      </c>
      <c r="CV80" s="30"/>
      <c r="CW80" s="20">
        <f t="shared" si="95"/>
        <v>0</v>
      </c>
      <c r="CX80" s="83" t="s">
        <v>4</v>
      </c>
      <c r="CY80" s="30"/>
      <c r="CZ80" s="20">
        <f t="shared" si="96"/>
        <v>0</v>
      </c>
      <c r="DA80" s="83" t="s">
        <v>4</v>
      </c>
      <c r="DB80" s="30"/>
      <c r="DC80" s="20">
        <f t="shared" si="97"/>
        <v>0</v>
      </c>
      <c r="DD80" s="83" t="s">
        <v>4</v>
      </c>
      <c r="DE80" s="30"/>
      <c r="DF80" s="20">
        <f t="shared" si="98"/>
        <v>0</v>
      </c>
      <c r="DG80" s="83" t="s">
        <v>95</v>
      </c>
      <c r="DH80" s="30"/>
      <c r="DI80" s="20">
        <f t="shared" si="99"/>
        <v>0</v>
      </c>
      <c r="DJ80" s="83" t="s">
        <v>1</v>
      </c>
      <c r="DK80" s="30"/>
      <c r="DL80" s="20">
        <f t="shared" si="100"/>
        <v>0</v>
      </c>
      <c r="DM80" s="83" t="s">
        <v>1</v>
      </c>
      <c r="DN80" s="30"/>
      <c r="DO80" s="20">
        <f t="shared" si="101"/>
        <v>0</v>
      </c>
      <c r="DP80" s="83" t="s">
        <v>93</v>
      </c>
      <c r="DQ80" s="30"/>
      <c r="DR80" s="20">
        <f t="shared" si="102"/>
        <v>0</v>
      </c>
      <c r="DS80" s="83" t="s">
        <v>4</v>
      </c>
      <c r="DT80" s="30"/>
      <c r="DU80" s="20">
        <f t="shared" si="103"/>
        <v>0</v>
      </c>
      <c r="DV80" s="83" t="s">
        <v>95</v>
      </c>
      <c r="DW80" s="30"/>
      <c r="DX80" s="20">
        <f t="shared" si="104"/>
        <v>0</v>
      </c>
      <c r="DY80" s="83" t="s">
        <v>4</v>
      </c>
      <c r="DZ80" s="30"/>
      <c r="EA80" s="20">
        <f t="shared" si="105"/>
        <v>0</v>
      </c>
      <c r="EB80" s="83" t="s">
        <v>20</v>
      </c>
      <c r="EC80" s="30"/>
      <c r="ED80" s="20">
        <f t="shared" si="106"/>
        <v>0</v>
      </c>
      <c r="EE80" s="83" t="s">
        <v>95</v>
      </c>
      <c r="EF80" s="30"/>
      <c r="EG80" s="20">
        <f t="shared" si="107"/>
        <v>0</v>
      </c>
      <c r="EH80" s="83" t="s">
        <v>20</v>
      </c>
      <c r="EI80" s="30"/>
      <c r="EJ80" s="20">
        <f t="shared" si="108"/>
        <v>0</v>
      </c>
      <c r="EK80" s="83" t="s">
        <v>94</v>
      </c>
      <c r="EL80" s="30"/>
      <c r="EM80" s="20">
        <f t="shared" si="109"/>
        <v>0</v>
      </c>
      <c r="EN80" s="83" t="s">
        <v>95</v>
      </c>
      <c r="EO80" s="30"/>
      <c r="EP80" s="20">
        <f t="shared" si="110"/>
        <v>0</v>
      </c>
      <c r="EQ80" s="83" t="s">
        <v>4</v>
      </c>
      <c r="ER80" s="30"/>
      <c r="ES80" s="20">
        <f t="shared" si="111"/>
        <v>0</v>
      </c>
      <c r="ET80" s="83" t="s">
        <v>95</v>
      </c>
      <c r="EU80" s="30"/>
      <c r="EV80" s="20">
        <f t="shared" si="112"/>
        <v>0</v>
      </c>
      <c r="EW80" s="83" t="s">
        <v>1</v>
      </c>
      <c r="EX80" s="30"/>
      <c r="EY80" s="20">
        <f t="shared" si="113"/>
        <v>0</v>
      </c>
      <c r="EZ80" s="83" t="s">
        <v>95</v>
      </c>
      <c r="FA80" s="30"/>
      <c r="FB80" s="20">
        <f t="shared" si="114"/>
        <v>0</v>
      </c>
      <c r="FC80" s="83" t="s">
        <v>95</v>
      </c>
      <c r="FD80" s="30"/>
      <c r="FE80" s="20">
        <f t="shared" si="115"/>
        <v>0</v>
      </c>
      <c r="FF80" s="83" t="s">
        <v>1</v>
      </c>
      <c r="FG80" s="30"/>
      <c r="FH80" s="20">
        <f t="shared" si="116"/>
        <v>0</v>
      </c>
      <c r="FI80" s="83" t="s">
        <v>4</v>
      </c>
      <c r="FJ80" s="30"/>
      <c r="FK80" s="20">
        <f t="shared" si="117"/>
        <v>0</v>
      </c>
      <c r="FL80" s="83" t="s">
        <v>93</v>
      </c>
      <c r="FM80" s="30"/>
      <c r="FN80" s="20">
        <f t="shared" si="118"/>
        <v>0</v>
      </c>
      <c r="FO80" s="83" t="s">
        <v>95</v>
      </c>
      <c r="FP80" s="30"/>
      <c r="FQ80" s="20">
        <f t="shared" si="119"/>
        <v>0</v>
      </c>
      <c r="FR80" s="83" t="s">
        <v>95</v>
      </c>
      <c r="FS80" s="30"/>
      <c r="FT80" s="20">
        <f t="shared" si="120"/>
        <v>0</v>
      </c>
      <c r="FU80" s="83" t="s">
        <v>95</v>
      </c>
      <c r="FV80" s="30"/>
      <c r="FW80" s="20">
        <f t="shared" si="121"/>
        <v>0</v>
      </c>
      <c r="FX80" s="83" t="s">
        <v>95</v>
      </c>
      <c r="FY80" s="30"/>
      <c r="FZ80" s="20">
        <f t="shared" si="122"/>
        <v>0</v>
      </c>
      <c r="GA80" s="83" t="s">
        <v>95</v>
      </c>
      <c r="GB80" s="30"/>
      <c r="GC80" s="20">
        <f t="shared" si="123"/>
        <v>0</v>
      </c>
      <c r="GD80" s="83" t="s">
        <v>95</v>
      </c>
      <c r="GE80" s="30"/>
      <c r="GF80" s="20">
        <f t="shared" si="124"/>
        <v>0</v>
      </c>
      <c r="GG80" s="83" t="s">
        <v>95</v>
      </c>
      <c r="GH80" s="30"/>
      <c r="GI80" s="20">
        <f t="shared" si="125"/>
        <v>0</v>
      </c>
      <c r="GJ80" s="83" t="s">
        <v>1</v>
      </c>
      <c r="GK80" s="30"/>
      <c r="GL80" s="20">
        <f t="shared" si="126"/>
        <v>0</v>
      </c>
      <c r="GM80" s="83" t="s">
        <v>4</v>
      </c>
      <c r="GN80" s="30"/>
      <c r="GO80" s="20">
        <f t="shared" si="127"/>
        <v>0</v>
      </c>
      <c r="GP80" s="83" t="s">
        <v>95</v>
      </c>
      <c r="GQ80" s="30"/>
      <c r="GR80" s="20">
        <f t="shared" si="128"/>
        <v>0</v>
      </c>
      <c r="GS80" s="83" t="s">
        <v>1</v>
      </c>
      <c r="GT80" s="30"/>
      <c r="GU80" s="20">
        <f t="shared" si="129"/>
        <v>0</v>
      </c>
      <c r="GV80" s="168"/>
    </row>
    <row r="81" spans="1:204" ht="13.5" thickTop="1">
      <c r="A81" s="236">
        <v>78</v>
      </c>
      <c r="B81" s="50" t="s">
        <v>17</v>
      </c>
      <c r="C81" s="13" t="s">
        <v>37</v>
      </c>
      <c r="D81" s="14"/>
      <c r="E81" s="461" t="str">
        <f>IF('Phase Finale'!Q14&lt;&gt;"",'Phase Finale'!Q14,"")</f>
        <v/>
      </c>
      <c r="F81" s="462"/>
      <c r="G81" s="21"/>
      <c r="H81" s="21"/>
      <c r="I81" s="21"/>
      <c r="J81" s="21"/>
      <c r="K81" s="272" t="str">
        <f>IF($K$4&lt;&gt;0,HLOOKUP($K$4,$O$4:GU81,A81,FALSE),"")</f>
        <v>Albanie</v>
      </c>
      <c r="L81" s="267"/>
      <c r="M81" s="275">
        <f>IF($K$4&lt;&gt;0,HLOOKUP(CONCATENATE($K$4,"2"),$O$4:GU81,A81,FALSE),"")</f>
        <v>0</v>
      </c>
      <c r="N81" s="259"/>
      <c r="O81" s="84" t="s">
        <v>277</v>
      </c>
      <c r="P81" s="15"/>
      <c r="Q81" s="16">
        <f>20*COUNTIF($E$81:$E$84,O81)</f>
        <v>0</v>
      </c>
      <c r="R81" s="84" t="s">
        <v>277</v>
      </c>
      <c r="S81" s="15"/>
      <c r="T81" s="16">
        <f>20*COUNTIF($E$81:$E$84,R81)</f>
        <v>0</v>
      </c>
      <c r="U81" s="84" t="s">
        <v>277</v>
      </c>
      <c r="V81" s="15"/>
      <c r="W81" s="16">
        <f>20*COUNTIF($E$81:$E$84,U81)</f>
        <v>0</v>
      </c>
      <c r="X81" s="84" t="s">
        <v>277</v>
      </c>
      <c r="Y81" s="15"/>
      <c r="Z81" s="16">
        <f>20*COUNTIF($E$81:$E$84,X81)</f>
        <v>0</v>
      </c>
      <c r="AA81" s="84" t="s">
        <v>277</v>
      </c>
      <c r="AB81" s="15"/>
      <c r="AC81" s="16">
        <f>20*COUNTIF($E$81:$E$84,AA81)</f>
        <v>0</v>
      </c>
      <c r="AD81" s="84" t="s">
        <v>277</v>
      </c>
      <c r="AE81" s="15"/>
      <c r="AF81" s="16">
        <f>20*COUNTIF($E$81:$E$84,AD81)</f>
        <v>0</v>
      </c>
      <c r="AG81" s="84" t="s">
        <v>277</v>
      </c>
      <c r="AH81" s="15"/>
      <c r="AI81" s="16">
        <f>20*COUNTIF($E$81:$E$84,AG81)</f>
        <v>0</v>
      </c>
      <c r="AJ81" s="84" t="s">
        <v>277</v>
      </c>
      <c r="AK81" s="15"/>
      <c r="AL81" s="16">
        <f>20*COUNTIF($E$81:$E$84,AJ81)</f>
        <v>0</v>
      </c>
      <c r="AM81" s="84" t="s">
        <v>277</v>
      </c>
      <c r="AN81" s="15"/>
      <c r="AO81" s="16">
        <f>20*COUNTIF($E$81:$E$84,AM81)</f>
        <v>0</v>
      </c>
      <c r="AP81" s="84" t="s">
        <v>277</v>
      </c>
      <c r="AQ81" s="15"/>
      <c r="AR81" s="16">
        <f>20*COUNTIF($E$81:$E$84,AP81)</f>
        <v>0</v>
      </c>
      <c r="AS81" s="84" t="s">
        <v>277</v>
      </c>
      <c r="AT81" s="15"/>
      <c r="AU81" s="16">
        <f>20*COUNTIF($E$81:$E$84,AS81)</f>
        <v>0</v>
      </c>
      <c r="AV81" s="84" t="s">
        <v>277</v>
      </c>
      <c r="AW81" s="15"/>
      <c r="AX81" s="16">
        <f>20*COUNTIF($E$81:$E$84,AV81)</f>
        <v>0</v>
      </c>
      <c r="AY81" s="84" t="s">
        <v>277</v>
      </c>
      <c r="AZ81" s="15"/>
      <c r="BA81" s="16">
        <f>20*COUNTIF($E$81:$E$84,AY81)</f>
        <v>0</v>
      </c>
      <c r="BB81" s="84" t="s">
        <v>277</v>
      </c>
      <c r="BC81" s="15"/>
      <c r="BD81" s="16">
        <f>20*COUNTIF($E$81:$E$84,BB81)</f>
        <v>0</v>
      </c>
      <c r="BE81" s="84" t="s">
        <v>277</v>
      </c>
      <c r="BF81" s="15"/>
      <c r="BG81" s="16">
        <f>20*COUNTIF($E$81:$E$84,BE81)</f>
        <v>0</v>
      </c>
      <c r="BH81" s="84" t="s">
        <v>277</v>
      </c>
      <c r="BI81" s="15"/>
      <c r="BJ81" s="16">
        <f>20*COUNTIF($E$81:$E$84,BH81)</f>
        <v>0</v>
      </c>
      <c r="BK81" s="84" t="s">
        <v>277</v>
      </c>
      <c r="BL81" s="15"/>
      <c r="BM81" s="16">
        <f>20*COUNTIF($E$81:$E$84,BK81)</f>
        <v>0</v>
      </c>
      <c r="BN81" s="84" t="s">
        <v>277</v>
      </c>
      <c r="BO81" s="15"/>
      <c r="BP81" s="16">
        <f>20*COUNTIF($E$81:$E$84,BN81)</f>
        <v>0</v>
      </c>
      <c r="BQ81" s="84" t="s">
        <v>277</v>
      </c>
      <c r="BR81" s="15"/>
      <c r="BS81" s="16">
        <f>20*COUNTIF($E$81:$E$84,BQ81)</f>
        <v>0</v>
      </c>
      <c r="BT81" s="84" t="s">
        <v>277</v>
      </c>
      <c r="BU81" s="15"/>
      <c r="BV81" s="16">
        <f>20*COUNTIF($E$81:$E$84,BT81)</f>
        <v>0</v>
      </c>
      <c r="BW81" s="84" t="s">
        <v>277</v>
      </c>
      <c r="BX81" s="15"/>
      <c r="BY81" s="16">
        <f>20*COUNTIF($E$81:$E$84,BW81)</f>
        <v>0</v>
      </c>
      <c r="BZ81" s="84" t="s">
        <v>277</v>
      </c>
      <c r="CA81" s="15"/>
      <c r="CB81" s="16">
        <f>20*COUNTIF($E$81:$E$84,BZ81)</f>
        <v>0</v>
      </c>
      <c r="CC81" s="84" t="s">
        <v>277</v>
      </c>
      <c r="CD81" s="15"/>
      <c r="CE81" s="16">
        <f>20*COUNTIF($E$81:$E$84,CC81)</f>
        <v>0</v>
      </c>
      <c r="CF81" s="84" t="s">
        <v>286</v>
      </c>
      <c r="CG81" s="15"/>
      <c r="CH81" s="16">
        <f>20*COUNTIF($E$81:$E$84,CF81)</f>
        <v>0</v>
      </c>
      <c r="CI81" s="84" t="s">
        <v>277</v>
      </c>
      <c r="CJ81" s="15"/>
      <c r="CK81" s="16">
        <f>20*COUNTIF($E$81:$E$84,CI81)</f>
        <v>0</v>
      </c>
      <c r="CL81" s="84" t="s">
        <v>277</v>
      </c>
      <c r="CM81" s="15"/>
      <c r="CN81" s="16">
        <f>20*COUNTIF($E$81:$E$84,CL81)</f>
        <v>0</v>
      </c>
      <c r="CO81" s="84" t="s">
        <v>277</v>
      </c>
      <c r="CP81" s="15"/>
      <c r="CQ81" s="16">
        <f>20*COUNTIF($E$81:$E$84,CO81)</f>
        <v>0</v>
      </c>
      <c r="CR81" s="84" t="s">
        <v>277</v>
      </c>
      <c r="CS81" s="15"/>
      <c r="CT81" s="16">
        <f>20*COUNTIF($E$81:$E$84,CR81)</f>
        <v>0</v>
      </c>
      <c r="CU81" s="84" t="s">
        <v>277</v>
      </c>
      <c r="CV81" s="15"/>
      <c r="CW81" s="16">
        <f>20*COUNTIF($E$81:$E$84,CU81)</f>
        <v>0</v>
      </c>
      <c r="CX81" s="84" t="s">
        <v>277</v>
      </c>
      <c r="CY81" s="15"/>
      <c r="CZ81" s="16">
        <f>20*COUNTIF($E$81:$E$84,CX81)</f>
        <v>0</v>
      </c>
      <c r="DA81" s="84" t="s">
        <v>277</v>
      </c>
      <c r="DB81" s="15"/>
      <c r="DC81" s="16">
        <f>20*COUNTIF($E$81:$E$84,DA81)</f>
        <v>0</v>
      </c>
      <c r="DD81" s="84" t="s">
        <v>277</v>
      </c>
      <c r="DE81" s="15"/>
      <c r="DF81" s="16">
        <f>20*COUNTIF($E$81:$E$84,DD81)</f>
        <v>0</v>
      </c>
      <c r="DG81" s="84" t="s">
        <v>277</v>
      </c>
      <c r="DH81" s="15"/>
      <c r="DI81" s="16">
        <f>20*COUNTIF($E$81:$E$84,DG81)</f>
        <v>0</v>
      </c>
      <c r="DJ81" s="84" t="s">
        <v>277</v>
      </c>
      <c r="DK81" s="15"/>
      <c r="DL81" s="16">
        <f>20*COUNTIF($E$81:$E$84,DJ81)</f>
        <v>0</v>
      </c>
      <c r="DM81" s="84" t="s">
        <v>277</v>
      </c>
      <c r="DN81" s="15"/>
      <c r="DO81" s="16">
        <f>20*COUNTIF($E$81:$E$84,DM81)</f>
        <v>0</v>
      </c>
      <c r="DP81" s="84" t="s">
        <v>277</v>
      </c>
      <c r="DQ81" s="15"/>
      <c r="DR81" s="16">
        <f>20*COUNTIF($E$81:$E$84,DP81)</f>
        <v>0</v>
      </c>
      <c r="DS81" s="84" t="s">
        <v>277</v>
      </c>
      <c r="DT81" s="15"/>
      <c r="DU81" s="16">
        <f>20*COUNTIF($E$81:$E$84,DS81)</f>
        <v>0</v>
      </c>
      <c r="DV81" s="84" t="s">
        <v>277</v>
      </c>
      <c r="DW81" s="15"/>
      <c r="DX81" s="16">
        <f>20*COUNTIF($E$81:$E$84,DV81)</f>
        <v>0</v>
      </c>
      <c r="DY81" s="84" t="s">
        <v>277</v>
      </c>
      <c r="DZ81" s="15"/>
      <c r="EA81" s="16">
        <f>20*COUNTIF($E$81:$E$84,DY81)</f>
        <v>0</v>
      </c>
      <c r="EB81" s="84" t="s">
        <v>277</v>
      </c>
      <c r="EC81" s="15"/>
      <c r="ED81" s="16">
        <f>20*COUNTIF($E$81:$E$84,EB81)</f>
        <v>0</v>
      </c>
      <c r="EE81" s="84" t="s">
        <v>277</v>
      </c>
      <c r="EF81" s="15"/>
      <c r="EG81" s="16">
        <f>20*COUNTIF($E$81:$E$84,EE81)</f>
        <v>0</v>
      </c>
      <c r="EH81" s="84" t="s">
        <v>277</v>
      </c>
      <c r="EI81" s="15"/>
      <c r="EJ81" s="16">
        <f>20*COUNTIF($E$81:$E$84,EH81)</f>
        <v>0</v>
      </c>
      <c r="EK81" s="84" t="s">
        <v>277</v>
      </c>
      <c r="EL81" s="15"/>
      <c r="EM81" s="16">
        <f>20*COUNTIF($E$81:$E$84,EK81)</f>
        <v>0</v>
      </c>
      <c r="EN81" s="84" t="s">
        <v>277</v>
      </c>
      <c r="EO81" s="15"/>
      <c r="EP81" s="16">
        <f>20*COUNTIF($E$81:$E$84,EN81)</f>
        <v>0</v>
      </c>
      <c r="EQ81" s="84" t="s">
        <v>277</v>
      </c>
      <c r="ER81" s="15"/>
      <c r="ES81" s="16">
        <f>20*COUNTIF($E$81:$E$84,EQ81)</f>
        <v>0</v>
      </c>
      <c r="ET81" s="84" t="s">
        <v>277</v>
      </c>
      <c r="EU81" s="15"/>
      <c r="EV81" s="16">
        <f>20*COUNTIF($E$81:$E$84,ET81)</f>
        <v>0</v>
      </c>
      <c r="EW81" s="84" t="s">
        <v>277</v>
      </c>
      <c r="EX81" s="15"/>
      <c r="EY81" s="16">
        <f>20*COUNTIF($E$81:$E$84,EW81)</f>
        <v>0</v>
      </c>
      <c r="EZ81" s="84" t="s">
        <v>277</v>
      </c>
      <c r="FA81" s="15"/>
      <c r="FB81" s="16">
        <f>20*COUNTIF($E$81:$E$84,EZ81)</f>
        <v>0</v>
      </c>
      <c r="FC81" s="84" t="s">
        <v>277</v>
      </c>
      <c r="FD81" s="15"/>
      <c r="FE81" s="16">
        <f>20*COUNTIF($E$81:$E$84,FC81)</f>
        <v>0</v>
      </c>
      <c r="FF81" s="84" t="s">
        <v>277</v>
      </c>
      <c r="FG81" s="15"/>
      <c r="FH81" s="16">
        <f>20*COUNTIF($E$81:$E$84,FF81)</f>
        <v>0</v>
      </c>
      <c r="FI81" s="84" t="s">
        <v>277</v>
      </c>
      <c r="FJ81" s="15"/>
      <c r="FK81" s="16">
        <f>20*COUNTIF($E$81:$E$84,FI81)</f>
        <v>0</v>
      </c>
      <c r="FL81" s="84" t="s">
        <v>277</v>
      </c>
      <c r="FM81" s="15"/>
      <c r="FN81" s="16">
        <f>20*COUNTIF($E$81:$E$84,FL81)</f>
        <v>0</v>
      </c>
      <c r="FO81" s="84" t="s">
        <v>277</v>
      </c>
      <c r="FP81" s="15"/>
      <c r="FQ81" s="16">
        <f>20*COUNTIF($E$81:$E$84,FO81)</f>
        <v>0</v>
      </c>
      <c r="FR81" s="84" t="s">
        <v>286</v>
      </c>
      <c r="FS81" s="15"/>
      <c r="FT81" s="16">
        <f>20*COUNTIF($E$81:$E$84,FR81)</f>
        <v>0</v>
      </c>
      <c r="FU81" s="84" t="s">
        <v>277</v>
      </c>
      <c r="FV81" s="15"/>
      <c r="FW81" s="16">
        <f>20*COUNTIF($E$81:$E$84,FU81)</f>
        <v>0</v>
      </c>
      <c r="FX81" s="84" t="s">
        <v>277</v>
      </c>
      <c r="FY81" s="15"/>
      <c r="FZ81" s="16">
        <f>20*COUNTIF($E$81:$E$84,FX81)</f>
        <v>0</v>
      </c>
      <c r="GA81" s="84" t="s">
        <v>277</v>
      </c>
      <c r="GB81" s="15"/>
      <c r="GC81" s="16">
        <f>20*COUNTIF($E$81:$E$84,GA81)</f>
        <v>0</v>
      </c>
      <c r="GD81" s="84" t="s">
        <v>277</v>
      </c>
      <c r="GE81" s="15"/>
      <c r="GF81" s="16">
        <f>20*COUNTIF($E$81:$E$84,GD81)</f>
        <v>0</v>
      </c>
      <c r="GG81" s="84" t="s">
        <v>277</v>
      </c>
      <c r="GH81" s="15"/>
      <c r="GI81" s="16">
        <f>20*COUNTIF($E$81:$E$84,GG81)</f>
        <v>0</v>
      </c>
      <c r="GJ81" s="84" t="s">
        <v>277</v>
      </c>
      <c r="GK81" s="15"/>
      <c r="GL81" s="16">
        <f>20*COUNTIF($E$81:$E$84,GJ81)</f>
        <v>0</v>
      </c>
      <c r="GM81" s="84" t="s">
        <v>280</v>
      </c>
      <c r="GN81" s="15"/>
      <c r="GO81" s="16">
        <f>20*COUNTIF($E$81:$E$84,GM81)</f>
        <v>0</v>
      </c>
      <c r="GP81" s="84" t="s">
        <v>277</v>
      </c>
      <c r="GQ81" s="15"/>
      <c r="GR81" s="16">
        <f>20*COUNTIF($E$81:$E$84,GP81)</f>
        <v>0</v>
      </c>
      <c r="GS81" s="84" t="s">
        <v>277</v>
      </c>
      <c r="GT81" s="15"/>
      <c r="GU81" s="16">
        <f>20*COUNTIF($E$81:$E$84,GS81)</f>
        <v>0</v>
      </c>
      <c r="GV81" s="168"/>
    </row>
    <row r="82" spans="1:204">
      <c r="A82" s="236">
        <v>79</v>
      </c>
      <c r="B82" s="48"/>
      <c r="C82" s="17" t="s">
        <v>38</v>
      </c>
      <c r="D82" s="18"/>
      <c r="E82" s="444" t="str">
        <f>IF('Phase Finale'!Q34&lt;&gt;"",'Phase Finale'!Q34,"")</f>
        <v/>
      </c>
      <c r="F82" s="445"/>
      <c r="G82" s="22"/>
      <c r="H82" s="22"/>
      <c r="I82" s="22"/>
      <c r="J82" s="22"/>
      <c r="K82" s="270" t="str">
        <f>IF($K$4&lt;&gt;0,HLOOKUP($K$4,$O$4:GU82,A82,FALSE),"")</f>
        <v>France</v>
      </c>
      <c r="L82" s="265"/>
      <c r="M82" s="260">
        <f>IF($K$4&lt;&gt;0,HLOOKUP(CONCATENATE($K$4,"2"),$O$4:GU82,A82,FALSE),"")</f>
        <v>0</v>
      </c>
      <c r="N82" s="253"/>
      <c r="O82" s="82" t="s">
        <v>0</v>
      </c>
      <c r="P82" s="19"/>
      <c r="Q82" s="20">
        <f>20*COUNTIF($E$81:$E$84,O82)</f>
        <v>0</v>
      </c>
      <c r="R82" s="82" t="s">
        <v>1</v>
      </c>
      <c r="S82" s="19"/>
      <c r="T82" s="20">
        <f>20*COUNTIF($E$81:$E$84,R82)</f>
        <v>0</v>
      </c>
      <c r="U82" s="82" t="s">
        <v>1</v>
      </c>
      <c r="V82" s="19"/>
      <c r="W82" s="20">
        <f>20*COUNTIF($E$81:$E$84,U82)</f>
        <v>0</v>
      </c>
      <c r="X82" s="82" t="s">
        <v>0</v>
      </c>
      <c r="Y82" s="19"/>
      <c r="Z82" s="20">
        <f>20*COUNTIF($E$81:$E$84,X82)</f>
        <v>0</v>
      </c>
      <c r="AA82" s="82" t="s">
        <v>0</v>
      </c>
      <c r="AB82" s="19"/>
      <c r="AC82" s="20">
        <f>20*COUNTIF($E$81:$E$84,AA82)</f>
        <v>0</v>
      </c>
      <c r="AD82" s="82" t="s">
        <v>0</v>
      </c>
      <c r="AE82" s="19"/>
      <c r="AF82" s="20">
        <f>20*COUNTIF($E$81:$E$84,AD82)</f>
        <v>0</v>
      </c>
      <c r="AG82" s="82" t="s">
        <v>4</v>
      </c>
      <c r="AH82" s="19"/>
      <c r="AI82" s="20">
        <f>20*COUNTIF($E$81:$E$84,AG82)</f>
        <v>0</v>
      </c>
      <c r="AJ82" s="82" t="s">
        <v>1</v>
      </c>
      <c r="AK82" s="19"/>
      <c r="AL82" s="20">
        <f>20*COUNTIF($E$81:$E$84,AJ82)</f>
        <v>0</v>
      </c>
      <c r="AM82" s="82" t="s">
        <v>0</v>
      </c>
      <c r="AN82" s="19"/>
      <c r="AO82" s="20">
        <f>20*COUNTIF($E$81:$E$84,AM82)</f>
        <v>0</v>
      </c>
      <c r="AP82" s="82" t="s">
        <v>1</v>
      </c>
      <c r="AQ82" s="19"/>
      <c r="AR82" s="20">
        <f>20*COUNTIF($E$81:$E$84,AP82)</f>
        <v>0</v>
      </c>
      <c r="AS82" s="82" t="s">
        <v>0</v>
      </c>
      <c r="AT82" s="19"/>
      <c r="AU82" s="20">
        <f>20*COUNTIF($E$81:$E$84,AS82)</f>
        <v>0</v>
      </c>
      <c r="AV82" s="82" t="s">
        <v>1</v>
      </c>
      <c r="AW82" s="19"/>
      <c r="AX82" s="20">
        <f>20*COUNTIF($E$81:$E$84,AV82)</f>
        <v>0</v>
      </c>
      <c r="AY82" s="82" t="s">
        <v>4</v>
      </c>
      <c r="AZ82" s="19"/>
      <c r="BA82" s="20">
        <f>20*COUNTIF($E$81:$E$84,AY82)</f>
        <v>0</v>
      </c>
      <c r="BB82" s="82" t="s">
        <v>0</v>
      </c>
      <c r="BC82" s="19"/>
      <c r="BD82" s="20">
        <f>20*COUNTIF($E$81:$E$84,BB82)</f>
        <v>0</v>
      </c>
      <c r="BE82" s="82" t="s">
        <v>0</v>
      </c>
      <c r="BF82" s="19"/>
      <c r="BG82" s="20">
        <f>20*COUNTIF($E$81:$E$84,BE82)</f>
        <v>0</v>
      </c>
      <c r="BH82" s="82" t="s">
        <v>0</v>
      </c>
      <c r="BI82" s="19"/>
      <c r="BJ82" s="20">
        <f>20*COUNTIF($E$81:$E$84,BH82)</f>
        <v>0</v>
      </c>
      <c r="BK82" s="82" t="s">
        <v>4</v>
      </c>
      <c r="BL82" s="19"/>
      <c r="BM82" s="20">
        <f>20*COUNTIF($E$81:$E$84,BK82)</f>
        <v>0</v>
      </c>
      <c r="BN82" s="82" t="s">
        <v>1</v>
      </c>
      <c r="BO82" s="19"/>
      <c r="BP82" s="20">
        <f>20*COUNTIF($E$81:$E$84,BN82)</f>
        <v>0</v>
      </c>
      <c r="BQ82" s="82" t="s">
        <v>1</v>
      </c>
      <c r="BR82" s="19"/>
      <c r="BS82" s="20">
        <f>20*COUNTIF($E$81:$E$84,BQ82)</f>
        <v>0</v>
      </c>
      <c r="BT82" s="82" t="s">
        <v>1</v>
      </c>
      <c r="BU82" s="19"/>
      <c r="BV82" s="20">
        <f>20*COUNTIF($E$81:$E$84,BT82)</f>
        <v>0</v>
      </c>
      <c r="BW82" s="82" t="s">
        <v>1</v>
      </c>
      <c r="BX82" s="19"/>
      <c r="BY82" s="20">
        <f>20*COUNTIF($E$81:$E$84,BW82)</f>
        <v>0</v>
      </c>
      <c r="BZ82" s="82" t="s">
        <v>0</v>
      </c>
      <c r="CA82" s="19"/>
      <c r="CB82" s="20">
        <f>20*COUNTIF($E$81:$E$84,BZ82)</f>
        <v>0</v>
      </c>
      <c r="CC82" s="82" t="s">
        <v>0</v>
      </c>
      <c r="CD82" s="19"/>
      <c r="CE82" s="20">
        <f>20*COUNTIF($E$81:$E$84,CC82)</f>
        <v>0</v>
      </c>
      <c r="CF82" s="82" t="s">
        <v>1</v>
      </c>
      <c r="CG82" s="19"/>
      <c r="CH82" s="20">
        <f>20*COUNTIF($E$81:$E$84,CF82)</f>
        <v>0</v>
      </c>
      <c r="CI82" s="82" t="s">
        <v>0</v>
      </c>
      <c r="CJ82" s="19"/>
      <c r="CK82" s="20">
        <f>20*COUNTIF($E$81:$E$84,CI82)</f>
        <v>0</v>
      </c>
      <c r="CL82" s="82" t="s">
        <v>1</v>
      </c>
      <c r="CM82" s="19"/>
      <c r="CN82" s="20">
        <f>20*COUNTIF($E$81:$E$84,CL82)</f>
        <v>0</v>
      </c>
      <c r="CO82" s="82" t="s">
        <v>1</v>
      </c>
      <c r="CP82" s="19"/>
      <c r="CQ82" s="20">
        <f>20*COUNTIF($E$81:$E$84,CO82)</f>
        <v>0</v>
      </c>
      <c r="CR82" s="82" t="s">
        <v>1</v>
      </c>
      <c r="CS82" s="19"/>
      <c r="CT82" s="20">
        <f>20*COUNTIF($E$81:$E$84,CR82)</f>
        <v>0</v>
      </c>
      <c r="CU82" s="82" t="s">
        <v>1</v>
      </c>
      <c r="CV82" s="19"/>
      <c r="CW82" s="20">
        <f>20*COUNTIF($E$81:$E$84,CU82)</f>
        <v>0</v>
      </c>
      <c r="CX82" s="82" t="s">
        <v>1</v>
      </c>
      <c r="CY82" s="19"/>
      <c r="CZ82" s="20">
        <f>20*COUNTIF($E$81:$E$84,CX82)</f>
        <v>0</v>
      </c>
      <c r="DA82" s="82" t="s">
        <v>0</v>
      </c>
      <c r="DB82" s="19"/>
      <c r="DC82" s="20">
        <f>20*COUNTIF($E$81:$E$84,DA82)</f>
        <v>0</v>
      </c>
      <c r="DD82" s="82" t="s">
        <v>1</v>
      </c>
      <c r="DE82" s="19"/>
      <c r="DF82" s="20">
        <f>20*COUNTIF($E$81:$E$84,DD82)</f>
        <v>0</v>
      </c>
      <c r="DG82" s="82" t="s">
        <v>1</v>
      </c>
      <c r="DH82" s="19"/>
      <c r="DI82" s="20">
        <f>20*COUNTIF($E$81:$E$84,DG82)</f>
        <v>0</v>
      </c>
      <c r="DJ82" s="82" t="s">
        <v>4</v>
      </c>
      <c r="DK82" s="19"/>
      <c r="DL82" s="20">
        <f>20*COUNTIF($E$81:$E$84,DJ82)</f>
        <v>0</v>
      </c>
      <c r="DM82" s="82" t="s">
        <v>4</v>
      </c>
      <c r="DN82" s="19"/>
      <c r="DO82" s="20">
        <f>20*COUNTIF($E$81:$E$84,DM82)</f>
        <v>0</v>
      </c>
      <c r="DP82" s="82" t="s">
        <v>1</v>
      </c>
      <c r="DQ82" s="19"/>
      <c r="DR82" s="20">
        <f>20*COUNTIF($E$81:$E$84,DP82)</f>
        <v>0</v>
      </c>
      <c r="DS82" s="82" t="s">
        <v>1</v>
      </c>
      <c r="DT82" s="19"/>
      <c r="DU82" s="20">
        <f>20*COUNTIF($E$81:$E$84,DS82)</f>
        <v>0</v>
      </c>
      <c r="DV82" s="82" t="s">
        <v>1</v>
      </c>
      <c r="DW82" s="19"/>
      <c r="DX82" s="20">
        <f>20*COUNTIF($E$81:$E$84,DV82)</f>
        <v>0</v>
      </c>
      <c r="DY82" s="82" t="s">
        <v>1</v>
      </c>
      <c r="DZ82" s="19"/>
      <c r="EA82" s="20">
        <f>20*COUNTIF($E$81:$E$84,DY82)</f>
        <v>0</v>
      </c>
      <c r="EB82" s="82" t="s">
        <v>1</v>
      </c>
      <c r="EC82" s="19"/>
      <c r="ED82" s="20">
        <f>20*COUNTIF($E$81:$E$84,EB82)</f>
        <v>0</v>
      </c>
      <c r="EE82" s="82" t="s">
        <v>0</v>
      </c>
      <c r="EF82" s="19"/>
      <c r="EG82" s="20">
        <f>20*COUNTIF($E$81:$E$84,EE82)</f>
        <v>0</v>
      </c>
      <c r="EH82" s="82" t="s">
        <v>0</v>
      </c>
      <c r="EI82" s="19"/>
      <c r="EJ82" s="20">
        <f>20*COUNTIF($E$81:$E$84,EH82)</f>
        <v>0</v>
      </c>
      <c r="EK82" s="82" t="s">
        <v>20</v>
      </c>
      <c r="EL82" s="19"/>
      <c r="EM82" s="20">
        <f>20*COUNTIF($E$81:$E$84,EK82)</f>
        <v>0</v>
      </c>
      <c r="EN82" s="82" t="s">
        <v>0</v>
      </c>
      <c r="EO82" s="19"/>
      <c r="EP82" s="20">
        <f>20*COUNTIF($E$81:$E$84,EN82)</f>
        <v>0</v>
      </c>
      <c r="EQ82" s="82" t="s">
        <v>1</v>
      </c>
      <c r="ER82" s="19"/>
      <c r="ES82" s="20">
        <f>20*COUNTIF($E$81:$E$84,EQ82)</f>
        <v>0</v>
      </c>
      <c r="ET82" s="82" t="s">
        <v>0</v>
      </c>
      <c r="EU82" s="19"/>
      <c r="EV82" s="20">
        <f>20*COUNTIF($E$81:$E$84,ET82)</f>
        <v>0</v>
      </c>
      <c r="EW82" s="82" t="s">
        <v>4</v>
      </c>
      <c r="EX82" s="19"/>
      <c r="EY82" s="20">
        <f>20*COUNTIF($E$81:$E$84,EW82)</f>
        <v>0</v>
      </c>
      <c r="EZ82" s="82" t="s">
        <v>0</v>
      </c>
      <c r="FA82" s="19"/>
      <c r="FB82" s="20">
        <f>20*COUNTIF($E$81:$E$84,EZ82)</f>
        <v>0</v>
      </c>
      <c r="FC82" s="82" t="s">
        <v>1</v>
      </c>
      <c r="FD82" s="19"/>
      <c r="FE82" s="20">
        <f>20*COUNTIF($E$81:$E$84,FC82)</f>
        <v>0</v>
      </c>
      <c r="FF82" s="82" t="s">
        <v>0</v>
      </c>
      <c r="FG82" s="19"/>
      <c r="FH82" s="20">
        <f>20*COUNTIF($E$81:$E$84,FF82)</f>
        <v>0</v>
      </c>
      <c r="FI82" s="82" t="s">
        <v>0</v>
      </c>
      <c r="FJ82" s="19"/>
      <c r="FK82" s="20">
        <f>20*COUNTIF($E$81:$E$84,FI82)</f>
        <v>0</v>
      </c>
      <c r="FL82" s="82" t="s">
        <v>1</v>
      </c>
      <c r="FM82" s="19"/>
      <c r="FN82" s="20">
        <f>20*COUNTIF($E$81:$E$84,FL82)</f>
        <v>0</v>
      </c>
      <c r="FO82" s="82" t="s">
        <v>1</v>
      </c>
      <c r="FP82" s="19"/>
      <c r="FQ82" s="20">
        <f>20*COUNTIF($E$81:$E$84,FO82)</f>
        <v>0</v>
      </c>
      <c r="FR82" s="82" t="s">
        <v>0</v>
      </c>
      <c r="FS82" s="19"/>
      <c r="FT82" s="20">
        <f>20*COUNTIF($E$81:$E$84,FR82)</f>
        <v>0</v>
      </c>
      <c r="FU82" s="82" t="s">
        <v>1</v>
      </c>
      <c r="FV82" s="19"/>
      <c r="FW82" s="20">
        <f>20*COUNTIF($E$81:$E$84,FU82)</f>
        <v>0</v>
      </c>
      <c r="FX82" s="82" t="s">
        <v>1</v>
      </c>
      <c r="FY82" s="19"/>
      <c r="FZ82" s="20">
        <f>20*COUNTIF($E$81:$E$84,FX82)</f>
        <v>0</v>
      </c>
      <c r="GA82" s="82" t="s">
        <v>1</v>
      </c>
      <c r="GB82" s="19"/>
      <c r="GC82" s="20">
        <f>20*COUNTIF($E$81:$E$84,GA82)</f>
        <v>0</v>
      </c>
      <c r="GD82" s="82" t="s">
        <v>1</v>
      </c>
      <c r="GE82" s="19"/>
      <c r="GF82" s="20">
        <f>20*COUNTIF($E$81:$E$84,GD82)</f>
        <v>0</v>
      </c>
      <c r="GG82" s="82" t="s">
        <v>1</v>
      </c>
      <c r="GH82" s="19"/>
      <c r="GI82" s="20">
        <f>20*COUNTIF($E$81:$E$84,GG82)</f>
        <v>0</v>
      </c>
      <c r="GJ82" s="82" t="s">
        <v>4</v>
      </c>
      <c r="GK82" s="19"/>
      <c r="GL82" s="20">
        <f>20*COUNTIF($E$81:$E$84,GJ82)</f>
        <v>0</v>
      </c>
      <c r="GM82" s="82" t="s">
        <v>0</v>
      </c>
      <c r="GN82" s="19"/>
      <c r="GO82" s="20">
        <f>20*COUNTIF($E$81:$E$84,GM82)</f>
        <v>0</v>
      </c>
      <c r="GP82" s="82" t="s">
        <v>0</v>
      </c>
      <c r="GQ82" s="19"/>
      <c r="GR82" s="20">
        <f>20*COUNTIF($E$81:$E$84,GP82)</f>
        <v>0</v>
      </c>
      <c r="GS82" s="82" t="s">
        <v>4</v>
      </c>
      <c r="GT82" s="19"/>
      <c r="GU82" s="20">
        <f>20*COUNTIF($E$81:$E$84,GS82)</f>
        <v>0</v>
      </c>
      <c r="GV82" s="168"/>
    </row>
    <row r="83" spans="1:204">
      <c r="A83" s="236">
        <v>80</v>
      </c>
      <c r="B83" s="48"/>
      <c r="C83" s="17" t="s">
        <v>39</v>
      </c>
      <c r="D83" s="18"/>
      <c r="E83" s="444" t="str">
        <f>IF('Phase Finale'!Q54&lt;&gt;"",'Phase Finale'!Q54,"")</f>
        <v/>
      </c>
      <c r="F83" s="445"/>
      <c r="G83" s="22"/>
      <c r="H83" s="22"/>
      <c r="I83" s="22"/>
      <c r="J83" s="22"/>
      <c r="K83" s="270" t="str">
        <f>IF($K$4&lt;&gt;0,HLOOKUP($K$4,$O$4:GU83,A83,FALSE),"")</f>
        <v>Espagne</v>
      </c>
      <c r="L83" s="265"/>
      <c r="M83" s="260">
        <f>IF($K$4&lt;&gt;0,HLOOKUP(CONCATENATE($K$4,"2"),$O$4:GU83,A83,FALSE),"")</f>
        <v>0</v>
      </c>
      <c r="N83" s="253"/>
      <c r="O83" s="82" t="s">
        <v>5</v>
      </c>
      <c r="P83" s="19"/>
      <c r="Q83" s="20">
        <f>20*COUNTIF($E$81:$E$84,O83)</f>
        <v>0</v>
      </c>
      <c r="R83" s="82" t="s">
        <v>279</v>
      </c>
      <c r="S83" s="19"/>
      <c r="T83" s="20">
        <f>20*COUNTIF($E$81:$E$84,R83)</f>
        <v>0</v>
      </c>
      <c r="U83" s="82" t="s">
        <v>5</v>
      </c>
      <c r="V83" s="19"/>
      <c r="W83" s="20">
        <f>20*COUNTIF($E$81:$E$84,U83)</f>
        <v>0</v>
      </c>
      <c r="X83" s="82" t="s">
        <v>5</v>
      </c>
      <c r="Y83" s="19"/>
      <c r="Z83" s="20">
        <f>20*COUNTIF($E$81:$E$84,X83)</f>
        <v>0</v>
      </c>
      <c r="AA83" s="82" t="s">
        <v>279</v>
      </c>
      <c r="AB83" s="19"/>
      <c r="AC83" s="20">
        <f>20*COUNTIF($E$81:$E$84,AA83)</f>
        <v>0</v>
      </c>
      <c r="AD83" s="82" t="s">
        <v>279</v>
      </c>
      <c r="AE83" s="19"/>
      <c r="AF83" s="20">
        <f>20*COUNTIF($E$81:$E$84,AD83)</f>
        <v>0</v>
      </c>
      <c r="AG83" s="82" t="s">
        <v>2</v>
      </c>
      <c r="AH83" s="19"/>
      <c r="AI83" s="20">
        <f>20*COUNTIF($E$81:$E$84,AG83)</f>
        <v>0</v>
      </c>
      <c r="AJ83" s="82" t="s">
        <v>285</v>
      </c>
      <c r="AK83" s="19"/>
      <c r="AL83" s="20">
        <f>20*COUNTIF($E$81:$E$84,AJ83)</f>
        <v>0</v>
      </c>
      <c r="AM83" s="82" t="s">
        <v>5</v>
      </c>
      <c r="AN83" s="19"/>
      <c r="AO83" s="20">
        <f>20*COUNTIF($E$81:$E$84,AM83)</f>
        <v>0</v>
      </c>
      <c r="AP83" s="82" t="s">
        <v>286</v>
      </c>
      <c r="AQ83" s="19"/>
      <c r="AR83" s="20">
        <f>20*COUNTIF($E$81:$E$84,AP83)</f>
        <v>0</v>
      </c>
      <c r="AS83" s="82" t="s">
        <v>5</v>
      </c>
      <c r="AT83" s="19"/>
      <c r="AU83" s="20">
        <f>20*COUNTIF($E$81:$E$84,AS83)</f>
        <v>0</v>
      </c>
      <c r="AV83" s="82" t="s">
        <v>5</v>
      </c>
      <c r="AW83" s="19"/>
      <c r="AX83" s="20">
        <f>20*COUNTIF($E$81:$E$84,AV83)</f>
        <v>0</v>
      </c>
      <c r="AY83" s="82" t="s">
        <v>5</v>
      </c>
      <c r="AZ83" s="19"/>
      <c r="BA83" s="20">
        <f>20*COUNTIF($E$81:$E$84,AY83)</f>
        <v>0</v>
      </c>
      <c r="BB83" s="82" t="s">
        <v>5</v>
      </c>
      <c r="BC83" s="19"/>
      <c r="BD83" s="20">
        <f>20*COUNTIF($E$81:$E$84,BB83)</f>
        <v>0</v>
      </c>
      <c r="BE83" s="82" t="s">
        <v>5</v>
      </c>
      <c r="BF83" s="19"/>
      <c r="BG83" s="20">
        <f>20*COUNTIF($E$81:$E$84,BE83)</f>
        <v>0</v>
      </c>
      <c r="BH83" s="82" t="s">
        <v>5</v>
      </c>
      <c r="BI83" s="19"/>
      <c r="BJ83" s="20">
        <f>20*COUNTIF($E$81:$E$84,BH83)</f>
        <v>0</v>
      </c>
      <c r="BK83" s="82" t="s">
        <v>3</v>
      </c>
      <c r="BL83" s="19"/>
      <c r="BM83" s="20">
        <f>20*COUNTIF($E$81:$E$84,BK83)</f>
        <v>0</v>
      </c>
      <c r="BN83" s="82" t="s">
        <v>3</v>
      </c>
      <c r="BO83" s="19"/>
      <c r="BP83" s="20">
        <f>20*COUNTIF($E$81:$E$84,BN83)</f>
        <v>0</v>
      </c>
      <c r="BQ83" s="82" t="s">
        <v>5</v>
      </c>
      <c r="BR83" s="19"/>
      <c r="BS83" s="20">
        <f>20*COUNTIF($E$81:$E$84,BQ83)</f>
        <v>0</v>
      </c>
      <c r="BT83" s="82" t="s">
        <v>5</v>
      </c>
      <c r="BU83" s="19"/>
      <c r="BV83" s="20">
        <f>20*COUNTIF($E$81:$E$84,BT83)</f>
        <v>0</v>
      </c>
      <c r="BW83" s="82" t="s">
        <v>3</v>
      </c>
      <c r="BX83" s="19"/>
      <c r="BY83" s="20">
        <f>20*COUNTIF($E$81:$E$84,BW83)</f>
        <v>0</v>
      </c>
      <c r="BZ83" s="82" t="s">
        <v>5</v>
      </c>
      <c r="CA83" s="19"/>
      <c r="CB83" s="20">
        <f>20*COUNTIF($E$81:$E$84,BZ83)</f>
        <v>0</v>
      </c>
      <c r="CC83" s="82" t="s">
        <v>279</v>
      </c>
      <c r="CD83" s="19"/>
      <c r="CE83" s="20">
        <f>20*COUNTIF($E$81:$E$84,CC83)</f>
        <v>0</v>
      </c>
      <c r="CF83" s="82" t="s">
        <v>5</v>
      </c>
      <c r="CG83" s="19"/>
      <c r="CH83" s="20">
        <f>20*COUNTIF($E$81:$E$84,CF83)</f>
        <v>0</v>
      </c>
      <c r="CI83" s="82" t="s">
        <v>286</v>
      </c>
      <c r="CJ83" s="19"/>
      <c r="CK83" s="20">
        <f>20*COUNTIF($E$81:$E$84,CI83)</f>
        <v>0</v>
      </c>
      <c r="CL83" s="82" t="s">
        <v>3</v>
      </c>
      <c r="CM83" s="19"/>
      <c r="CN83" s="20">
        <f>20*COUNTIF($E$81:$E$84,CL83)</f>
        <v>0</v>
      </c>
      <c r="CO83" s="82" t="s">
        <v>5</v>
      </c>
      <c r="CP83" s="19"/>
      <c r="CQ83" s="20">
        <f>20*COUNTIF($E$81:$E$84,CO83)</f>
        <v>0</v>
      </c>
      <c r="CR83" s="82" t="s">
        <v>5</v>
      </c>
      <c r="CS83" s="19"/>
      <c r="CT83" s="20">
        <f>20*COUNTIF($E$81:$E$84,CR83)</f>
        <v>0</v>
      </c>
      <c r="CU83" s="82" t="s">
        <v>3</v>
      </c>
      <c r="CV83" s="19"/>
      <c r="CW83" s="20">
        <f>20*COUNTIF($E$81:$E$84,CU83)</f>
        <v>0</v>
      </c>
      <c r="CX83" s="82" t="s">
        <v>3</v>
      </c>
      <c r="CY83" s="19"/>
      <c r="CZ83" s="20">
        <f>20*COUNTIF($E$81:$E$84,CX83)</f>
        <v>0</v>
      </c>
      <c r="DA83" s="82" t="s">
        <v>279</v>
      </c>
      <c r="DB83" s="19"/>
      <c r="DC83" s="20">
        <f>20*COUNTIF($E$81:$E$84,DA83)</f>
        <v>0</v>
      </c>
      <c r="DD83" s="82" t="s">
        <v>5</v>
      </c>
      <c r="DE83" s="19"/>
      <c r="DF83" s="20">
        <f>20*COUNTIF($E$81:$E$84,DD83)</f>
        <v>0</v>
      </c>
      <c r="DG83" s="82" t="s">
        <v>5</v>
      </c>
      <c r="DH83" s="19"/>
      <c r="DI83" s="20">
        <f>20*COUNTIF($E$81:$E$84,DG83)</f>
        <v>0</v>
      </c>
      <c r="DJ83" s="82" t="s">
        <v>5</v>
      </c>
      <c r="DK83" s="19"/>
      <c r="DL83" s="20">
        <f>20*COUNTIF($E$81:$E$84,DJ83)</f>
        <v>0</v>
      </c>
      <c r="DM83" s="82" t="s">
        <v>279</v>
      </c>
      <c r="DN83" s="19"/>
      <c r="DO83" s="20">
        <f>20*COUNTIF($E$81:$E$84,DM83)</f>
        <v>0</v>
      </c>
      <c r="DP83" s="82" t="s">
        <v>3</v>
      </c>
      <c r="DQ83" s="19"/>
      <c r="DR83" s="20">
        <f>20*COUNTIF($E$81:$E$84,DP83)</f>
        <v>0</v>
      </c>
      <c r="DS83" s="82" t="s">
        <v>286</v>
      </c>
      <c r="DT83" s="19"/>
      <c r="DU83" s="20">
        <f>20*COUNTIF($E$81:$E$84,DS83)</f>
        <v>0</v>
      </c>
      <c r="DV83" s="82" t="s">
        <v>5</v>
      </c>
      <c r="DW83" s="19"/>
      <c r="DX83" s="20">
        <f>20*COUNTIF($E$81:$E$84,DV83)</f>
        <v>0</v>
      </c>
      <c r="DY83" s="82" t="s">
        <v>5</v>
      </c>
      <c r="DZ83" s="19"/>
      <c r="EA83" s="20">
        <f>20*COUNTIF($E$81:$E$84,DY83)</f>
        <v>0</v>
      </c>
      <c r="EB83" s="82" t="s">
        <v>5</v>
      </c>
      <c r="EC83" s="19"/>
      <c r="ED83" s="20">
        <f>20*COUNTIF($E$81:$E$84,EB83)</f>
        <v>0</v>
      </c>
      <c r="EE83" s="82" t="s">
        <v>5</v>
      </c>
      <c r="EF83" s="19"/>
      <c r="EG83" s="20">
        <f>20*COUNTIF($E$81:$E$84,EE83)</f>
        <v>0</v>
      </c>
      <c r="EH83" s="82" t="s">
        <v>279</v>
      </c>
      <c r="EI83" s="19"/>
      <c r="EJ83" s="20">
        <f>20*COUNTIF($E$81:$E$84,EH83)</f>
        <v>0</v>
      </c>
      <c r="EK83" s="82" t="s">
        <v>5</v>
      </c>
      <c r="EL83" s="19"/>
      <c r="EM83" s="20">
        <f>20*COUNTIF($E$81:$E$84,EK83)</f>
        <v>0</v>
      </c>
      <c r="EN83" s="82" t="s">
        <v>3</v>
      </c>
      <c r="EO83" s="19"/>
      <c r="EP83" s="20">
        <f>20*COUNTIF($E$81:$E$84,EN83)</f>
        <v>0</v>
      </c>
      <c r="EQ83" s="82" t="s">
        <v>5</v>
      </c>
      <c r="ER83" s="19"/>
      <c r="ES83" s="20">
        <f>20*COUNTIF($E$81:$E$84,EQ83)</f>
        <v>0</v>
      </c>
      <c r="ET83" s="82" t="s">
        <v>279</v>
      </c>
      <c r="EU83" s="19"/>
      <c r="EV83" s="20">
        <f>20*COUNTIF($E$81:$E$84,ET83)</f>
        <v>0</v>
      </c>
      <c r="EW83" s="82" t="s">
        <v>279</v>
      </c>
      <c r="EX83" s="19"/>
      <c r="EY83" s="20">
        <f>20*COUNTIF($E$81:$E$84,EW83)</f>
        <v>0</v>
      </c>
      <c r="EZ83" s="82" t="s">
        <v>5</v>
      </c>
      <c r="FA83" s="19"/>
      <c r="FB83" s="20">
        <f>20*COUNTIF($E$81:$E$84,EZ83)</f>
        <v>0</v>
      </c>
      <c r="FC83" s="82" t="s">
        <v>287</v>
      </c>
      <c r="FD83" s="19"/>
      <c r="FE83" s="20">
        <f>20*COUNTIF($E$81:$E$84,FC83)</f>
        <v>0</v>
      </c>
      <c r="FF83" s="82" t="s">
        <v>279</v>
      </c>
      <c r="FG83" s="19"/>
      <c r="FH83" s="20">
        <f>20*COUNTIF($E$81:$E$84,FF83)</f>
        <v>0</v>
      </c>
      <c r="FI83" s="82" t="s">
        <v>5</v>
      </c>
      <c r="FJ83" s="19"/>
      <c r="FK83" s="20">
        <f>20*COUNTIF($E$81:$E$84,FI83)</f>
        <v>0</v>
      </c>
      <c r="FL83" s="82" t="s">
        <v>3</v>
      </c>
      <c r="FM83" s="19"/>
      <c r="FN83" s="20">
        <f>20*COUNTIF($E$81:$E$84,FL83)</f>
        <v>0</v>
      </c>
      <c r="FO83" s="82" t="s">
        <v>3</v>
      </c>
      <c r="FP83" s="19"/>
      <c r="FQ83" s="20">
        <f>20*COUNTIF($E$81:$E$84,FO83)</f>
        <v>0</v>
      </c>
      <c r="FR83" s="82" t="s">
        <v>5</v>
      </c>
      <c r="FS83" s="19"/>
      <c r="FT83" s="20">
        <f>20*COUNTIF($E$81:$E$84,FR83)</f>
        <v>0</v>
      </c>
      <c r="FU83" s="82" t="s">
        <v>5</v>
      </c>
      <c r="FV83" s="19"/>
      <c r="FW83" s="20">
        <f>20*COUNTIF($E$81:$E$84,FU83)</f>
        <v>0</v>
      </c>
      <c r="FX83" s="82" t="s">
        <v>279</v>
      </c>
      <c r="FY83" s="19"/>
      <c r="FZ83" s="20">
        <f>20*COUNTIF($E$81:$E$84,FX83)</f>
        <v>0</v>
      </c>
      <c r="GA83" s="82" t="s">
        <v>279</v>
      </c>
      <c r="GB83" s="19"/>
      <c r="GC83" s="20">
        <f>20*COUNTIF($E$81:$E$84,GA83)</f>
        <v>0</v>
      </c>
      <c r="GD83" s="82" t="s">
        <v>5</v>
      </c>
      <c r="GE83" s="19"/>
      <c r="GF83" s="20">
        <f>20*COUNTIF($E$81:$E$84,GD83)</f>
        <v>0</v>
      </c>
      <c r="GG83" s="82" t="s">
        <v>5</v>
      </c>
      <c r="GH83" s="19"/>
      <c r="GI83" s="20">
        <f>20*COUNTIF($E$81:$E$84,GG83)</f>
        <v>0</v>
      </c>
      <c r="GJ83" s="82" t="s">
        <v>5</v>
      </c>
      <c r="GK83" s="19"/>
      <c r="GL83" s="20">
        <f>20*COUNTIF($E$81:$E$84,GJ83)</f>
        <v>0</v>
      </c>
      <c r="GM83" s="82" t="s">
        <v>289</v>
      </c>
      <c r="GN83" s="19"/>
      <c r="GO83" s="20">
        <f>20*COUNTIF($E$81:$E$84,GM83)</f>
        <v>0</v>
      </c>
      <c r="GP83" s="82" t="s">
        <v>3</v>
      </c>
      <c r="GQ83" s="19"/>
      <c r="GR83" s="20">
        <f>20*COUNTIF($E$81:$E$84,GP83)</f>
        <v>0</v>
      </c>
      <c r="GS83" s="82" t="s">
        <v>5</v>
      </c>
      <c r="GT83" s="19"/>
      <c r="GU83" s="20">
        <f>20*COUNTIF($E$81:$E$84,GS83)</f>
        <v>0</v>
      </c>
      <c r="GV83" s="168"/>
    </row>
    <row r="84" spans="1:204" ht="13.5" thickBot="1">
      <c r="A84" s="236">
        <v>81</v>
      </c>
      <c r="B84" s="51"/>
      <c r="C84" s="36" t="s">
        <v>40</v>
      </c>
      <c r="D84" s="37"/>
      <c r="E84" s="439" t="str">
        <f>IF('Phase Finale'!Q74&lt;&gt;"",'Phase Finale'!Q74,"")</f>
        <v/>
      </c>
      <c r="F84" s="440"/>
      <c r="G84" s="29"/>
      <c r="H84" s="29"/>
      <c r="I84" s="29"/>
      <c r="J84" s="29"/>
      <c r="K84" s="271" t="str">
        <f>IF($K$4&lt;&gt;0,HLOOKUP($K$4,$O$4:GU84,A84,FALSE),"")</f>
        <v>Pologne</v>
      </c>
      <c r="L84" s="266"/>
      <c r="M84" s="261">
        <f>IF($K$4&lt;&gt;0,HLOOKUP(CONCATENATE($K$4,"2"),$O$4:GU84,A84,FALSE),"")</f>
        <v>0</v>
      </c>
      <c r="N84" s="259"/>
      <c r="O84" s="85" t="s">
        <v>281</v>
      </c>
      <c r="P84" s="31"/>
      <c r="Q84" s="32">
        <f>20*COUNTIF($E$81:$E$84,O84)</f>
        <v>0</v>
      </c>
      <c r="R84" s="85" t="s">
        <v>281</v>
      </c>
      <c r="S84" s="31"/>
      <c r="T84" s="32">
        <f>20*COUNTIF($E$81:$E$84,R84)</f>
        <v>0</v>
      </c>
      <c r="U84" s="85" t="s">
        <v>281</v>
      </c>
      <c r="V84" s="31"/>
      <c r="W84" s="32">
        <f>20*COUNTIF($E$81:$E$84,U84)</f>
        <v>0</v>
      </c>
      <c r="X84" s="85" t="s">
        <v>92</v>
      </c>
      <c r="Y84" s="31"/>
      <c r="Z84" s="32">
        <f>20*COUNTIF($E$81:$E$84,X84)</f>
        <v>0</v>
      </c>
      <c r="AA84" s="85" t="s">
        <v>4</v>
      </c>
      <c r="AB84" s="31"/>
      <c r="AC84" s="32">
        <f>20*COUNTIF($E$81:$E$84,AA84)</f>
        <v>0</v>
      </c>
      <c r="AD84" s="85" t="s">
        <v>281</v>
      </c>
      <c r="AE84" s="31"/>
      <c r="AF84" s="32">
        <f>20*COUNTIF($E$81:$E$84,AD84)</f>
        <v>0</v>
      </c>
      <c r="AG84" s="85" t="s">
        <v>1</v>
      </c>
      <c r="AH84" s="31"/>
      <c r="AI84" s="32">
        <f>20*COUNTIF($E$81:$E$84,AG84)</f>
        <v>0</v>
      </c>
      <c r="AJ84" s="85" t="s">
        <v>281</v>
      </c>
      <c r="AK84" s="31"/>
      <c r="AL84" s="32">
        <f>20*COUNTIF($E$81:$E$84,AJ84)</f>
        <v>0</v>
      </c>
      <c r="AM84" s="85" t="s">
        <v>281</v>
      </c>
      <c r="AN84" s="31"/>
      <c r="AO84" s="32">
        <f>20*COUNTIF($E$81:$E$84,AM84)</f>
        <v>0</v>
      </c>
      <c r="AP84" s="85" t="s">
        <v>281</v>
      </c>
      <c r="AQ84" s="31"/>
      <c r="AR84" s="32">
        <f>20*COUNTIF($E$81:$E$84,AP84)</f>
        <v>0</v>
      </c>
      <c r="AS84" s="85" t="s">
        <v>281</v>
      </c>
      <c r="AT84" s="31"/>
      <c r="AU84" s="32">
        <f>20*COUNTIF($E$81:$E$84,AS84)</f>
        <v>0</v>
      </c>
      <c r="AV84" s="85" t="s">
        <v>95</v>
      </c>
      <c r="AW84" s="31"/>
      <c r="AX84" s="32">
        <f>20*COUNTIF($E$81:$E$84,AV84)</f>
        <v>0</v>
      </c>
      <c r="AY84" s="85" t="s">
        <v>281</v>
      </c>
      <c r="AZ84" s="31"/>
      <c r="BA84" s="32">
        <f>20*COUNTIF($E$81:$E$84,AY84)</f>
        <v>0</v>
      </c>
      <c r="BB84" s="85" t="s">
        <v>281</v>
      </c>
      <c r="BC84" s="31"/>
      <c r="BD84" s="32">
        <f>20*COUNTIF($E$81:$E$84,BB84)</f>
        <v>0</v>
      </c>
      <c r="BE84" s="85" t="s">
        <v>92</v>
      </c>
      <c r="BF84" s="31"/>
      <c r="BG84" s="32">
        <f>20*COUNTIF($E$81:$E$84,BE84)</f>
        <v>0</v>
      </c>
      <c r="BH84" s="85" t="s">
        <v>281</v>
      </c>
      <c r="BI84" s="31"/>
      <c r="BJ84" s="32">
        <f>20*COUNTIF($E$81:$E$84,BH84)</f>
        <v>0</v>
      </c>
      <c r="BK84" s="85" t="s">
        <v>281</v>
      </c>
      <c r="BL84" s="31"/>
      <c r="BM84" s="32">
        <f>20*COUNTIF($E$81:$E$84,BK84)</f>
        <v>0</v>
      </c>
      <c r="BN84" s="85" t="s">
        <v>281</v>
      </c>
      <c r="BO84" s="31"/>
      <c r="BP84" s="32">
        <f>20*COUNTIF($E$81:$E$84,BN84)</f>
        <v>0</v>
      </c>
      <c r="BQ84" s="85" t="s">
        <v>281</v>
      </c>
      <c r="BR84" s="31"/>
      <c r="BS84" s="32">
        <f>20*COUNTIF($E$81:$E$84,BQ84)</f>
        <v>0</v>
      </c>
      <c r="BT84" s="85" t="s">
        <v>281</v>
      </c>
      <c r="BU84" s="31"/>
      <c r="BV84" s="32">
        <f>20*COUNTIF($E$81:$E$84,BT84)</f>
        <v>0</v>
      </c>
      <c r="BW84" s="85" t="s">
        <v>281</v>
      </c>
      <c r="BX84" s="31"/>
      <c r="BY84" s="32">
        <f>20*COUNTIF($E$81:$E$84,BW84)</f>
        <v>0</v>
      </c>
      <c r="BZ84" s="85" t="s">
        <v>281</v>
      </c>
      <c r="CA84" s="31"/>
      <c r="CB84" s="32">
        <f>20*COUNTIF($E$81:$E$84,BZ84)</f>
        <v>0</v>
      </c>
      <c r="CC84" s="85" t="s">
        <v>281</v>
      </c>
      <c r="CD84" s="31"/>
      <c r="CE84" s="32">
        <f>20*COUNTIF($E$81:$E$84,CC84)</f>
        <v>0</v>
      </c>
      <c r="CF84" s="85" t="s">
        <v>281</v>
      </c>
      <c r="CG84" s="31"/>
      <c r="CH84" s="32">
        <f>20*COUNTIF($E$81:$E$84,CF84)</f>
        <v>0</v>
      </c>
      <c r="CI84" s="85" t="s">
        <v>281</v>
      </c>
      <c r="CJ84" s="31"/>
      <c r="CK84" s="32">
        <f>20*COUNTIF($E$81:$E$84,CI84)</f>
        <v>0</v>
      </c>
      <c r="CL84" s="85" t="s">
        <v>95</v>
      </c>
      <c r="CM84" s="31"/>
      <c r="CN84" s="32">
        <f>20*COUNTIF($E$81:$E$84,CL84)</f>
        <v>0</v>
      </c>
      <c r="CO84" s="85" t="s">
        <v>281</v>
      </c>
      <c r="CP84" s="31"/>
      <c r="CQ84" s="32">
        <f>20*COUNTIF($E$81:$E$84,CO84)</f>
        <v>0</v>
      </c>
      <c r="CR84" s="85" t="s">
        <v>281</v>
      </c>
      <c r="CS84" s="31"/>
      <c r="CT84" s="32">
        <f>20*COUNTIF($E$81:$E$84,CR84)</f>
        <v>0</v>
      </c>
      <c r="CU84" s="85" t="s">
        <v>281</v>
      </c>
      <c r="CV84" s="31"/>
      <c r="CW84" s="32">
        <f>20*COUNTIF($E$81:$E$84,CU84)</f>
        <v>0</v>
      </c>
      <c r="CX84" s="85" t="s">
        <v>4</v>
      </c>
      <c r="CY84" s="31"/>
      <c r="CZ84" s="32">
        <f>20*COUNTIF($E$81:$E$84,CX84)</f>
        <v>0</v>
      </c>
      <c r="DA84" s="85" t="s">
        <v>281</v>
      </c>
      <c r="DB84" s="31"/>
      <c r="DC84" s="32">
        <f>20*COUNTIF($E$81:$E$84,DA84)</f>
        <v>0</v>
      </c>
      <c r="DD84" s="85" t="s">
        <v>4</v>
      </c>
      <c r="DE84" s="31"/>
      <c r="DF84" s="32">
        <f>20*COUNTIF($E$81:$E$84,DD84)</f>
        <v>0</v>
      </c>
      <c r="DG84" s="85" t="s">
        <v>95</v>
      </c>
      <c r="DH84" s="31"/>
      <c r="DI84" s="32">
        <f>20*COUNTIF($E$81:$E$84,DG84)</f>
        <v>0</v>
      </c>
      <c r="DJ84" s="85" t="s">
        <v>281</v>
      </c>
      <c r="DK84" s="31"/>
      <c r="DL84" s="32">
        <f>20*COUNTIF($E$81:$E$84,DJ84)</f>
        <v>0</v>
      </c>
      <c r="DM84" s="85" t="s">
        <v>281</v>
      </c>
      <c r="DN84" s="31"/>
      <c r="DO84" s="32">
        <f>20*COUNTIF($E$81:$E$84,DM84)</f>
        <v>0</v>
      </c>
      <c r="DP84" s="85" t="s">
        <v>281</v>
      </c>
      <c r="DQ84" s="31"/>
      <c r="DR84" s="32">
        <f>20*COUNTIF($E$81:$E$84,DP84)</f>
        <v>0</v>
      </c>
      <c r="DS84" s="85" t="s">
        <v>4</v>
      </c>
      <c r="DT84" s="31"/>
      <c r="DU84" s="32">
        <f>20*COUNTIF($E$81:$E$84,DS84)</f>
        <v>0</v>
      </c>
      <c r="DV84" s="85" t="s">
        <v>0</v>
      </c>
      <c r="DW84" s="31"/>
      <c r="DX84" s="32">
        <f>20*COUNTIF($E$81:$E$84,DV84)</f>
        <v>0</v>
      </c>
      <c r="DY84" s="85" t="s">
        <v>281</v>
      </c>
      <c r="DZ84" s="31"/>
      <c r="EA84" s="32">
        <f>20*COUNTIF($E$81:$E$84,DY84)</f>
        <v>0</v>
      </c>
      <c r="EB84" s="85" t="s">
        <v>281</v>
      </c>
      <c r="EC84" s="31"/>
      <c r="ED84" s="32">
        <f>20*COUNTIF($E$81:$E$84,EB84)</f>
        <v>0</v>
      </c>
      <c r="EE84" s="85" t="s">
        <v>95</v>
      </c>
      <c r="EF84" s="31"/>
      <c r="EG84" s="32">
        <f>20*COUNTIF($E$81:$E$84,EE84)</f>
        <v>0</v>
      </c>
      <c r="EH84" s="85" t="s">
        <v>281</v>
      </c>
      <c r="EI84" s="31"/>
      <c r="EJ84" s="32">
        <f>20*COUNTIF($E$81:$E$84,EH84)</f>
        <v>0</v>
      </c>
      <c r="EK84" s="85" t="s">
        <v>0</v>
      </c>
      <c r="EL84" s="31"/>
      <c r="EM84" s="32">
        <f>20*COUNTIF($E$81:$E$84,EK84)</f>
        <v>0</v>
      </c>
      <c r="EN84" s="85" t="s">
        <v>281</v>
      </c>
      <c r="EO84" s="31"/>
      <c r="EP84" s="32">
        <f>20*COUNTIF($E$81:$E$84,EN84)</f>
        <v>0</v>
      </c>
      <c r="EQ84" s="85" t="s">
        <v>281</v>
      </c>
      <c r="ER84" s="31"/>
      <c r="ES84" s="32">
        <f>20*COUNTIF($E$81:$E$84,EQ84)</f>
        <v>0</v>
      </c>
      <c r="ET84" s="85" t="s">
        <v>281</v>
      </c>
      <c r="EU84" s="31"/>
      <c r="EV84" s="32">
        <f>20*COUNTIF($E$81:$E$84,ET84)</f>
        <v>0</v>
      </c>
      <c r="EW84" s="85" t="s">
        <v>281</v>
      </c>
      <c r="EX84" s="31"/>
      <c r="EY84" s="32">
        <f>20*COUNTIF($E$81:$E$84,EW84)</f>
        <v>0</v>
      </c>
      <c r="EZ84" s="85" t="s">
        <v>281</v>
      </c>
      <c r="FA84" s="31"/>
      <c r="FB84" s="32">
        <f>20*COUNTIF($E$81:$E$84,EZ84)</f>
        <v>0</v>
      </c>
      <c r="FC84" s="85" t="s">
        <v>281</v>
      </c>
      <c r="FD84" s="31"/>
      <c r="FE84" s="32">
        <f>20*COUNTIF($E$81:$E$84,FC84)</f>
        <v>0</v>
      </c>
      <c r="FF84" s="85" t="s">
        <v>281</v>
      </c>
      <c r="FG84" s="31"/>
      <c r="FH84" s="32">
        <f>20*COUNTIF($E$81:$E$84,FF84)</f>
        <v>0</v>
      </c>
      <c r="FI84" s="85" t="s">
        <v>281</v>
      </c>
      <c r="FJ84" s="31"/>
      <c r="FK84" s="32">
        <f>20*COUNTIF($E$81:$E$84,FI84)</f>
        <v>0</v>
      </c>
      <c r="FL84" s="85" t="s">
        <v>93</v>
      </c>
      <c r="FM84" s="31"/>
      <c r="FN84" s="32">
        <f>20*COUNTIF($E$81:$E$84,FL84)</f>
        <v>0</v>
      </c>
      <c r="FO84" s="85" t="s">
        <v>281</v>
      </c>
      <c r="FP84" s="31"/>
      <c r="FQ84" s="32">
        <f>20*COUNTIF($E$81:$E$84,FO84)</f>
        <v>0</v>
      </c>
      <c r="FR84" s="85" t="s">
        <v>281</v>
      </c>
      <c r="FS84" s="31"/>
      <c r="FT84" s="32">
        <f>20*COUNTIF($E$81:$E$84,FR84)</f>
        <v>0</v>
      </c>
      <c r="FU84" s="85" t="s">
        <v>281</v>
      </c>
      <c r="FV84" s="31"/>
      <c r="FW84" s="32">
        <f>20*COUNTIF($E$81:$E$84,FU84)</f>
        <v>0</v>
      </c>
      <c r="FX84" s="85" t="s">
        <v>281</v>
      </c>
      <c r="FY84" s="31"/>
      <c r="FZ84" s="32">
        <f>20*COUNTIF($E$81:$E$84,FX84)</f>
        <v>0</v>
      </c>
      <c r="GA84" s="85" t="s">
        <v>281</v>
      </c>
      <c r="GB84" s="31"/>
      <c r="GC84" s="32">
        <f>20*COUNTIF($E$81:$E$84,GA84)</f>
        <v>0</v>
      </c>
      <c r="GD84" s="85" t="s">
        <v>281</v>
      </c>
      <c r="GE84" s="31"/>
      <c r="GF84" s="32">
        <f>20*COUNTIF($E$81:$E$84,GD84)</f>
        <v>0</v>
      </c>
      <c r="GG84" s="85" t="s">
        <v>281</v>
      </c>
      <c r="GH84" s="31"/>
      <c r="GI84" s="32">
        <f>20*COUNTIF($E$81:$E$84,GG84)</f>
        <v>0</v>
      </c>
      <c r="GJ84" s="85" t="s">
        <v>1</v>
      </c>
      <c r="GK84" s="31"/>
      <c r="GL84" s="32">
        <f>20*COUNTIF($E$81:$E$84,GJ84)</f>
        <v>0</v>
      </c>
      <c r="GM84" s="85" t="s">
        <v>4</v>
      </c>
      <c r="GN84" s="31"/>
      <c r="GO84" s="32">
        <f>20*COUNTIF($E$81:$E$84,GM84)</f>
        <v>0</v>
      </c>
      <c r="GP84" s="85" t="s">
        <v>281</v>
      </c>
      <c r="GQ84" s="31"/>
      <c r="GR84" s="32">
        <f>20*COUNTIF($E$81:$E$84,GP84)</f>
        <v>0</v>
      </c>
      <c r="GS84" s="85" t="s">
        <v>1</v>
      </c>
      <c r="GT84" s="31"/>
      <c r="GU84" s="32">
        <f>20*COUNTIF($E$81:$E$84,GS84)</f>
        <v>0</v>
      </c>
      <c r="GV84" s="168"/>
    </row>
    <row r="85" spans="1:204" ht="13.5" thickTop="1">
      <c r="A85" s="236">
        <v>82</v>
      </c>
      <c r="B85" s="50" t="s">
        <v>18</v>
      </c>
      <c r="C85" s="13" t="s">
        <v>41</v>
      </c>
      <c r="D85" s="14"/>
      <c r="E85" s="458" t="str">
        <f>IF('Phase Finale'!X24&lt;&gt;"",'Phase Finale'!X24,"")</f>
        <v/>
      </c>
      <c r="F85" s="459"/>
      <c r="G85" s="21"/>
      <c r="H85" s="21"/>
      <c r="I85" s="21"/>
      <c r="J85" s="21"/>
      <c r="K85" s="272" t="str">
        <f>IF($K$4&lt;&gt;0,HLOOKUP($K$4,$O$4:GU85,A85,FALSE),"")</f>
        <v>France</v>
      </c>
      <c r="L85" s="267"/>
      <c r="M85" s="275">
        <f>IF($K$4&lt;&gt;0,HLOOKUP(CONCATENATE($K$4,"2"),$O$4:GU85,A85,FALSE),"")</f>
        <v>0</v>
      </c>
      <c r="N85" s="263"/>
      <c r="O85" s="84" t="s">
        <v>277</v>
      </c>
      <c r="P85" s="15"/>
      <c r="Q85" s="16">
        <f>35*COUNTIF($E$85:$E$86,O85)</f>
        <v>0</v>
      </c>
      <c r="R85" s="84" t="s">
        <v>1</v>
      </c>
      <c r="S85" s="15"/>
      <c r="T85" s="16">
        <f>35*COUNTIF($E$85:$E$86,R85)</f>
        <v>0</v>
      </c>
      <c r="U85" s="84" t="s">
        <v>277</v>
      </c>
      <c r="V85" s="15"/>
      <c r="W85" s="16">
        <f>35*COUNTIF($E$85:$E$86,U85)</f>
        <v>0</v>
      </c>
      <c r="X85" s="84" t="s">
        <v>0</v>
      </c>
      <c r="Y85" s="15"/>
      <c r="Z85" s="16">
        <f>35*COUNTIF($E$85:$E$86,X85)</f>
        <v>0</v>
      </c>
      <c r="AA85" s="84" t="s">
        <v>0</v>
      </c>
      <c r="AB85" s="15"/>
      <c r="AC85" s="16">
        <f>35*COUNTIF($E$85:$E$86,AA85)</f>
        <v>0</v>
      </c>
      <c r="AD85" s="84" t="s">
        <v>0</v>
      </c>
      <c r="AE85" s="15"/>
      <c r="AF85" s="16">
        <f>35*COUNTIF($E$85:$E$86,AD85)</f>
        <v>0</v>
      </c>
      <c r="AG85" s="84" t="s">
        <v>277</v>
      </c>
      <c r="AH85" s="15"/>
      <c r="AI85" s="16">
        <f>35*COUNTIF($E$85:$E$86,AG85)</f>
        <v>0</v>
      </c>
      <c r="AJ85" s="84" t="s">
        <v>1</v>
      </c>
      <c r="AK85" s="15"/>
      <c r="AL85" s="16">
        <f>35*COUNTIF($E$85:$E$86,AJ85)</f>
        <v>0</v>
      </c>
      <c r="AM85" s="84" t="s">
        <v>277</v>
      </c>
      <c r="AN85" s="15"/>
      <c r="AO85" s="16">
        <f>35*COUNTIF($E$85:$E$86,AM85)</f>
        <v>0</v>
      </c>
      <c r="AP85" s="84" t="s">
        <v>277</v>
      </c>
      <c r="AQ85" s="15"/>
      <c r="AR85" s="16">
        <f>35*COUNTIF($E$85:$E$86,AP85)</f>
        <v>0</v>
      </c>
      <c r="AS85" s="84" t="s">
        <v>0</v>
      </c>
      <c r="AT85" s="15"/>
      <c r="AU85" s="16">
        <f>35*COUNTIF($E$85:$E$86,AS85)</f>
        <v>0</v>
      </c>
      <c r="AV85" s="84" t="s">
        <v>277</v>
      </c>
      <c r="AW85" s="15"/>
      <c r="AX85" s="16">
        <f>35*COUNTIF($E$85:$E$86,AV85)</f>
        <v>0</v>
      </c>
      <c r="AY85" s="84" t="s">
        <v>277</v>
      </c>
      <c r="AZ85" s="15"/>
      <c r="BA85" s="16">
        <f>35*COUNTIF($E$85:$E$86,AY85)</f>
        <v>0</v>
      </c>
      <c r="BB85" s="84" t="s">
        <v>0</v>
      </c>
      <c r="BC85" s="15"/>
      <c r="BD85" s="16">
        <f>35*COUNTIF($E$85:$E$86,BB85)</f>
        <v>0</v>
      </c>
      <c r="BE85" s="84" t="s">
        <v>0</v>
      </c>
      <c r="BF85" s="15"/>
      <c r="BG85" s="16">
        <f>35*COUNTIF($E$85:$E$86,BE85)</f>
        <v>0</v>
      </c>
      <c r="BH85" s="84" t="s">
        <v>0</v>
      </c>
      <c r="BI85" s="15"/>
      <c r="BJ85" s="16">
        <f>35*COUNTIF($E$85:$E$86,BH85)</f>
        <v>0</v>
      </c>
      <c r="BK85" s="84" t="s">
        <v>277</v>
      </c>
      <c r="BL85" s="15"/>
      <c r="BM85" s="16">
        <f>35*COUNTIF($E$85:$E$86,BK85)</f>
        <v>0</v>
      </c>
      <c r="BN85" s="84" t="s">
        <v>277</v>
      </c>
      <c r="BO85" s="15"/>
      <c r="BP85" s="16">
        <f>35*COUNTIF($E$85:$E$86,BN85)</f>
        <v>0</v>
      </c>
      <c r="BQ85" s="84" t="s">
        <v>277</v>
      </c>
      <c r="BR85" s="15"/>
      <c r="BS85" s="16">
        <f>35*COUNTIF($E$85:$E$86,BQ85)</f>
        <v>0</v>
      </c>
      <c r="BT85" s="84" t="s">
        <v>277</v>
      </c>
      <c r="BU85" s="15"/>
      <c r="BV85" s="16">
        <f>35*COUNTIF($E$85:$E$86,BT85)</f>
        <v>0</v>
      </c>
      <c r="BW85" s="84" t="s">
        <v>1</v>
      </c>
      <c r="BX85" s="15"/>
      <c r="BY85" s="16">
        <f>35*COUNTIF($E$85:$E$86,BW85)</f>
        <v>0</v>
      </c>
      <c r="BZ85" s="84" t="s">
        <v>277</v>
      </c>
      <c r="CA85" s="15"/>
      <c r="CB85" s="16">
        <f>35*COUNTIF($E$85:$E$86,BZ85)</f>
        <v>0</v>
      </c>
      <c r="CC85" s="84" t="s">
        <v>277</v>
      </c>
      <c r="CD85" s="15"/>
      <c r="CE85" s="16">
        <f>35*COUNTIF($E$85:$E$86,CC85)</f>
        <v>0</v>
      </c>
      <c r="CF85" s="84" t="s">
        <v>286</v>
      </c>
      <c r="CG85" s="15"/>
      <c r="CH85" s="16">
        <f>35*COUNTIF($E$85:$E$86,CF85)</f>
        <v>0</v>
      </c>
      <c r="CI85" s="84" t="s">
        <v>277</v>
      </c>
      <c r="CJ85" s="15"/>
      <c r="CK85" s="16">
        <f>35*COUNTIF($E$85:$E$86,CI85)</f>
        <v>0</v>
      </c>
      <c r="CL85" s="84" t="s">
        <v>1</v>
      </c>
      <c r="CM85" s="15"/>
      <c r="CN85" s="16">
        <f>35*COUNTIF($E$85:$E$86,CL85)</f>
        <v>0</v>
      </c>
      <c r="CO85" s="84" t="s">
        <v>277</v>
      </c>
      <c r="CP85" s="15"/>
      <c r="CQ85" s="16">
        <f>35*COUNTIF($E$85:$E$86,CO85)</f>
        <v>0</v>
      </c>
      <c r="CR85" s="84" t="s">
        <v>277</v>
      </c>
      <c r="CS85" s="15"/>
      <c r="CT85" s="16">
        <f>35*COUNTIF($E$85:$E$86,CR85)</f>
        <v>0</v>
      </c>
      <c r="CU85" s="84" t="s">
        <v>277</v>
      </c>
      <c r="CV85" s="15"/>
      <c r="CW85" s="16">
        <f>35*COUNTIF($E$85:$E$86,CU85)</f>
        <v>0</v>
      </c>
      <c r="CX85" s="84" t="s">
        <v>277</v>
      </c>
      <c r="CY85" s="15"/>
      <c r="CZ85" s="16">
        <f>35*COUNTIF($E$85:$E$86,CX85)</f>
        <v>0</v>
      </c>
      <c r="DA85" s="84" t="s">
        <v>277</v>
      </c>
      <c r="DB85" s="15"/>
      <c r="DC85" s="16">
        <f>35*COUNTIF($E$85:$E$86,DA85)</f>
        <v>0</v>
      </c>
      <c r="DD85" s="84" t="s">
        <v>1</v>
      </c>
      <c r="DE85" s="15"/>
      <c r="DF85" s="16">
        <f>35*COUNTIF($E$85:$E$86,DD85)</f>
        <v>0</v>
      </c>
      <c r="DG85" s="84" t="s">
        <v>277</v>
      </c>
      <c r="DH85" s="15"/>
      <c r="DI85" s="16">
        <f>35*COUNTIF($E$85:$E$86,DG85)</f>
        <v>0</v>
      </c>
      <c r="DJ85" s="84" t="s">
        <v>277</v>
      </c>
      <c r="DK85" s="15"/>
      <c r="DL85" s="16">
        <f>35*COUNTIF($E$85:$E$86,DJ85)</f>
        <v>0</v>
      </c>
      <c r="DM85" s="84" t="s">
        <v>4</v>
      </c>
      <c r="DN85" s="15"/>
      <c r="DO85" s="16">
        <f>35*COUNTIF($E$85:$E$86,DM85)</f>
        <v>0</v>
      </c>
      <c r="DP85" s="84" t="s">
        <v>277</v>
      </c>
      <c r="DQ85" s="15"/>
      <c r="DR85" s="16">
        <f>35*COUNTIF($E$85:$E$86,DP85)</f>
        <v>0</v>
      </c>
      <c r="DS85" s="84" t="s">
        <v>277</v>
      </c>
      <c r="DT85" s="15"/>
      <c r="DU85" s="16">
        <f>35*COUNTIF($E$85:$E$86,DS85)</f>
        <v>0</v>
      </c>
      <c r="DV85" s="84" t="s">
        <v>277</v>
      </c>
      <c r="DW85" s="15"/>
      <c r="DX85" s="16">
        <f>35*COUNTIF($E$85:$E$86,DV85)</f>
        <v>0</v>
      </c>
      <c r="DY85" s="84" t="s">
        <v>277</v>
      </c>
      <c r="DZ85" s="15"/>
      <c r="EA85" s="16">
        <f>35*COUNTIF($E$85:$E$86,DY85)</f>
        <v>0</v>
      </c>
      <c r="EB85" s="84" t="s">
        <v>1</v>
      </c>
      <c r="EC85" s="15"/>
      <c r="ED85" s="16">
        <f>35*COUNTIF($E$85:$E$86,EB85)</f>
        <v>0</v>
      </c>
      <c r="EE85" s="84" t="s">
        <v>0</v>
      </c>
      <c r="EF85" s="15"/>
      <c r="EG85" s="16">
        <f>35*COUNTIF($E$85:$E$86,EE85)</f>
        <v>0</v>
      </c>
      <c r="EH85" s="84" t="s">
        <v>277</v>
      </c>
      <c r="EI85" s="15"/>
      <c r="EJ85" s="16">
        <f>35*COUNTIF($E$85:$E$86,EH85)</f>
        <v>0</v>
      </c>
      <c r="EK85" s="84" t="s">
        <v>277</v>
      </c>
      <c r="EL85" s="15"/>
      <c r="EM85" s="16">
        <f>35*COUNTIF($E$85:$E$86,EK85)</f>
        <v>0</v>
      </c>
      <c r="EN85" s="84" t="s">
        <v>277</v>
      </c>
      <c r="EO85" s="15"/>
      <c r="EP85" s="16">
        <f>35*COUNTIF($E$85:$E$86,EN85)</f>
        <v>0</v>
      </c>
      <c r="EQ85" s="84" t="s">
        <v>277</v>
      </c>
      <c r="ER85" s="15"/>
      <c r="ES85" s="16">
        <f>35*COUNTIF($E$85:$E$86,EQ85)</f>
        <v>0</v>
      </c>
      <c r="ET85" s="84" t="s">
        <v>277</v>
      </c>
      <c r="EU85" s="15"/>
      <c r="EV85" s="16">
        <f>35*COUNTIF($E$85:$E$86,ET85)</f>
        <v>0</v>
      </c>
      <c r="EW85" s="84" t="s">
        <v>277</v>
      </c>
      <c r="EX85" s="15"/>
      <c r="EY85" s="16">
        <f>35*COUNTIF($E$85:$E$86,EW85)</f>
        <v>0</v>
      </c>
      <c r="EZ85" s="84" t="s">
        <v>277</v>
      </c>
      <c r="FA85" s="15"/>
      <c r="FB85" s="16">
        <f>35*COUNTIF($E$85:$E$86,EZ85)</f>
        <v>0</v>
      </c>
      <c r="FC85" s="84" t="s">
        <v>277</v>
      </c>
      <c r="FD85" s="15"/>
      <c r="FE85" s="16">
        <f>35*COUNTIF($E$85:$E$86,FC85)</f>
        <v>0</v>
      </c>
      <c r="FF85" s="84" t="s">
        <v>277</v>
      </c>
      <c r="FG85" s="15"/>
      <c r="FH85" s="16">
        <f>35*COUNTIF($E$85:$E$86,FF85)</f>
        <v>0</v>
      </c>
      <c r="FI85" s="84" t="s">
        <v>277</v>
      </c>
      <c r="FJ85" s="15"/>
      <c r="FK85" s="16">
        <f>35*COUNTIF($E$85:$E$86,FI85)</f>
        <v>0</v>
      </c>
      <c r="FL85" s="84" t="s">
        <v>277</v>
      </c>
      <c r="FM85" s="15"/>
      <c r="FN85" s="16">
        <f>35*COUNTIF($E$85:$E$86,FL85)</f>
        <v>0</v>
      </c>
      <c r="FO85" s="84" t="s">
        <v>277</v>
      </c>
      <c r="FP85" s="15"/>
      <c r="FQ85" s="16">
        <f>35*COUNTIF($E$85:$E$86,FO85)</f>
        <v>0</v>
      </c>
      <c r="FR85" s="84" t="s">
        <v>0</v>
      </c>
      <c r="FS85" s="15"/>
      <c r="FT85" s="16">
        <f>35*COUNTIF($E$85:$E$86,FR85)</f>
        <v>0</v>
      </c>
      <c r="FU85" s="84" t="s">
        <v>1</v>
      </c>
      <c r="FV85" s="15"/>
      <c r="FW85" s="16">
        <f>35*COUNTIF($E$85:$E$86,FU85)</f>
        <v>0</v>
      </c>
      <c r="FX85" s="84" t="s">
        <v>277</v>
      </c>
      <c r="FY85" s="15"/>
      <c r="FZ85" s="16">
        <f>35*COUNTIF($E$85:$E$86,FX85)</f>
        <v>0</v>
      </c>
      <c r="GA85" s="84" t="s">
        <v>277</v>
      </c>
      <c r="GB85" s="15"/>
      <c r="GC85" s="16">
        <f>35*COUNTIF($E$85:$E$86,GA85)</f>
        <v>0</v>
      </c>
      <c r="GD85" s="84" t="s">
        <v>277</v>
      </c>
      <c r="GE85" s="15"/>
      <c r="GF85" s="16">
        <f>35*COUNTIF($E$85:$E$86,GD85)</f>
        <v>0</v>
      </c>
      <c r="GG85" s="84" t="s">
        <v>277</v>
      </c>
      <c r="GH85" s="15"/>
      <c r="GI85" s="16">
        <f>35*COUNTIF($E$85:$E$86,GG85)</f>
        <v>0</v>
      </c>
      <c r="GJ85" s="84" t="s">
        <v>277</v>
      </c>
      <c r="GK85" s="15"/>
      <c r="GL85" s="16">
        <f>35*COUNTIF($E$85:$E$86,GJ85)</f>
        <v>0</v>
      </c>
      <c r="GM85" s="84" t="s">
        <v>0</v>
      </c>
      <c r="GN85" s="15"/>
      <c r="GO85" s="16">
        <f>35*COUNTIF($E$85:$E$86,GM85)</f>
        <v>0</v>
      </c>
      <c r="GP85" s="84" t="s">
        <v>277</v>
      </c>
      <c r="GQ85" s="15"/>
      <c r="GR85" s="16">
        <f>35*COUNTIF($E$85:$E$86,GP85)</f>
        <v>0</v>
      </c>
      <c r="GS85" s="84" t="s">
        <v>4</v>
      </c>
      <c r="GT85" s="15"/>
      <c r="GU85" s="16">
        <f>35*COUNTIF($E$85:$E$86,GS85)</f>
        <v>0</v>
      </c>
      <c r="GV85" s="168"/>
    </row>
    <row r="86" spans="1:204" ht="13.5" thickBot="1">
      <c r="A86" s="236">
        <v>83</v>
      </c>
      <c r="B86" s="51"/>
      <c r="C86" s="36" t="s">
        <v>42</v>
      </c>
      <c r="D86" s="37"/>
      <c r="E86" s="452" t="str">
        <f>IF('Phase Finale'!X64&lt;&gt;"",'Phase Finale'!X64,"")</f>
        <v/>
      </c>
      <c r="F86" s="453"/>
      <c r="G86" s="29"/>
      <c r="H86" s="29"/>
      <c r="I86" s="29"/>
      <c r="J86" s="29"/>
      <c r="K86" s="271" t="str">
        <f>IF($K$4&lt;&gt;0,HLOOKUP($K$4,$O$4:GU86,A86,FALSE),"")</f>
        <v>Pologne</v>
      </c>
      <c r="L86" s="266"/>
      <c r="M86" s="261">
        <f>IF($K$4&lt;&gt;0,HLOOKUP(CONCATENATE($K$4,"2"),$O$4:GU86,A86,FALSE),"")</f>
        <v>0</v>
      </c>
      <c r="N86" s="262"/>
      <c r="O86" s="85" t="s">
        <v>281</v>
      </c>
      <c r="P86" s="31"/>
      <c r="Q86" s="32">
        <f>35*COUNTIF($E$85:$E$86,O86)</f>
        <v>0</v>
      </c>
      <c r="R86" s="85" t="s">
        <v>281</v>
      </c>
      <c r="S86" s="31"/>
      <c r="T86" s="32">
        <f>35*COUNTIF($E$85:$E$86,R86)</f>
        <v>0</v>
      </c>
      <c r="U86" s="85" t="s">
        <v>5</v>
      </c>
      <c r="V86" s="31"/>
      <c r="W86" s="32">
        <f>35*COUNTIF($E$85:$E$86,U86)</f>
        <v>0</v>
      </c>
      <c r="X86" s="85" t="s">
        <v>5</v>
      </c>
      <c r="Y86" s="31"/>
      <c r="Z86" s="32">
        <f>35*COUNTIF($E$85:$E$86,X86)</f>
        <v>0</v>
      </c>
      <c r="AA86" s="85" t="s">
        <v>279</v>
      </c>
      <c r="AB86" s="31"/>
      <c r="AC86" s="32">
        <f>35*COUNTIF($E$85:$E$86,AA86)</f>
        <v>0</v>
      </c>
      <c r="AD86" s="85" t="s">
        <v>279</v>
      </c>
      <c r="AE86" s="31"/>
      <c r="AF86" s="32">
        <f>35*COUNTIF($E$85:$E$86,AD86)</f>
        <v>0</v>
      </c>
      <c r="AG86" s="85" t="s">
        <v>1</v>
      </c>
      <c r="AH86" s="31"/>
      <c r="AI86" s="32">
        <f>35*COUNTIF($E$85:$E$86,AG86)</f>
        <v>0</v>
      </c>
      <c r="AJ86" s="85" t="s">
        <v>281</v>
      </c>
      <c r="AK86" s="31"/>
      <c r="AL86" s="32">
        <f>35*COUNTIF($E$85:$E$86,AJ86)</f>
        <v>0</v>
      </c>
      <c r="AM86" s="85" t="s">
        <v>281</v>
      </c>
      <c r="AN86" s="31"/>
      <c r="AO86" s="32">
        <f>35*COUNTIF($E$85:$E$86,AM86)</f>
        <v>0</v>
      </c>
      <c r="AP86" s="85" t="s">
        <v>286</v>
      </c>
      <c r="AQ86" s="31"/>
      <c r="AR86" s="32">
        <f>35*COUNTIF($E$85:$E$86,AP86)</f>
        <v>0</v>
      </c>
      <c r="AS86" s="85" t="s">
        <v>281</v>
      </c>
      <c r="AT86" s="31"/>
      <c r="AU86" s="32">
        <f>35*COUNTIF($E$85:$E$86,AS86)</f>
        <v>0</v>
      </c>
      <c r="AV86" s="85" t="s">
        <v>5</v>
      </c>
      <c r="AW86" s="31"/>
      <c r="AX86" s="32">
        <f>35*COUNTIF($E$85:$E$86,AV86)</f>
        <v>0</v>
      </c>
      <c r="AY86" s="85" t="s">
        <v>281</v>
      </c>
      <c r="AZ86" s="31"/>
      <c r="BA86" s="32">
        <f>35*COUNTIF($E$85:$E$86,AY86)</f>
        <v>0</v>
      </c>
      <c r="BB86" s="85" t="s">
        <v>281</v>
      </c>
      <c r="BC86" s="31"/>
      <c r="BD86" s="32">
        <f>35*COUNTIF($E$85:$E$86,BB86)</f>
        <v>0</v>
      </c>
      <c r="BE86" s="85" t="s">
        <v>5</v>
      </c>
      <c r="BF86" s="31"/>
      <c r="BG86" s="32">
        <f>35*COUNTIF($E$85:$E$86,BE86)</f>
        <v>0</v>
      </c>
      <c r="BH86" s="85" t="s">
        <v>281</v>
      </c>
      <c r="BI86" s="31"/>
      <c r="BJ86" s="32">
        <f>35*COUNTIF($E$85:$E$86,BH86)</f>
        <v>0</v>
      </c>
      <c r="BK86" s="85" t="s">
        <v>3</v>
      </c>
      <c r="BL86" s="31"/>
      <c r="BM86" s="32">
        <f>35*COUNTIF($E$85:$E$86,BK86)</f>
        <v>0</v>
      </c>
      <c r="BN86" s="85" t="s">
        <v>3</v>
      </c>
      <c r="BO86" s="31"/>
      <c r="BP86" s="32">
        <f>35*COUNTIF($E$85:$E$86,BN86)</f>
        <v>0</v>
      </c>
      <c r="BQ86" s="85" t="s">
        <v>281</v>
      </c>
      <c r="BR86" s="31"/>
      <c r="BS86" s="32">
        <f>35*COUNTIF($E$85:$E$86,BQ86)</f>
        <v>0</v>
      </c>
      <c r="BT86" s="85" t="s">
        <v>281</v>
      </c>
      <c r="BU86" s="31"/>
      <c r="BV86" s="32">
        <f>35*COUNTIF($E$85:$E$86,BT86)</f>
        <v>0</v>
      </c>
      <c r="BW86" s="85" t="s">
        <v>281</v>
      </c>
      <c r="BX86" s="31"/>
      <c r="BY86" s="32">
        <f>35*COUNTIF($E$85:$E$86,BW86)</f>
        <v>0</v>
      </c>
      <c r="BZ86" s="85" t="s">
        <v>5</v>
      </c>
      <c r="CA86" s="31"/>
      <c r="CB86" s="32">
        <f>35*COUNTIF($E$85:$E$86,BZ86)</f>
        <v>0</v>
      </c>
      <c r="CC86" s="85" t="s">
        <v>281</v>
      </c>
      <c r="CD86" s="31"/>
      <c r="CE86" s="32">
        <f>35*COUNTIF($E$85:$E$86,CC86)</f>
        <v>0</v>
      </c>
      <c r="CF86" s="85" t="s">
        <v>281</v>
      </c>
      <c r="CG86" s="31"/>
      <c r="CH86" s="32">
        <f>35*COUNTIF($E$85:$E$86,CF86)</f>
        <v>0</v>
      </c>
      <c r="CI86" s="85" t="s">
        <v>286</v>
      </c>
      <c r="CJ86" s="31"/>
      <c r="CK86" s="32">
        <f>35*COUNTIF($E$85:$E$86,CI86)</f>
        <v>0</v>
      </c>
      <c r="CL86" s="85" t="s">
        <v>3</v>
      </c>
      <c r="CM86" s="31"/>
      <c r="CN86" s="32">
        <f>35*COUNTIF($E$85:$E$86,CL86)</f>
        <v>0</v>
      </c>
      <c r="CO86" s="85" t="s">
        <v>5</v>
      </c>
      <c r="CP86" s="31"/>
      <c r="CQ86" s="32">
        <f>35*COUNTIF($E$85:$E$86,CO86)</f>
        <v>0</v>
      </c>
      <c r="CR86" s="85" t="s">
        <v>281</v>
      </c>
      <c r="CS86" s="31"/>
      <c r="CT86" s="32">
        <f>35*COUNTIF($E$85:$E$86,CR86)</f>
        <v>0</v>
      </c>
      <c r="CU86" s="85" t="s">
        <v>281</v>
      </c>
      <c r="CV86" s="31"/>
      <c r="CW86" s="32">
        <f>35*COUNTIF($E$85:$E$86,CU86)</f>
        <v>0</v>
      </c>
      <c r="CX86" s="85" t="s">
        <v>3</v>
      </c>
      <c r="CY86" s="31"/>
      <c r="CZ86" s="32">
        <f>35*COUNTIF($E$85:$E$86,CX86)</f>
        <v>0</v>
      </c>
      <c r="DA86" s="85" t="s">
        <v>281</v>
      </c>
      <c r="DB86" s="31"/>
      <c r="DC86" s="32">
        <f>35*COUNTIF($E$85:$E$86,DA86)</f>
        <v>0</v>
      </c>
      <c r="DD86" s="85" t="s">
        <v>5</v>
      </c>
      <c r="DE86" s="31"/>
      <c r="DF86" s="32">
        <f>35*COUNTIF($E$85:$E$86,DD86)</f>
        <v>0</v>
      </c>
      <c r="DG86" s="85" t="s">
        <v>5</v>
      </c>
      <c r="DH86" s="31"/>
      <c r="DI86" s="32">
        <f>35*COUNTIF($E$85:$E$86,DG86)</f>
        <v>0</v>
      </c>
      <c r="DJ86" s="85" t="s">
        <v>5</v>
      </c>
      <c r="DK86" s="31"/>
      <c r="DL86" s="32">
        <f>35*COUNTIF($E$85:$E$86,DJ86)</f>
        <v>0</v>
      </c>
      <c r="DM86" s="85" t="s">
        <v>281</v>
      </c>
      <c r="DN86" s="31"/>
      <c r="DO86" s="32">
        <f>35*COUNTIF($E$85:$E$86,DM86)</f>
        <v>0</v>
      </c>
      <c r="DP86" s="85" t="s">
        <v>281</v>
      </c>
      <c r="DQ86" s="31"/>
      <c r="DR86" s="32">
        <f>35*COUNTIF($E$85:$E$86,DP86)</f>
        <v>0</v>
      </c>
      <c r="DS86" s="85" t="s">
        <v>4</v>
      </c>
      <c r="DT86" s="31"/>
      <c r="DU86" s="32">
        <f>35*COUNTIF($E$85:$E$86,DS86)</f>
        <v>0</v>
      </c>
      <c r="DV86" s="85" t="s">
        <v>5</v>
      </c>
      <c r="DW86" s="31"/>
      <c r="DX86" s="32">
        <f>35*COUNTIF($E$85:$E$86,DV86)</f>
        <v>0</v>
      </c>
      <c r="DY86" s="85" t="s">
        <v>281</v>
      </c>
      <c r="DZ86" s="31"/>
      <c r="EA86" s="32">
        <f>35*COUNTIF($E$85:$E$86,DY86)</f>
        <v>0</v>
      </c>
      <c r="EB86" s="85" t="s">
        <v>5</v>
      </c>
      <c r="EC86" s="31"/>
      <c r="ED86" s="32">
        <f>35*COUNTIF($E$85:$E$86,EB86)</f>
        <v>0</v>
      </c>
      <c r="EE86" s="85" t="s">
        <v>5</v>
      </c>
      <c r="EF86" s="31"/>
      <c r="EG86" s="32">
        <f>35*COUNTIF($E$85:$E$86,EE86)</f>
        <v>0</v>
      </c>
      <c r="EH86" s="85" t="s">
        <v>281</v>
      </c>
      <c r="EI86" s="31"/>
      <c r="EJ86" s="32">
        <f>35*COUNTIF($E$85:$E$86,EH86)</f>
        <v>0</v>
      </c>
      <c r="EK86" s="85" t="s">
        <v>5</v>
      </c>
      <c r="EL86" s="31"/>
      <c r="EM86" s="32">
        <f>35*COUNTIF($E$85:$E$86,EK86)</f>
        <v>0</v>
      </c>
      <c r="EN86" s="85" t="s">
        <v>281</v>
      </c>
      <c r="EO86" s="31"/>
      <c r="EP86" s="32">
        <f>35*COUNTIF($E$85:$E$86,EN86)</f>
        <v>0</v>
      </c>
      <c r="EQ86" s="85" t="s">
        <v>281</v>
      </c>
      <c r="ER86" s="31"/>
      <c r="ES86" s="32">
        <f>35*COUNTIF($E$85:$E$86,EQ86)</f>
        <v>0</v>
      </c>
      <c r="ET86" s="85" t="s">
        <v>279</v>
      </c>
      <c r="EU86" s="31"/>
      <c r="EV86" s="32">
        <f>35*COUNTIF($E$85:$E$86,ET86)</f>
        <v>0</v>
      </c>
      <c r="EW86" s="85" t="s">
        <v>279</v>
      </c>
      <c r="EX86" s="31"/>
      <c r="EY86" s="32">
        <f>35*COUNTIF($E$85:$E$86,EW86)</f>
        <v>0</v>
      </c>
      <c r="EZ86" s="85" t="s">
        <v>281</v>
      </c>
      <c r="FA86" s="31"/>
      <c r="FB86" s="32">
        <f>35*COUNTIF($E$85:$E$86,EZ86)</f>
        <v>0</v>
      </c>
      <c r="FC86" s="85" t="s">
        <v>281</v>
      </c>
      <c r="FD86" s="31"/>
      <c r="FE86" s="32">
        <f>35*COUNTIF($E$85:$E$86,FC86)</f>
        <v>0</v>
      </c>
      <c r="FF86" s="85" t="s">
        <v>281</v>
      </c>
      <c r="FG86" s="31"/>
      <c r="FH86" s="32">
        <f>35*COUNTIF($E$85:$E$86,FF86)</f>
        <v>0</v>
      </c>
      <c r="FI86" s="85" t="s">
        <v>281</v>
      </c>
      <c r="FJ86" s="31"/>
      <c r="FK86" s="32">
        <f>35*COUNTIF($E$85:$E$86,FI86)</f>
        <v>0</v>
      </c>
      <c r="FL86" s="85" t="s">
        <v>3</v>
      </c>
      <c r="FM86" s="31"/>
      <c r="FN86" s="32">
        <f>35*COUNTIF($E$85:$E$86,FL86)</f>
        <v>0</v>
      </c>
      <c r="FO86" s="85" t="s">
        <v>3</v>
      </c>
      <c r="FP86" s="31"/>
      <c r="FQ86" s="32">
        <f>35*COUNTIF($E$85:$E$86,FO86)</f>
        <v>0</v>
      </c>
      <c r="FR86" s="85" t="s">
        <v>281</v>
      </c>
      <c r="FS86" s="31"/>
      <c r="FT86" s="32">
        <f>35*COUNTIF($E$85:$E$86,FR86)</f>
        <v>0</v>
      </c>
      <c r="FU86" s="85" t="s">
        <v>5</v>
      </c>
      <c r="FV86" s="31"/>
      <c r="FW86" s="32">
        <f>35*COUNTIF($E$85:$E$86,FU86)</f>
        <v>0</v>
      </c>
      <c r="FX86" s="85" t="s">
        <v>281</v>
      </c>
      <c r="FY86" s="31"/>
      <c r="FZ86" s="32">
        <f>35*COUNTIF($E$85:$E$86,FX86)</f>
        <v>0</v>
      </c>
      <c r="GA86" s="85" t="s">
        <v>281</v>
      </c>
      <c r="GB86" s="31"/>
      <c r="GC86" s="32">
        <f>35*COUNTIF($E$85:$E$86,GA86)</f>
        <v>0</v>
      </c>
      <c r="GD86" s="85" t="s">
        <v>281</v>
      </c>
      <c r="GE86" s="31"/>
      <c r="GF86" s="32">
        <f>35*COUNTIF($E$85:$E$86,GD86)</f>
        <v>0</v>
      </c>
      <c r="GG86" s="85" t="s">
        <v>281</v>
      </c>
      <c r="GH86" s="31"/>
      <c r="GI86" s="32">
        <f>35*COUNTIF($E$85:$E$86,GG86)</f>
        <v>0</v>
      </c>
      <c r="GJ86" s="85" t="s">
        <v>5</v>
      </c>
      <c r="GK86" s="31"/>
      <c r="GL86" s="32">
        <f>35*COUNTIF($E$85:$E$86,GJ86)</f>
        <v>0</v>
      </c>
      <c r="GM86" s="85" t="s">
        <v>4</v>
      </c>
      <c r="GN86" s="31"/>
      <c r="GO86" s="32">
        <f>35*COUNTIF($E$85:$E$86,GM86)</f>
        <v>0</v>
      </c>
      <c r="GP86" s="85" t="s">
        <v>281</v>
      </c>
      <c r="GQ86" s="31"/>
      <c r="GR86" s="32">
        <f>35*COUNTIF($E$85:$E$86,GP86)</f>
        <v>0</v>
      </c>
      <c r="GS86" s="85" t="s">
        <v>5</v>
      </c>
      <c r="GT86" s="31"/>
      <c r="GU86" s="32">
        <f>35*COUNTIF($E$85:$E$86,GS86)</f>
        <v>0</v>
      </c>
      <c r="GV86" s="168"/>
    </row>
    <row r="87" spans="1:204" ht="14.25" thickTop="1" thickBot="1">
      <c r="A87" s="236">
        <v>84</v>
      </c>
      <c r="B87" s="52" t="s">
        <v>19</v>
      </c>
      <c r="C87" s="53" t="s">
        <v>43</v>
      </c>
      <c r="D87" s="54"/>
      <c r="E87" s="450" t="str">
        <f>IF('Phase Finale'!AE44&lt;&gt;"",'Phase Finale'!AE44,"")</f>
        <v/>
      </c>
      <c r="F87" s="451"/>
      <c r="G87" s="55"/>
      <c r="H87" s="55"/>
      <c r="I87" s="55"/>
      <c r="J87" s="55"/>
      <c r="K87" s="273" t="str">
        <f>IF($K$4&lt;&gt;0,HLOOKUP($K$4,$O$4:GU87,A87,FALSE),"")</f>
        <v>France</v>
      </c>
      <c r="L87" s="268"/>
      <c r="M87" s="276">
        <f>IF($K$4&lt;&gt;0,HLOOKUP(CONCATENATE($K$4,"2"),$O$4:GU87,A87,FALSE),"")</f>
        <v>0</v>
      </c>
      <c r="N87" s="258"/>
      <c r="O87" s="86" t="s">
        <v>277</v>
      </c>
      <c r="P87" s="56"/>
      <c r="Q87" s="57">
        <f>50*COUNTIF($E$87,O87)</f>
        <v>0</v>
      </c>
      <c r="R87" s="86" t="s">
        <v>1</v>
      </c>
      <c r="S87" s="56"/>
      <c r="T87" s="57">
        <f>50*COUNTIF($E$87,R87)</f>
        <v>0</v>
      </c>
      <c r="U87" s="86" t="s">
        <v>277</v>
      </c>
      <c r="V87" s="56"/>
      <c r="W87" s="57">
        <f>50*COUNTIF($E$87,U87)</f>
        <v>0</v>
      </c>
      <c r="X87" s="86" t="s">
        <v>5</v>
      </c>
      <c r="Y87" s="56"/>
      <c r="Z87" s="57">
        <f>50*COUNTIF($E$87,X87)</f>
        <v>0</v>
      </c>
      <c r="AA87" s="86" t="s">
        <v>0</v>
      </c>
      <c r="AB87" s="56"/>
      <c r="AC87" s="57">
        <f>50*COUNTIF($E$87,AA87)</f>
        <v>0</v>
      </c>
      <c r="AD87" s="86" t="s">
        <v>0</v>
      </c>
      <c r="AE87" s="56"/>
      <c r="AF87" s="57">
        <f>50*COUNTIF($E$87,AD87)</f>
        <v>0</v>
      </c>
      <c r="AG87" s="86" t="s">
        <v>277</v>
      </c>
      <c r="AH87" s="56"/>
      <c r="AI87" s="57">
        <f>50*COUNTIF($E$87,AG87)</f>
        <v>0</v>
      </c>
      <c r="AJ87" s="86" t="s">
        <v>1</v>
      </c>
      <c r="AK87" s="56"/>
      <c r="AL87" s="57">
        <f>50*COUNTIF($E$87,AJ87)</f>
        <v>0</v>
      </c>
      <c r="AM87" s="86" t="s">
        <v>277</v>
      </c>
      <c r="AN87" s="56"/>
      <c r="AO87" s="57">
        <f>50*COUNTIF($E$87,AM87)</f>
        <v>0</v>
      </c>
      <c r="AP87" s="86" t="s">
        <v>277</v>
      </c>
      <c r="AQ87" s="56"/>
      <c r="AR87" s="57">
        <f>50*COUNTIF($E$87,AP87)</f>
        <v>0</v>
      </c>
      <c r="AS87" s="86" t="s">
        <v>0</v>
      </c>
      <c r="AT87" s="56"/>
      <c r="AU87" s="57">
        <f>50*COUNTIF($E$87,AS87)</f>
        <v>0</v>
      </c>
      <c r="AV87" s="86" t="s">
        <v>5</v>
      </c>
      <c r="AW87" s="56"/>
      <c r="AX87" s="57">
        <f>50*COUNTIF($E$87,AV87)</f>
        <v>0</v>
      </c>
      <c r="AY87" s="86" t="s">
        <v>277</v>
      </c>
      <c r="AZ87" s="56"/>
      <c r="BA87" s="57">
        <f>50*COUNTIF($E$87,AY87)</f>
        <v>0</v>
      </c>
      <c r="BB87" s="86" t="s">
        <v>0</v>
      </c>
      <c r="BC87" s="56"/>
      <c r="BD87" s="57">
        <f>50*COUNTIF($E$87,BB87)</f>
        <v>0</v>
      </c>
      <c r="BE87" s="86" t="s">
        <v>0</v>
      </c>
      <c r="BF87" s="56"/>
      <c r="BG87" s="57">
        <f>50*COUNTIF($E$87,BE87)</f>
        <v>0</v>
      </c>
      <c r="BH87" s="86" t="s">
        <v>0</v>
      </c>
      <c r="BI87" s="56"/>
      <c r="BJ87" s="57">
        <f>50*COUNTIF($E$87,BH87)</f>
        <v>0</v>
      </c>
      <c r="BK87" s="86" t="s">
        <v>3</v>
      </c>
      <c r="BL87" s="56"/>
      <c r="BM87" s="57">
        <f>50*COUNTIF($E$87,BK87)</f>
        <v>0</v>
      </c>
      <c r="BN87" s="86" t="s">
        <v>277</v>
      </c>
      <c r="BO87" s="56"/>
      <c r="BP87" s="57">
        <f>50*COUNTIF($E$87,BN87)</f>
        <v>0</v>
      </c>
      <c r="BQ87" s="86" t="s">
        <v>281</v>
      </c>
      <c r="BR87" s="56"/>
      <c r="BS87" s="57">
        <f>50*COUNTIF($E$87,BQ87)</f>
        <v>0</v>
      </c>
      <c r="BT87" s="86" t="s">
        <v>281</v>
      </c>
      <c r="BU87" s="56"/>
      <c r="BV87" s="57">
        <f>50*COUNTIF($E$87,BT87)</f>
        <v>0</v>
      </c>
      <c r="BW87" s="86" t="s">
        <v>281</v>
      </c>
      <c r="BX87" s="56"/>
      <c r="BY87" s="57">
        <f>50*COUNTIF($E$87,BW87)</f>
        <v>0</v>
      </c>
      <c r="BZ87" s="86" t="s">
        <v>277</v>
      </c>
      <c r="CA87" s="56"/>
      <c r="CB87" s="57">
        <f>50*COUNTIF($E$87,BZ87)</f>
        <v>0</v>
      </c>
      <c r="CC87" s="86" t="s">
        <v>277</v>
      </c>
      <c r="CD87" s="56"/>
      <c r="CE87" s="57">
        <f>50*COUNTIF($E$87,CC87)</f>
        <v>0</v>
      </c>
      <c r="CF87" s="86" t="s">
        <v>281</v>
      </c>
      <c r="CG87" s="56"/>
      <c r="CH87" s="57">
        <f>50*COUNTIF($E$87,CF87)</f>
        <v>0</v>
      </c>
      <c r="CI87" s="86" t="s">
        <v>286</v>
      </c>
      <c r="CJ87" s="56"/>
      <c r="CK87" s="57">
        <f>50*COUNTIF($E$87,CI87)</f>
        <v>0</v>
      </c>
      <c r="CL87" s="86" t="s">
        <v>1</v>
      </c>
      <c r="CM87" s="56"/>
      <c r="CN87" s="57">
        <f>50*COUNTIF($E$87,CL87)</f>
        <v>0</v>
      </c>
      <c r="CO87" s="86" t="s">
        <v>5</v>
      </c>
      <c r="CP87" s="56"/>
      <c r="CQ87" s="57">
        <f>50*COUNTIF($E$87,CO87)</f>
        <v>0</v>
      </c>
      <c r="CR87" s="86" t="s">
        <v>277</v>
      </c>
      <c r="CS87" s="56"/>
      <c r="CT87" s="57">
        <f>50*COUNTIF($E$87,CR87)</f>
        <v>0</v>
      </c>
      <c r="CU87" s="86" t="s">
        <v>277</v>
      </c>
      <c r="CV87" s="56"/>
      <c r="CW87" s="57">
        <f>50*COUNTIF($E$87,CU87)</f>
        <v>0</v>
      </c>
      <c r="CX87" s="86" t="s">
        <v>277</v>
      </c>
      <c r="CY87" s="56"/>
      <c r="CZ87" s="57">
        <f>50*COUNTIF($E$87,CX87)</f>
        <v>0</v>
      </c>
      <c r="DA87" s="86" t="s">
        <v>277</v>
      </c>
      <c r="DB87" s="56"/>
      <c r="DC87" s="57">
        <f>50*COUNTIF($E$87,DA87)</f>
        <v>0</v>
      </c>
      <c r="DD87" s="86" t="s">
        <v>1</v>
      </c>
      <c r="DE87" s="56"/>
      <c r="DF87" s="57">
        <f>50*COUNTIF($E$87,DD87)</f>
        <v>0</v>
      </c>
      <c r="DG87" s="86" t="s">
        <v>277</v>
      </c>
      <c r="DH87" s="56"/>
      <c r="DI87" s="57">
        <f>50*COUNTIF($E$87,DG87)</f>
        <v>0</v>
      </c>
      <c r="DJ87" s="86" t="s">
        <v>277</v>
      </c>
      <c r="DK87" s="56"/>
      <c r="DL87" s="57">
        <f>50*COUNTIF($E$87,DJ87)</f>
        <v>0</v>
      </c>
      <c r="DM87" s="86" t="s">
        <v>4</v>
      </c>
      <c r="DN87" s="56"/>
      <c r="DO87" s="57">
        <f>50*COUNTIF($E$87,DM87)</f>
        <v>0</v>
      </c>
      <c r="DP87" s="86" t="s">
        <v>277</v>
      </c>
      <c r="DQ87" s="56"/>
      <c r="DR87" s="57">
        <f>50*COUNTIF($E$87,DP87)</f>
        <v>0</v>
      </c>
      <c r="DS87" s="86" t="s">
        <v>4</v>
      </c>
      <c r="DT87" s="56"/>
      <c r="DU87" s="57">
        <f>50*COUNTIF($E$87,DS87)</f>
        <v>0</v>
      </c>
      <c r="DV87" s="86" t="s">
        <v>277</v>
      </c>
      <c r="DW87" s="56"/>
      <c r="DX87" s="57">
        <f>50*COUNTIF($E$87,DV87)</f>
        <v>0</v>
      </c>
      <c r="DY87" s="86" t="s">
        <v>277</v>
      </c>
      <c r="DZ87" s="56"/>
      <c r="EA87" s="57">
        <f>50*COUNTIF($E$87,DY87)</f>
        <v>0</v>
      </c>
      <c r="EB87" s="86" t="s">
        <v>1</v>
      </c>
      <c r="EC87" s="56"/>
      <c r="ED87" s="57">
        <f>50*COUNTIF($E$87,EB87)</f>
        <v>0</v>
      </c>
      <c r="EE87" s="86" t="s">
        <v>0</v>
      </c>
      <c r="EF87" s="56"/>
      <c r="EG87" s="57">
        <f>50*COUNTIF($E$87,EE87)</f>
        <v>0</v>
      </c>
      <c r="EH87" s="86" t="s">
        <v>281</v>
      </c>
      <c r="EI87" s="56"/>
      <c r="EJ87" s="57">
        <f>50*COUNTIF($E$87,EH87)</f>
        <v>0</v>
      </c>
      <c r="EK87" s="86" t="s">
        <v>5</v>
      </c>
      <c r="EL87" s="56"/>
      <c r="EM87" s="57">
        <f>50*COUNTIF($E$87,EK87)</f>
        <v>0</v>
      </c>
      <c r="EN87" s="86" t="s">
        <v>277</v>
      </c>
      <c r="EO87" s="56"/>
      <c r="EP87" s="57">
        <f>50*COUNTIF($E$87,EN87)</f>
        <v>0</v>
      </c>
      <c r="EQ87" s="86" t="s">
        <v>277</v>
      </c>
      <c r="ER87" s="56"/>
      <c r="ES87" s="57">
        <f>50*COUNTIF($E$87,EQ87)</f>
        <v>0</v>
      </c>
      <c r="ET87" s="86" t="s">
        <v>277</v>
      </c>
      <c r="EU87" s="56"/>
      <c r="EV87" s="57">
        <f>50*COUNTIF($E$87,ET87)</f>
        <v>0</v>
      </c>
      <c r="EW87" s="86" t="s">
        <v>277</v>
      </c>
      <c r="EX87" s="56"/>
      <c r="EY87" s="57">
        <f>50*COUNTIF($E$87,EW87)</f>
        <v>0</v>
      </c>
      <c r="EZ87" s="86" t="s">
        <v>277</v>
      </c>
      <c r="FA87" s="56"/>
      <c r="FB87" s="57">
        <f>50*COUNTIF($E$87,EZ87)</f>
        <v>0</v>
      </c>
      <c r="FC87" s="86" t="s">
        <v>277</v>
      </c>
      <c r="FD87" s="56"/>
      <c r="FE87" s="57">
        <f>50*COUNTIF($E$87,FC87)</f>
        <v>0</v>
      </c>
      <c r="FF87" s="86" t="s">
        <v>281</v>
      </c>
      <c r="FG87" s="56"/>
      <c r="FH87" s="57">
        <f>50*COUNTIF($E$87,FF87)</f>
        <v>0</v>
      </c>
      <c r="FI87" s="86" t="s">
        <v>277</v>
      </c>
      <c r="FJ87" s="56"/>
      <c r="FK87" s="57">
        <f>50*COUNTIF($E$87,FI87)</f>
        <v>0</v>
      </c>
      <c r="FL87" s="86" t="s">
        <v>277</v>
      </c>
      <c r="FM87" s="56"/>
      <c r="FN87" s="57">
        <f>50*COUNTIF($E$87,FL87)</f>
        <v>0</v>
      </c>
      <c r="FO87" s="86" t="s">
        <v>277</v>
      </c>
      <c r="FP87" s="56"/>
      <c r="FQ87" s="57">
        <f>50*COUNTIF($E$87,FO87)</f>
        <v>0</v>
      </c>
      <c r="FR87" s="86" t="s">
        <v>0</v>
      </c>
      <c r="FS87" s="56"/>
      <c r="FT87" s="57">
        <f>50*COUNTIF($E$87,FR87)</f>
        <v>0</v>
      </c>
      <c r="FU87" s="86" t="s">
        <v>1</v>
      </c>
      <c r="FV87" s="56"/>
      <c r="FW87" s="57">
        <f>50*COUNTIF($E$87,FU87)</f>
        <v>0</v>
      </c>
      <c r="FX87" s="86" t="s">
        <v>277</v>
      </c>
      <c r="FY87" s="56"/>
      <c r="FZ87" s="57">
        <f>50*COUNTIF($E$87,FX87)</f>
        <v>0</v>
      </c>
      <c r="GA87" s="86" t="s">
        <v>281</v>
      </c>
      <c r="GB87" s="56"/>
      <c r="GC87" s="57">
        <f>50*COUNTIF($E$87,GA87)</f>
        <v>0</v>
      </c>
      <c r="GD87" s="86" t="s">
        <v>277</v>
      </c>
      <c r="GE87" s="56"/>
      <c r="GF87" s="57">
        <f>50*COUNTIF($E$87,GD87)</f>
        <v>0</v>
      </c>
      <c r="GG87" s="86" t="s">
        <v>277</v>
      </c>
      <c r="GH87" s="56"/>
      <c r="GI87" s="57">
        <f>50*COUNTIF($E$87,GG87)</f>
        <v>0</v>
      </c>
      <c r="GJ87" s="86" t="s">
        <v>277</v>
      </c>
      <c r="GK87" s="56"/>
      <c r="GL87" s="57">
        <f>50*COUNTIF($E$87,GJ87)</f>
        <v>0</v>
      </c>
      <c r="GM87" s="86" t="s">
        <v>0</v>
      </c>
      <c r="GN87" s="56"/>
      <c r="GO87" s="57">
        <f>50*COUNTIF($E$87,GM87)</f>
        <v>0</v>
      </c>
      <c r="GP87" s="86" t="s">
        <v>281</v>
      </c>
      <c r="GQ87" s="56"/>
      <c r="GR87" s="57">
        <f>50*COUNTIF($E$87,GP87)</f>
        <v>0</v>
      </c>
      <c r="GS87" s="86" t="s">
        <v>4</v>
      </c>
      <c r="GT87" s="56"/>
      <c r="GU87" s="57">
        <f>50*COUNTIF($E$87,GS87)</f>
        <v>0</v>
      </c>
      <c r="GV87" s="168"/>
    </row>
    <row r="88" spans="1:204" ht="54" customHeight="1" thickTop="1">
      <c r="A88" s="168"/>
      <c r="B88" s="169"/>
      <c r="C88" s="168"/>
      <c r="D88" s="168"/>
      <c r="E88" s="169"/>
      <c r="F88" s="169"/>
      <c r="G88" s="169"/>
      <c r="H88" s="169"/>
      <c r="I88" s="169"/>
      <c r="J88" s="169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  <c r="BR88" s="168"/>
      <c r="BS88" s="168"/>
      <c r="BT88" s="168"/>
      <c r="BU88" s="168"/>
      <c r="BV88" s="168"/>
      <c r="BW88" s="168"/>
      <c r="BX88" s="168"/>
      <c r="BY88" s="168"/>
      <c r="BZ88" s="168"/>
      <c r="CA88" s="168"/>
      <c r="CB88" s="168"/>
      <c r="CC88" s="168"/>
      <c r="CD88" s="168"/>
      <c r="CE88" s="168"/>
      <c r="CF88" s="168"/>
      <c r="CG88" s="168"/>
      <c r="CH88" s="168"/>
      <c r="CI88" s="168"/>
      <c r="CJ88" s="168"/>
      <c r="CK88" s="168"/>
      <c r="CL88" s="168"/>
      <c r="CM88" s="168"/>
      <c r="CN88" s="168"/>
      <c r="CO88" s="168"/>
      <c r="CP88" s="168"/>
      <c r="CQ88" s="168"/>
      <c r="CR88" s="168"/>
      <c r="CS88" s="168"/>
      <c r="CT88" s="168"/>
      <c r="CU88" s="168"/>
      <c r="CV88" s="168"/>
      <c r="CW88" s="168"/>
      <c r="CX88" s="168"/>
      <c r="CY88" s="168"/>
      <c r="CZ88" s="168"/>
      <c r="DA88" s="168"/>
      <c r="DB88" s="168"/>
      <c r="DC88" s="168"/>
      <c r="DD88" s="168"/>
      <c r="DE88" s="168"/>
      <c r="DF88" s="168"/>
      <c r="DG88" s="168"/>
      <c r="DH88" s="168"/>
      <c r="DI88" s="168"/>
      <c r="DJ88" s="168"/>
      <c r="DK88" s="168"/>
      <c r="DL88" s="168"/>
      <c r="DM88" s="168"/>
      <c r="DN88" s="168"/>
      <c r="DO88" s="168"/>
      <c r="DP88" s="168"/>
      <c r="DQ88" s="168"/>
      <c r="DR88" s="168"/>
      <c r="DS88" s="168"/>
      <c r="DT88" s="168"/>
      <c r="DU88" s="168"/>
      <c r="DV88" s="168"/>
      <c r="DW88" s="168"/>
      <c r="DX88" s="168"/>
      <c r="DY88" s="168"/>
      <c r="DZ88" s="168"/>
      <c r="EA88" s="168"/>
      <c r="EB88" s="168"/>
      <c r="EC88" s="168"/>
      <c r="ED88" s="168"/>
      <c r="EE88" s="168"/>
      <c r="EF88" s="168"/>
      <c r="EG88" s="168"/>
      <c r="EH88" s="168"/>
      <c r="EI88" s="168"/>
      <c r="EJ88" s="168"/>
      <c r="EK88" s="168"/>
      <c r="EL88" s="168"/>
      <c r="EM88" s="168"/>
      <c r="EN88" s="168"/>
      <c r="EO88" s="168"/>
      <c r="EP88" s="168"/>
      <c r="EQ88" s="168"/>
      <c r="ER88" s="168"/>
      <c r="ES88" s="168"/>
      <c r="ET88" s="168"/>
      <c r="EU88" s="168"/>
      <c r="EV88" s="168"/>
      <c r="EW88" s="168"/>
      <c r="EX88" s="168"/>
      <c r="EY88" s="168"/>
      <c r="EZ88" s="168"/>
      <c r="FA88" s="168"/>
      <c r="FB88" s="168"/>
      <c r="FC88" s="168"/>
      <c r="FD88" s="168"/>
      <c r="FE88" s="168"/>
      <c r="FF88" s="168"/>
      <c r="FG88" s="168"/>
      <c r="FH88" s="168"/>
      <c r="FI88" s="168"/>
      <c r="FJ88" s="168"/>
      <c r="FK88" s="168"/>
      <c r="FL88" s="168"/>
      <c r="FM88" s="168"/>
      <c r="FN88" s="168"/>
      <c r="FO88" s="168"/>
      <c r="FP88" s="168"/>
      <c r="FQ88" s="168"/>
      <c r="FR88" s="168"/>
      <c r="FS88" s="168"/>
      <c r="FT88" s="168"/>
      <c r="FU88" s="168"/>
      <c r="FV88" s="168"/>
      <c r="FW88" s="168"/>
      <c r="FX88" s="168"/>
      <c r="FY88" s="168"/>
      <c r="FZ88" s="168"/>
      <c r="GA88" s="168"/>
      <c r="GB88" s="168"/>
      <c r="GC88" s="168"/>
      <c r="GD88" s="168"/>
      <c r="GE88" s="168"/>
      <c r="GF88" s="168"/>
      <c r="GG88" s="168"/>
      <c r="GH88" s="168"/>
      <c r="GI88" s="168"/>
      <c r="GJ88" s="168"/>
      <c r="GK88" s="168"/>
      <c r="GL88" s="168"/>
      <c r="GM88" s="168"/>
      <c r="GN88" s="168"/>
      <c r="GO88" s="168"/>
      <c r="GP88" s="168"/>
      <c r="GQ88" s="168"/>
      <c r="GR88" s="168"/>
      <c r="GS88" s="168"/>
      <c r="GT88" s="168"/>
      <c r="GU88" s="168"/>
      <c r="GV88" s="168"/>
    </row>
    <row r="89" spans="1:204" ht="12.75" hidden="1" customHeight="1">
      <c r="A89" s="168"/>
      <c r="B89" s="181"/>
      <c r="C89" s="182" t="s">
        <v>10</v>
      </c>
      <c r="D89" s="182"/>
      <c r="E89" s="183"/>
      <c r="F89" s="183"/>
      <c r="G89" s="183"/>
      <c r="H89" s="183"/>
      <c r="I89" s="183"/>
      <c r="J89" s="183"/>
      <c r="K89" s="193"/>
      <c r="L89" s="182"/>
      <c r="M89" s="194"/>
      <c r="N89" s="182"/>
      <c r="O89" s="193"/>
      <c r="P89" s="182"/>
      <c r="Q89" s="194">
        <f>RANK(Q106,$Q$106:$KE$106,1)</f>
        <v>1</v>
      </c>
      <c r="R89" s="193"/>
      <c r="S89" s="182"/>
      <c r="T89" s="194">
        <f>RANK(T106,$Q$106:$KE$106,1)</f>
        <v>2</v>
      </c>
      <c r="U89" s="193"/>
      <c r="V89" s="182"/>
      <c r="W89" s="194">
        <f>RANK(W106,$Q$106:$KE$106,1)</f>
        <v>3</v>
      </c>
      <c r="X89" s="193"/>
      <c r="Y89" s="182"/>
      <c r="Z89" s="194">
        <f>RANK(Z106,$Q$106:$KE$106,1)</f>
        <v>4</v>
      </c>
      <c r="AA89" s="193"/>
      <c r="AB89" s="182"/>
      <c r="AC89" s="194">
        <f>RANK(AC106,$Q$106:$KE$106,1)</f>
        <v>5</v>
      </c>
      <c r="AD89" s="193"/>
      <c r="AE89" s="182"/>
      <c r="AF89" s="194">
        <f>RANK(AF106,$Q$106:$KE$106,1)</f>
        <v>6</v>
      </c>
      <c r="AG89" s="193"/>
      <c r="AH89" s="182"/>
      <c r="AI89" s="194">
        <f>RANK(AI106,$Q$106:$KE$106,1)</f>
        <v>7</v>
      </c>
      <c r="AJ89" s="193"/>
      <c r="AK89" s="182"/>
      <c r="AL89" s="194">
        <f>RANK(AL106,$Q$106:$KE$106,1)</f>
        <v>8</v>
      </c>
      <c r="AM89" s="193"/>
      <c r="AN89" s="182"/>
      <c r="AO89" s="194">
        <f>RANK(AO106,$Q$106:$KE$106,1)</f>
        <v>9</v>
      </c>
      <c r="AP89" s="193"/>
      <c r="AQ89" s="182"/>
      <c r="AR89" s="194">
        <f>RANK(AR106,$Q$106:$KE$106,1)</f>
        <v>10</v>
      </c>
      <c r="AS89" s="193"/>
      <c r="AT89" s="182"/>
      <c r="AU89" s="194">
        <f>RANK(AU106,$Q$106:$KE$106,1)</f>
        <v>11</v>
      </c>
      <c r="AV89" s="193"/>
      <c r="AW89" s="182"/>
      <c r="AX89" s="194">
        <f>RANK(AX106,$Q$106:$KE$106,1)</f>
        <v>12</v>
      </c>
      <c r="AY89" s="193"/>
      <c r="AZ89" s="182"/>
      <c r="BA89" s="194">
        <f>RANK(BA106,$Q$106:$KE$106,1)</f>
        <v>13</v>
      </c>
      <c r="BB89" s="193"/>
      <c r="BC89" s="182"/>
      <c r="BD89" s="194">
        <f>RANK(BD106,$Q$106:$KE$106,1)</f>
        <v>14</v>
      </c>
      <c r="BE89" s="193"/>
      <c r="BF89" s="182"/>
      <c r="BG89" s="194">
        <f>RANK(BG106,$Q$106:$KE$106,1)</f>
        <v>15</v>
      </c>
      <c r="BH89" s="193"/>
      <c r="BI89" s="182"/>
      <c r="BJ89" s="194">
        <f>RANK(BJ106,$Q$106:$KE$106,1)</f>
        <v>16</v>
      </c>
      <c r="BK89" s="193"/>
      <c r="BL89" s="182"/>
      <c r="BM89" s="194">
        <f>RANK(BM106,$Q$106:$KE$106,1)</f>
        <v>17</v>
      </c>
      <c r="BN89" s="193"/>
      <c r="BO89" s="182"/>
      <c r="BP89" s="194">
        <f>RANK(BP106,$Q$106:$KE$106,1)</f>
        <v>18</v>
      </c>
      <c r="BQ89" s="193"/>
      <c r="BR89" s="182"/>
      <c r="BS89" s="194">
        <f>RANK(BS106,$Q$106:$KE$106,1)</f>
        <v>19</v>
      </c>
      <c r="BT89" s="193"/>
      <c r="BU89" s="182"/>
      <c r="BV89" s="194">
        <f>RANK(BV106,$Q$106:$KE$106,1)</f>
        <v>20</v>
      </c>
      <c r="BW89" s="193"/>
      <c r="BX89" s="182"/>
      <c r="BY89" s="194">
        <f>RANK(BY106,$Q$106:$KE$106,1)</f>
        <v>21</v>
      </c>
      <c r="BZ89" s="193"/>
      <c r="CA89" s="182"/>
      <c r="CB89" s="194">
        <f>RANK(CB106,$Q$106:$KE$106,1)</f>
        <v>22</v>
      </c>
      <c r="CC89" s="193"/>
      <c r="CD89" s="182"/>
      <c r="CE89" s="194">
        <f>RANK(CE106,$Q$106:$KE$106,1)</f>
        <v>23</v>
      </c>
      <c r="CF89" s="193"/>
      <c r="CG89" s="182"/>
      <c r="CH89" s="194">
        <f>RANK(CH106,$Q$106:$KE$106,1)</f>
        <v>24</v>
      </c>
      <c r="CI89" s="193"/>
      <c r="CJ89" s="182"/>
      <c r="CK89" s="194">
        <f>RANK(CK106,$Q$106:$KE$106,1)</f>
        <v>25</v>
      </c>
      <c r="CL89" s="193"/>
      <c r="CM89" s="182"/>
      <c r="CN89" s="194">
        <f>RANK(CN106,$Q$106:$KE$106,1)</f>
        <v>26</v>
      </c>
      <c r="CO89" s="193"/>
      <c r="CP89" s="182"/>
      <c r="CQ89" s="194">
        <f>RANK(CQ106,$Q$106:$KE$106,1)</f>
        <v>27</v>
      </c>
      <c r="CR89" s="193"/>
      <c r="CS89" s="182"/>
      <c r="CT89" s="194">
        <f>RANK(CT106,$Q$106:$KE$106,1)</f>
        <v>28</v>
      </c>
      <c r="CU89" s="193"/>
      <c r="CV89" s="182"/>
      <c r="CW89" s="194">
        <f>RANK(CW106,$Q$106:$KE$106,1)</f>
        <v>29</v>
      </c>
      <c r="CX89" s="193"/>
      <c r="CY89" s="182"/>
      <c r="CZ89" s="194">
        <f>RANK(CZ106,$Q$106:$KE$106,1)</f>
        <v>30</v>
      </c>
      <c r="DA89" s="193"/>
      <c r="DB89" s="182"/>
      <c r="DC89" s="194">
        <f>RANK(DC106,$Q$106:$KE$106,1)</f>
        <v>31</v>
      </c>
      <c r="DD89" s="193"/>
      <c r="DE89" s="182"/>
      <c r="DF89" s="194">
        <f>RANK(DF106,$Q$106:$KE$106,1)</f>
        <v>32</v>
      </c>
      <c r="DG89" s="193"/>
      <c r="DH89" s="182"/>
      <c r="DI89" s="194">
        <f>RANK(DI106,$Q$106:$KE$106,1)</f>
        <v>33</v>
      </c>
      <c r="DJ89" s="193"/>
      <c r="DK89" s="182"/>
      <c r="DL89" s="194">
        <f>RANK(DL106,$Q$106:$KE$106,1)</f>
        <v>34</v>
      </c>
      <c r="DM89" s="193"/>
      <c r="DN89" s="182"/>
      <c r="DO89" s="194">
        <f>RANK(DO106,$Q$106:$KE$106,1)</f>
        <v>35</v>
      </c>
      <c r="DP89" s="193"/>
      <c r="DQ89" s="182"/>
      <c r="DR89" s="194">
        <f>RANK(DR106,$Q$106:$KE$106,1)</f>
        <v>36</v>
      </c>
      <c r="DS89" s="193"/>
      <c r="DT89" s="182"/>
      <c r="DU89" s="194">
        <f>RANK(DU106,$Q$106:$KE$106,1)</f>
        <v>37</v>
      </c>
      <c r="DV89" s="193"/>
      <c r="DW89" s="182"/>
      <c r="DX89" s="194">
        <f>RANK(DX106,$Q$106:$KE$106,1)</f>
        <v>38</v>
      </c>
      <c r="DY89" s="193"/>
      <c r="DZ89" s="182"/>
      <c r="EA89" s="194">
        <f>RANK(EA106,$Q$106:$KE$106,1)</f>
        <v>39</v>
      </c>
      <c r="EB89" s="193"/>
      <c r="EC89" s="182"/>
      <c r="ED89" s="194">
        <f>RANK(ED106,$Q$106:$KE$106,1)</f>
        <v>40</v>
      </c>
      <c r="EE89" s="193"/>
      <c r="EF89" s="182"/>
      <c r="EG89" s="194">
        <f>RANK(EG106,$Q$106:$KE$106,1)</f>
        <v>41</v>
      </c>
      <c r="EH89" s="193"/>
      <c r="EI89" s="182"/>
      <c r="EJ89" s="194">
        <f>RANK(EJ106,$Q$106:$KE$106,1)</f>
        <v>42</v>
      </c>
      <c r="EK89" s="193"/>
      <c r="EL89" s="182"/>
      <c r="EM89" s="194">
        <f>RANK(EM106,$Q$106:$KE$106,1)</f>
        <v>43</v>
      </c>
      <c r="EN89" s="193"/>
      <c r="EO89" s="182"/>
      <c r="EP89" s="194">
        <f>RANK(EP106,$Q$106:$KE$106,1)</f>
        <v>44</v>
      </c>
      <c r="EQ89" s="193"/>
      <c r="ER89" s="182"/>
      <c r="ES89" s="194">
        <f>RANK(ES106,$Q$106:$KE$106,1)</f>
        <v>45</v>
      </c>
      <c r="ET89" s="193"/>
      <c r="EU89" s="182"/>
      <c r="EV89" s="194">
        <f>RANK(EV106,$Q$106:$KE$106,1)</f>
        <v>46</v>
      </c>
      <c r="EW89" s="193"/>
      <c r="EX89" s="182"/>
      <c r="EY89" s="194">
        <f>RANK(EY106,$Q$106:$KE$106,1)</f>
        <v>47</v>
      </c>
      <c r="EZ89" s="193"/>
      <c r="FA89" s="182"/>
      <c r="FB89" s="194">
        <f>RANK(FB106,$Q$106:$KE$106,1)</f>
        <v>48</v>
      </c>
      <c r="FC89" s="193"/>
      <c r="FD89" s="182"/>
      <c r="FE89" s="194">
        <f>RANK(FE106,$Q$106:$KE$106,1)</f>
        <v>49</v>
      </c>
      <c r="FF89" s="193"/>
      <c r="FG89" s="182"/>
      <c r="FH89" s="194">
        <f>RANK(FH106,$Q$106:$KE$106,1)</f>
        <v>50</v>
      </c>
      <c r="FI89" s="193"/>
      <c r="FJ89" s="182"/>
      <c r="FK89" s="194">
        <f>RANK(FK106,$Q$106:$KE$106,1)</f>
        <v>51</v>
      </c>
      <c r="FL89" s="193"/>
      <c r="FM89" s="182"/>
      <c r="FN89" s="194">
        <f>RANK(FN106,$Q$106:$KE$106,1)</f>
        <v>52</v>
      </c>
      <c r="FO89" s="193"/>
      <c r="FP89" s="182"/>
      <c r="FQ89" s="194">
        <f>RANK(FQ106,$Q$106:$KE$106,1)</f>
        <v>53</v>
      </c>
      <c r="FR89" s="193"/>
      <c r="FS89" s="182"/>
      <c r="FT89" s="194">
        <f>RANK(FT106,$Q$106:$KE$106,1)</f>
        <v>54</v>
      </c>
      <c r="FU89" s="193"/>
      <c r="FV89" s="182"/>
      <c r="FW89" s="194">
        <f>RANK(FW106,$Q$106:$KE$106,1)</f>
        <v>55</v>
      </c>
      <c r="FX89" s="193"/>
      <c r="FY89" s="182"/>
      <c r="FZ89" s="194">
        <f>RANK(FZ106,$Q$106:$KE$106,1)</f>
        <v>56</v>
      </c>
      <c r="GA89" s="193"/>
      <c r="GB89" s="182"/>
      <c r="GC89" s="194">
        <f>RANK(GC106,$Q$106:$KE$106,1)</f>
        <v>57</v>
      </c>
      <c r="GD89" s="193"/>
      <c r="GE89" s="182"/>
      <c r="GF89" s="194">
        <f>RANK(GF106,$Q$106:$KE$106,1)</f>
        <v>58</v>
      </c>
      <c r="GG89" s="193"/>
      <c r="GH89" s="182"/>
      <c r="GI89" s="194">
        <f>RANK(GI106,$Q$106:$KE$106,1)</f>
        <v>59</v>
      </c>
      <c r="GJ89" s="193"/>
      <c r="GK89" s="182"/>
      <c r="GL89" s="194">
        <f>RANK(GL106,$Q$106:$KE$106,1)</f>
        <v>60</v>
      </c>
      <c r="GM89" s="193"/>
      <c r="GN89" s="182"/>
      <c r="GO89" s="194">
        <f>RANK(GO106,$Q$106:$KE$106,1)</f>
        <v>61</v>
      </c>
      <c r="GP89" s="193"/>
      <c r="GQ89" s="182"/>
      <c r="GR89" s="194">
        <f>RANK(GR106,$Q$106:$KE$106,1)</f>
        <v>62</v>
      </c>
      <c r="GS89" s="193"/>
      <c r="GT89" s="182"/>
      <c r="GU89" s="194">
        <f>RANK(GU106,$Q$106:$KE$106,1)</f>
        <v>63</v>
      </c>
      <c r="GV89" s="168"/>
    </row>
    <row r="90" spans="1:204" ht="12.75" hidden="1" customHeight="1">
      <c r="A90" s="168"/>
      <c r="B90" s="184"/>
      <c r="C90" s="185" t="s">
        <v>11</v>
      </c>
      <c r="D90" s="185"/>
      <c r="E90" s="186"/>
      <c r="F90" s="186"/>
      <c r="G90" s="186"/>
      <c r="H90" s="186"/>
      <c r="I90" s="186"/>
      <c r="J90" s="186"/>
      <c r="K90" s="195"/>
      <c r="L90" s="185"/>
      <c r="M90" s="196"/>
      <c r="N90" s="185"/>
      <c r="O90" s="195"/>
      <c r="P90" s="185"/>
      <c r="Q90" s="196">
        <f>O3*1000-Q89</f>
        <v>37899</v>
      </c>
      <c r="R90" s="195"/>
      <c r="S90" s="185"/>
      <c r="T90" s="196">
        <f>R3*1000-T89</f>
        <v>15898</v>
      </c>
      <c r="U90" s="195"/>
      <c r="V90" s="185"/>
      <c r="W90" s="196">
        <f>U3*1000-W89</f>
        <v>31297</v>
      </c>
      <c r="X90" s="195"/>
      <c r="Y90" s="185"/>
      <c r="Z90" s="196">
        <f>X3*1000-Z89</f>
        <v>34496</v>
      </c>
      <c r="AA90" s="195"/>
      <c r="AB90" s="185"/>
      <c r="AC90" s="196">
        <f>AA3*1000-AC89</f>
        <v>30895</v>
      </c>
      <c r="AD90" s="195"/>
      <c r="AE90" s="185"/>
      <c r="AF90" s="196">
        <f>AD3*1000-AF89</f>
        <v>46094</v>
      </c>
      <c r="AG90" s="195"/>
      <c r="AH90" s="185"/>
      <c r="AI90" s="196">
        <f>AG3*1000-AI89</f>
        <v>30893</v>
      </c>
      <c r="AJ90" s="195"/>
      <c r="AK90" s="185"/>
      <c r="AL90" s="196">
        <f>AJ3*1000-AL89</f>
        <v>15892</v>
      </c>
      <c r="AM90" s="195"/>
      <c r="AN90" s="185"/>
      <c r="AO90" s="196">
        <f>AM3*1000-AO89</f>
        <v>27691.000000000004</v>
      </c>
      <c r="AP90" s="195"/>
      <c r="AQ90" s="185"/>
      <c r="AR90" s="196">
        <f>AP3*1000-AR89</f>
        <v>25490</v>
      </c>
      <c r="AS90" s="195"/>
      <c r="AT90" s="185"/>
      <c r="AU90" s="196">
        <f>AS3*1000-AU89</f>
        <v>47489</v>
      </c>
      <c r="AV90" s="195"/>
      <c r="AW90" s="185"/>
      <c r="AX90" s="196">
        <f>AV3*1000-AX89</f>
        <v>35088</v>
      </c>
      <c r="AY90" s="195"/>
      <c r="AZ90" s="185"/>
      <c r="BA90" s="196">
        <f>AY3*1000-BA89</f>
        <v>36087</v>
      </c>
      <c r="BB90" s="195"/>
      <c r="BC90" s="185"/>
      <c r="BD90" s="196">
        <f>BB3*1000-BD89</f>
        <v>42486</v>
      </c>
      <c r="BE90" s="195"/>
      <c r="BF90" s="185"/>
      <c r="BG90" s="196">
        <f>BE3*1000-BG89</f>
        <v>29885</v>
      </c>
      <c r="BH90" s="195"/>
      <c r="BI90" s="185"/>
      <c r="BJ90" s="196">
        <f>BH3*1000-BJ89</f>
        <v>30884</v>
      </c>
      <c r="BK90" s="195"/>
      <c r="BL90" s="185"/>
      <c r="BM90" s="196">
        <f>BK3*1000-BM89</f>
        <v>26683.000000000004</v>
      </c>
      <c r="BN90" s="195"/>
      <c r="BO90" s="185"/>
      <c r="BP90" s="196">
        <f>BN3*1000-BP89</f>
        <v>44682</v>
      </c>
      <c r="BQ90" s="195"/>
      <c r="BR90" s="185"/>
      <c r="BS90" s="196">
        <f>BQ3*1000-BS89</f>
        <v>43181</v>
      </c>
      <c r="BT90" s="195"/>
      <c r="BU90" s="185"/>
      <c r="BV90" s="196">
        <f>BT3*1000-BV89</f>
        <v>37280</v>
      </c>
      <c r="BW90" s="195"/>
      <c r="BX90" s="185"/>
      <c r="BY90" s="196">
        <f>BW3*1000-BY89</f>
        <v>38679</v>
      </c>
      <c r="BZ90" s="195"/>
      <c r="CA90" s="185"/>
      <c r="CB90" s="196">
        <f>BZ3*1000-CB89</f>
        <v>23878</v>
      </c>
      <c r="CC90" s="195"/>
      <c r="CD90" s="185"/>
      <c r="CE90" s="196">
        <f>CC3*1000-CE89</f>
        <v>38677</v>
      </c>
      <c r="CF90" s="195"/>
      <c r="CG90" s="185"/>
      <c r="CH90" s="196">
        <f>CF3*1000-CH89</f>
        <v>25476</v>
      </c>
      <c r="CI90" s="195"/>
      <c r="CJ90" s="185"/>
      <c r="CK90" s="196">
        <f>CI3*1000-CK89</f>
        <v>4174.9999999999991</v>
      </c>
      <c r="CL90" s="195"/>
      <c r="CM90" s="185"/>
      <c r="CN90" s="196">
        <f>CL3*1000-CN89</f>
        <v>28874</v>
      </c>
      <c r="CO90" s="195"/>
      <c r="CP90" s="185"/>
      <c r="CQ90" s="196">
        <f>CO3*1000-CQ89</f>
        <v>26073</v>
      </c>
      <c r="CR90" s="195"/>
      <c r="CS90" s="185"/>
      <c r="CT90" s="196">
        <f>CR3*1000-CT89</f>
        <v>28872</v>
      </c>
      <c r="CU90" s="195"/>
      <c r="CV90" s="185"/>
      <c r="CW90" s="196">
        <f>CU3*1000-CW89</f>
        <v>24871</v>
      </c>
      <c r="CX90" s="195"/>
      <c r="CY90" s="185"/>
      <c r="CZ90" s="196">
        <f>CX3*1000-CZ89</f>
        <v>29670</v>
      </c>
      <c r="DA90" s="195"/>
      <c r="DB90" s="185"/>
      <c r="DC90" s="196">
        <f>DA3*1000-DC89</f>
        <v>26069</v>
      </c>
      <c r="DD90" s="195"/>
      <c r="DE90" s="185"/>
      <c r="DF90" s="196">
        <f>DD3*1000-DF89</f>
        <v>32868</v>
      </c>
      <c r="DG90" s="195"/>
      <c r="DH90" s="185"/>
      <c r="DI90" s="196">
        <f>DG3*1000-DI89</f>
        <v>28467</v>
      </c>
      <c r="DJ90" s="195"/>
      <c r="DK90" s="185"/>
      <c r="DL90" s="196">
        <f>DJ3*1000-DL89</f>
        <v>37666</v>
      </c>
      <c r="DM90" s="195"/>
      <c r="DN90" s="185"/>
      <c r="DO90" s="196">
        <f>DM3*1000-DO89</f>
        <v>44665</v>
      </c>
      <c r="DP90" s="195"/>
      <c r="DQ90" s="185"/>
      <c r="DR90" s="196">
        <f>DP3*1000-DR89</f>
        <v>41064</v>
      </c>
      <c r="DS90" s="195"/>
      <c r="DT90" s="185"/>
      <c r="DU90" s="196">
        <f>DS3*1000-DU89</f>
        <v>39263</v>
      </c>
      <c r="DV90" s="195"/>
      <c r="DW90" s="185"/>
      <c r="DX90" s="196">
        <f>DV3*1000-DX89</f>
        <v>39262</v>
      </c>
      <c r="DY90" s="195"/>
      <c r="DZ90" s="185"/>
      <c r="EA90" s="196">
        <f>DY3*1000-EA89</f>
        <v>23461</v>
      </c>
      <c r="EB90" s="195"/>
      <c r="EC90" s="185"/>
      <c r="ED90" s="196">
        <f>EB3*1000-ED89</f>
        <v>19460</v>
      </c>
      <c r="EE90" s="195"/>
      <c r="EF90" s="185"/>
      <c r="EG90" s="196">
        <f>EE3*1000-EG89</f>
        <v>6259.0000000000009</v>
      </c>
      <c r="EH90" s="195"/>
      <c r="EI90" s="185"/>
      <c r="EJ90" s="196">
        <f>EH3*1000-EJ89</f>
        <v>24858</v>
      </c>
      <c r="EK90" s="195"/>
      <c r="EL90" s="185"/>
      <c r="EM90" s="196">
        <f>EK3*1000-EM89</f>
        <v>22357</v>
      </c>
      <c r="EN90" s="195"/>
      <c r="EO90" s="185"/>
      <c r="EP90" s="196">
        <f>EN3*1000-EP89</f>
        <v>50655.999999999993</v>
      </c>
      <c r="EQ90" s="195"/>
      <c r="ER90" s="185"/>
      <c r="ES90" s="196">
        <f>EQ3*1000-ES89</f>
        <v>28655.000000000004</v>
      </c>
      <c r="ET90" s="195"/>
      <c r="EU90" s="185"/>
      <c r="EV90" s="196">
        <f>ET3*1000-EV89</f>
        <v>23854</v>
      </c>
      <c r="EW90" s="195"/>
      <c r="EX90" s="185"/>
      <c r="EY90" s="196">
        <f>EW3*1000-EY89</f>
        <v>15853</v>
      </c>
      <c r="EZ90" s="195"/>
      <c r="FA90" s="185"/>
      <c r="FB90" s="196">
        <f>EZ3*1000-FB89</f>
        <v>37452</v>
      </c>
      <c r="FC90" s="195"/>
      <c r="FD90" s="185"/>
      <c r="FE90" s="196">
        <f>FC3*1000-FE89</f>
        <v>30551</v>
      </c>
      <c r="FF90" s="195"/>
      <c r="FG90" s="185"/>
      <c r="FH90" s="196">
        <f>FF3*1000-FH89</f>
        <v>19750</v>
      </c>
      <c r="FI90" s="195"/>
      <c r="FJ90" s="185"/>
      <c r="FK90" s="196">
        <f>FI3*1000-FK89</f>
        <v>19449</v>
      </c>
      <c r="FL90" s="195"/>
      <c r="FM90" s="185"/>
      <c r="FN90" s="196">
        <f>FL3*1000-FN89</f>
        <v>15848</v>
      </c>
      <c r="FO90" s="195"/>
      <c r="FP90" s="185"/>
      <c r="FQ90" s="196">
        <f>FO3*1000-FQ89</f>
        <v>33647</v>
      </c>
      <c r="FR90" s="195"/>
      <c r="FS90" s="185"/>
      <c r="FT90" s="196">
        <f>FR3*1000-FT89</f>
        <v>15946</v>
      </c>
      <c r="FU90" s="195"/>
      <c r="FV90" s="185"/>
      <c r="FW90" s="196">
        <f>FU3*1000-FW89</f>
        <v>26045</v>
      </c>
      <c r="FX90" s="195"/>
      <c r="FY90" s="185"/>
      <c r="FZ90" s="196">
        <f>FX3*1000-FZ89</f>
        <v>28844</v>
      </c>
      <c r="GA90" s="195"/>
      <c r="GB90" s="185"/>
      <c r="GC90" s="196">
        <f>GA3*1000-GC89</f>
        <v>30843</v>
      </c>
      <c r="GD90" s="195"/>
      <c r="GE90" s="185"/>
      <c r="GF90" s="196">
        <f>GD3*1000-GF89</f>
        <v>32442</v>
      </c>
      <c r="GG90" s="195"/>
      <c r="GH90" s="185"/>
      <c r="GI90" s="196">
        <f>GG3*1000-GI89</f>
        <v>48241</v>
      </c>
      <c r="GJ90" s="195"/>
      <c r="GK90" s="185"/>
      <c r="GL90" s="196">
        <f>GJ3*1000-GL89</f>
        <v>9540</v>
      </c>
      <c r="GM90" s="195"/>
      <c r="GN90" s="185"/>
      <c r="GO90" s="196">
        <f>GM3*1000-GO89</f>
        <v>32238.999999999996</v>
      </c>
      <c r="GP90" s="195"/>
      <c r="GQ90" s="185"/>
      <c r="GR90" s="196">
        <f>GP3*1000-GR89</f>
        <v>19438</v>
      </c>
      <c r="GS90" s="195"/>
      <c r="GT90" s="185"/>
      <c r="GU90" s="196">
        <f>GS3*1000-GU89</f>
        <v>26637.000000000004</v>
      </c>
      <c r="GV90" s="168"/>
    </row>
    <row r="91" spans="1:204" ht="12.75" hidden="1" customHeight="1">
      <c r="A91" s="168"/>
      <c r="B91" s="184"/>
      <c r="C91" s="185" t="s">
        <v>12</v>
      </c>
      <c r="D91" s="185"/>
      <c r="E91" s="186"/>
      <c r="F91" s="186"/>
      <c r="G91" s="186"/>
      <c r="H91" s="186"/>
      <c r="I91" s="186"/>
      <c r="J91" s="186"/>
      <c r="K91" s="195"/>
      <c r="L91" s="185"/>
      <c r="M91" s="196"/>
      <c r="N91" s="185"/>
      <c r="O91" s="195"/>
      <c r="P91" s="185"/>
      <c r="Q91" s="196">
        <f>RANK(Q90,$Q$90:$KE$90)</f>
        <v>14</v>
      </c>
      <c r="R91" s="195"/>
      <c r="S91" s="185"/>
      <c r="T91" s="196">
        <f>RANK(T90,$Q$90:$KE$90)</f>
        <v>57</v>
      </c>
      <c r="U91" s="195"/>
      <c r="V91" s="185"/>
      <c r="W91" s="196">
        <f>RANK(W90,$Q$90:$KE$90)</f>
        <v>25</v>
      </c>
      <c r="X91" s="195"/>
      <c r="Y91" s="185"/>
      <c r="Z91" s="196">
        <f>RANK(Z90,$Q$90:$KE$90)</f>
        <v>20</v>
      </c>
      <c r="AA91" s="195"/>
      <c r="AB91" s="185"/>
      <c r="AC91" s="196">
        <f>RANK(AC90,$Q$90:$KE$90)</f>
        <v>26</v>
      </c>
      <c r="AD91" s="195"/>
      <c r="AE91" s="185"/>
      <c r="AF91" s="196">
        <f>RANK(AF90,$Q$90:$KE$90)</f>
        <v>4</v>
      </c>
      <c r="AG91" s="195"/>
      <c r="AH91" s="185"/>
      <c r="AI91" s="196">
        <f>RANK(AI90,$Q$90:$KE$90)</f>
        <v>27</v>
      </c>
      <c r="AJ91" s="195"/>
      <c r="AK91" s="185"/>
      <c r="AL91" s="196">
        <f>RANK(AL90,$Q$90:$KE$90)</f>
        <v>58</v>
      </c>
      <c r="AM91" s="195"/>
      <c r="AN91" s="185"/>
      <c r="AO91" s="196">
        <f>RANK(AO90,$Q$90:$KE$90)</f>
        <v>38</v>
      </c>
      <c r="AP91" s="195"/>
      <c r="AQ91" s="185"/>
      <c r="AR91" s="196">
        <f>RANK(AR90,$Q$90:$KE$90)</f>
        <v>44</v>
      </c>
      <c r="AS91" s="195"/>
      <c r="AT91" s="185"/>
      <c r="AU91" s="196">
        <f>RANK(AU90,$Q$90:$KE$90)</f>
        <v>3</v>
      </c>
      <c r="AV91" s="195"/>
      <c r="AW91" s="185"/>
      <c r="AX91" s="196">
        <f>RANK(AX90,$Q$90:$KE$90)</f>
        <v>19</v>
      </c>
      <c r="AY91" s="195"/>
      <c r="AZ91" s="185"/>
      <c r="BA91" s="196">
        <f>RANK(BA90,$Q$90:$KE$90)</f>
        <v>18</v>
      </c>
      <c r="BB91" s="195"/>
      <c r="BC91" s="185"/>
      <c r="BD91" s="196">
        <f>RANK(BD90,$Q$90:$KE$90)</f>
        <v>8</v>
      </c>
      <c r="BE91" s="195"/>
      <c r="BF91" s="185"/>
      <c r="BG91" s="196">
        <f>RANK(BG90,$Q$90:$KE$90)</f>
        <v>31</v>
      </c>
      <c r="BH91" s="195"/>
      <c r="BI91" s="185"/>
      <c r="BJ91" s="196">
        <f>RANK(BJ90,$Q$90:$KE$90)</f>
        <v>28</v>
      </c>
      <c r="BK91" s="195"/>
      <c r="BL91" s="185"/>
      <c r="BM91" s="196">
        <f>RANK(BM90,$Q$90:$KE$90)</f>
        <v>39</v>
      </c>
      <c r="BN91" s="195"/>
      <c r="BO91" s="185"/>
      <c r="BP91" s="196">
        <f>RANK(BP90,$Q$90:$KE$90)</f>
        <v>5</v>
      </c>
      <c r="BQ91" s="195"/>
      <c r="BR91" s="185"/>
      <c r="BS91" s="196">
        <f>RANK(BS90,$Q$90:$KE$90)</f>
        <v>7</v>
      </c>
      <c r="BT91" s="195"/>
      <c r="BU91" s="185"/>
      <c r="BV91" s="196">
        <f>RANK(BV90,$Q$90:$KE$90)</f>
        <v>17</v>
      </c>
      <c r="BW91" s="195"/>
      <c r="BX91" s="185"/>
      <c r="BY91" s="196">
        <f>RANK(BY90,$Q$90:$KE$90)</f>
        <v>12</v>
      </c>
      <c r="BZ91" s="195"/>
      <c r="CA91" s="185"/>
      <c r="CB91" s="196">
        <f>RANK(CB90,$Q$90:$KE$90)</f>
        <v>48</v>
      </c>
      <c r="CC91" s="195"/>
      <c r="CD91" s="185"/>
      <c r="CE91" s="196">
        <f>RANK(CE90,$Q$90:$KE$90)</f>
        <v>13</v>
      </c>
      <c r="CF91" s="195"/>
      <c r="CG91" s="185"/>
      <c r="CH91" s="196">
        <f>RANK(CH90,$Q$90:$KE$90)</f>
        <v>45</v>
      </c>
      <c r="CI91" s="195"/>
      <c r="CJ91" s="185"/>
      <c r="CK91" s="196">
        <f>RANK(CK90,$Q$90:$KE$90)</f>
        <v>63</v>
      </c>
      <c r="CL91" s="195"/>
      <c r="CM91" s="185"/>
      <c r="CN91" s="196">
        <f>RANK(CN90,$Q$90:$KE$90)</f>
        <v>33</v>
      </c>
      <c r="CO91" s="195"/>
      <c r="CP91" s="185"/>
      <c r="CQ91" s="196">
        <f>RANK(CQ90,$Q$90:$KE$90)</f>
        <v>41</v>
      </c>
      <c r="CR91" s="195"/>
      <c r="CS91" s="185"/>
      <c r="CT91" s="196">
        <f>RANK(CT90,$Q$90:$KE$90)</f>
        <v>34</v>
      </c>
      <c r="CU91" s="195"/>
      <c r="CV91" s="185"/>
      <c r="CW91" s="196">
        <f>RANK(CW90,$Q$90:$KE$90)</f>
        <v>46</v>
      </c>
      <c r="CX91" s="195"/>
      <c r="CY91" s="185"/>
      <c r="CZ91" s="196">
        <f>RANK(CZ90,$Q$90:$KE$90)</f>
        <v>32</v>
      </c>
      <c r="DA91" s="195"/>
      <c r="DB91" s="185"/>
      <c r="DC91" s="196">
        <f>RANK(DC90,$Q$90:$KE$90)</f>
        <v>42</v>
      </c>
      <c r="DD91" s="195"/>
      <c r="DE91" s="185"/>
      <c r="DF91" s="196">
        <f>RANK(DF90,$Q$90:$KE$90)</f>
        <v>22</v>
      </c>
      <c r="DG91" s="195"/>
      <c r="DH91" s="185"/>
      <c r="DI91" s="196">
        <f>RANK(DI90,$Q$90:$KE$90)</f>
        <v>37</v>
      </c>
      <c r="DJ91" s="195"/>
      <c r="DK91" s="185"/>
      <c r="DL91" s="196">
        <f>RANK(DL90,$Q$90:$KE$90)</f>
        <v>15</v>
      </c>
      <c r="DM91" s="195"/>
      <c r="DN91" s="185"/>
      <c r="DO91" s="196">
        <f>RANK(DO90,$Q$90:$KE$90)</f>
        <v>6</v>
      </c>
      <c r="DP91" s="195"/>
      <c r="DQ91" s="185"/>
      <c r="DR91" s="196">
        <f>RANK(DR90,$Q$90:$KE$90)</f>
        <v>9</v>
      </c>
      <c r="DS91" s="195"/>
      <c r="DT91" s="185"/>
      <c r="DU91" s="196">
        <f>RANK(DU90,$Q$90:$KE$90)</f>
        <v>10</v>
      </c>
      <c r="DV91" s="195"/>
      <c r="DW91" s="185"/>
      <c r="DX91" s="196">
        <f>RANK(DX90,$Q$90:$KE$90)</f>
        <v>11</v>
      </c>
      <c r="DY91" s="195"/>
      <c r="DZ91" s="185"/>
      <c r="EA91" s="196">
        <f>RANK(EA90,$Q$90:$KE$90)</f>
        <v>50</v>
      </c>
      <c r="EB91" s="195"/>
      <c r="EC91" s="185"/>
      <c r="ED91" s="196">
        <f>RANK(ED90,$Q$90:$KE$90)</f>
        <v>53</v>
      </c>
      <c r="EE91" s="195"/>
      <c r="EF91" s="185"/>
      <c r="EG91" s="196">
        <f>RANK(EG90,$Q$90:$KE$90)</f>
        <v>62</v>
      </c>
      <c r="EH91" s="195"/>
      <c r="EI91" s="185"/>
      <c r="EJ91" s="196">
        <f>RANK(EJ90,$Q$90:$KE$90)</f>
        <v>47</v>
      </c>
      <c r="EK91" s="195"/>
      <c r="EL91" s="185"/>
      <c r="EM91" s="196">
        <f>RANK(EM90,$Q$90:$KE$90)</f>
        <v>51</v>
      </c>
      <c r="EN91" s="195"/>
      <c r="EO91" s="185"/>
      <c r="EP91" s="196">
        <f>RANK(EP90,$Q$90:$KE$90)</f>
        <v>1</v>
      </c>
      <c r="EQ91" s="195"/>
      <c r="ER91" s="185"/>
      <c r="ES91" s="196">
        <f>RANK(ES90,$Q$90:$KE$90)</f>
        <v>36</v>
      </c>
      <c r="ET91" s="195"/>
      <c r="EU91" s="185"/>
      <c r="EV91" s="196">
        <f>RANK(EV90,$Q$90:$KE$90)</f>
        <v>49</v>
      </c>
      <c r="EW91" s="195"/>
      <c r="EX91" s="185"/>
      <c r="EY91" s="196">
        <f>RANK(EY90,$Q$90:$KE$90)</f>
        <v>59</v>
      </c>
      <c r="EZ91" s="195"/>
      <c r="FA91" s="185"/>
      <c r="FB91" s="196">
        <f>RANK(FB90,$Q$90:$KE$90)</f>
        <v>16</v>
      </c>
      <c r="FC91" s="195"/>
      <c r="FD91" s="185"/>
      <c r="FE91" s="196">
        <f>RANK(FE90,$Q$90:$KE$90)</f>
        <v>30</v>
      </c>
      <c r="FF91" s="195"/>
      <c r="FG91" s="185"/>
      <c r="FH91" s="196">
        <f>RANK(FH90,$Q$90:$KE$90)</f>
        <v>52</v>
      </c>
      <c r="FI91" s="195"/>
      <c r="FJ91" s="185"/>
      <c r="FK91" s="196">
        <f>RANK(FK90,$Q$90:$KE$90)</f>
        <v>54</v>
      </c>
      <c r="FL91" s="195"/>
      <c r="FM91" s="185"/>
      <c r="FN91" s="196">
        <f>RANK(FN90,$Q$90:$KE$90)</f>
        <v>60</v>
      </c>
      <c r="FO91" s="195"/>
      <c r="FP91" s="185"/>
      <c r="FQ91" s="196">
        <f>RANK(FQ90,$Q$90:$KE$90)</f>
        <v>21</v>
      </c>
      <c r="FR91" s="195"/>
      <c r="FS91" s="185"/>
      <c r="FT91" s="196">
        <f>RANK(FT90,$Q$90:$KE$90)</f>
        <v>56</v>
      </c>
      <c r="FU91" s="195"/>
      <c r="FV91" s="185"/>
      <c r="FW91" s="196">
        <f>RANK(FW90,$Q$90:$KE$90)</f>
        <v>43</v>
      </c>
      <c r="FX91" s="195"/>
      <c r="FY91" s="185"/>
      <c r="FZ91" s="196">
        <f>RANK(FZ90,$Q$90:$KE$90)</f>
        <v>35</v>
      </c>
      <c r="GA91" s="195"/>
      <c r="GB91" s="185"/>
      <c r="GC91" s="196">
        <f>RANK(GC90,$Q$90:$KE$90)</f>
        <v>29</v>
      </c>
      <c r="GD91" s="195"/>
      <c r="GE91" s="185"/>
      <c r="GF91" s="196">
        <f>RANK(GF90,$Q$90:$KE$90)</f>
        <v>23</v>
      </c>
      <c r="GG91" s="195"/>
      <c r="GH91" s="185"/>
      <c r="GI91" s="196">
        <f>RANK(GI90,$Q$90:$KE$90)</f>
        <v>2</v>
      </c>
      <c r="GJ91" s="195"/>
      <c r="GK91" s="185"/>
      <c r="GL91" s="196">
        <f>RANK(GL90,$Q$90:$KE$90)</f>
        <v>61</v>
      </c>
      <c r="GM91" s="195"/>
      <c r="GN91" s="185"/>
      <c r="GO91" s="196">
        <f>RANK(GO90,$Q$90:$KE$90)</f>
        <v>24</v>
      </c>
      <c r="GP91" s="195"/>
      <c r="GQ91" s="185"/>
      <c r="GR91" s="196">
        <f>RANK(GR90,$Q$90:$KE$90)</f>
        <v>55</v>
      </c>
      <c r="GS91" s="195"/>
      <c r="GT91" s="185"/>
      <c r="GU91" s="196">
        <f>RANK(GU90,$Q$90:$KE$90)</f>
        <v>40</v>
      </c>
      <c r="GV91" s="168"/>
    </row>
    <row r="92" spans="1:204" ht="12.75" hidden="1" customHeight="1">
      <c r="A92" s="168"/>
      <c r="B92" s="184"/>
      <c r="C92" s="185" t="s">
        <v>13</v>
      </c>
      <c r="D92" s="185"/>
      <c r="E92" s="186"/>
      <c r="F92" s="186"/>
      <c r="G92" s="186"/>
      <c r="H92" s="186"/>
      <c r="I92" s="186"/>
      <c r="J92" s="186"/>
      <c r="K92" s="195"/>
      <c r="L92" s="185"/>
      <c r="M92" s="196"/>
      <c r="N92" s="185"/>
      <c r="O92" s="195"/>
      <c r="P92" s="185"/>
      <c r="Q92" s="196">
        <f>O3</f>
        <v>37.9</v>
      </c>
      <c r="R92" s="195"/>
      <c r="S92" s="185"/>
      <c r="T92" s="196">
        <f>R3</f>
        <v>15.9</v>
      </c>
      <c r="U92" s="195"/>
      <c r="V92" s="185"/>
      <c r="W92" s="196">
        <f>U3</f>
        <v>31.3</v>
      </c>
      <c r="X92" s="195"/>
      <c r="Y92" s="185"/>
      <c r="Z92" s="196">
        <f>X3</f>
        <v>34.5</v>
      </c>
      <c r="AA92" s="195"/>
      <c r="AB92" s="185"/>
      <c r="AC92" s="196">
        <f>AA3</f>
        <v>30.9</v>
      </c>
      <c r="AD92" s="195"/>
      <c r="AE92" s="185"/>
      <c r="AF92" s="196">
        <f>AD3</f>
        <v>46.1</v>
      </c>
      <c r="AG92" s="195"/>
      <c r="AH92" s="185"/>
      <c r="AI92" s="196">
        <f>AG3</f>
        <v>30.9</v>
      </c>
      <c r="AJ92" s="195"/>
      <c r="AK92" s="185"/>
      <c r="AL92" s="196">
        <f>AJ3</f>
        <v>15.9</v>
      </c>
      <c r="AM92" s="195"/>
      <c r="AN92" s="185"/>
      <c r="AO92" s="196">
        <f>AM3</f>
        <v>27.700000000000003</v>
      </c>
      <c r="AP92" s="195"/>
      <c r="AQ92" s="185"/>
      <c r="AR92" s="196">
        <f>AP3</f>
        <v>25.5</v>
      </c>
      <c r="AS92" s="195"/>
      <c r="AT92" s="185"/>
      <c r="AU92" s="196">
        <f>AS3</f>
        <v>47.5</v>
      </c>
      <c r="AV92" s="195"/>
      <c r="AW92" s="185"/>
      <c r="AX92" s="196">
        <f>AV3</f>
        <v>35.1</v>
      </c>
      <c r="AY92" s="195"/>
      <c r="AZ92" s="185"/>
      <c r="BA92" s="196">
        <f>AY3</f>
        <v>36.1</v>
      </c>
      <c r="BB92" s="195"/>
      <c r="BC92" s="185"/>
      <c r="BD92" s="196">
        <f>BB3</f>
        <v>42.5</v>
      </c>
      <c r="BE92" s="195"/>
      <c r="BF92" s="185"/>
      <c r="BG92" s="196">
        <f>BE3</f>
        <v>29.9</v>
      </c>
      <c r="BH92" s="195"/>
      <c r="BI92" s="185"/>
      <c r="BJ92" s="196">
        <f>BH3</f>
        <v>30.9</v>
      </c>
      <c r="BK92" s="195"/>
      <c r="BL92" s="185"/>
      <c r="BM92" s="196">
        <f>BK3</f>
        <v>26.700000000000003</v>
      </c>
      <c r="BN92" s="195"/>
      <c r="BO92" s="185"/>
      <c r="BP92" s="196">
        <f>BN3</f>
        <v>44.7</v>
      </c>
      <c r="BQ92" s="195"/>
      <c r="BR92" s="185"/>
      <c r="BS92" s="196">
        <f>BQ3</f>
        <v>43.2</v>
      </c>
      <c r="BT92" s="195"/>
      <c r="BU92" s="185"/>
      <c r="BV92" s="196">
        <f>BT3</f>
        <v>37.299999999999997</v>
      </c>
      <c r="BW92" s="195"/>
      <c r="BX92" s="185"/>
      <c r="BY92" s="196">
        <f>BW3</f>
        <v>38.700000000000003</v>
      </c>
      <c r="BZ92" s="195"/>
      <c r="CA92" s="185"/>
      <c r="CB92" s="196">
        <f>BZ3</f>
        <v>23.9</v>
      </c>
      <c r="CC92" s="195"/>
      <c r="CD92" s="185"/>
      <c r="CE92" s="196">
        <f>CC3</f>
        <v>38.700000000000003</v>
      </c>
      <c r="CF92" s="195"/>
      <c r="CG92" s="185"/>
      <c r="CH92" s="196">
        <f>CF3</f>
        <v>25.5</v>
      </c>
      <c r="CI92" s="195"/>
      <c r="CJ92" s="185"/>
      <c r="CK92" s="196">
        <f>CI3</f>
        <v>4.1999999999999993</v>
      </c>
      <c r="CL92" s="195"/>
      <c r="CM92" s="185"/>
      <c r="CN92" s="196">
        <f>CL3</f>
        <v>28.9</v>
      </c>
      <c r="CO92" s="195"/>
      <c r="CP92" s="185"/>
      <c r="CQ92" s="196">
        <f>CO3</f>
        <v>26.1</v>
      </c>
      <c r="CR92" s="195"/>
      <c r="CS92" s="185"/>
      <c r="CT92" s="196">
        <f>CR3</f>
        <v>28.9</v>
      </c>
      <c r="CU92" s="195"/>
      <c r="CV92" s="185"/>
      <c r="CW92" s="196">
        <f>CU3</f>
        <v>24.9</v>
      </c>
      <c r="CX92" s="195"/>
      <c r="CY92" s="185"/>
      <c r="CZ92" s="196">
        <f>CX3</f>
        <v>29.7</v>
      </c>
      <c r="DA92" s="195"/>
      <c r="DB92" s="185"/>
      <c r="DC92" s="196">
        <f>DA3</f>
        <v>26.1</v>
      </c>
      <c r="DD92" s="195"/>
      <c r="DE92" s="185"/>
      <c r="DF92" s="196">
        <f>DD3</f>
        <v>32.9</v>
      </c>
      <c r="DG92" s="195"/>
      <c r="DH92" s="185"/>
      <c r="DI92" s="196">
        <f>DG3</f>
        <v>28.5</v>
      </c>
      <c r="DJ92" s="195"/>
      <c r="DK92" s="185"/>
      <c r="DL92" s="196">
        <f>DJ3</f>
        <v>37.700000000000003</v>
      </c>
      <c r="DM92" s="195"/>
      <c r="DN92" s="185"/>
      <c r="DO92" s="196">
        <f>DM3</f>
        <v>44.7</v>
      </c>
      <c r="DP92" s="195"/>
      <c r="DQ92" s="185"/>
      <c r="DR92" s="196">
        <f>DP3</f>
        <v>41.1</v>
      </c>
      <c r="DS92" s="195"/>
      <c r="DT92" s="185"/>
      <c r="DU92" s="196">
        <f>DS3</f>
        <v>39.299999999999997</v>
      </c>
      <c r="DV92" s="195"/>
      <c r="DW92" s="185"/>
      <c r="DX92" s="196">
        <f>DV3</f>
        <v>39.299999999999997</v>
      </c>
      <c r="DY92" s="195"/>
      <c r="DZ92" s="185"/>
      <c r="EA92" s="196">
        <f>DY3</f>
        <v>23.5</v>
      </c>
      <c r="EB92" s="195"/>
      <c r="EC92" s="185"/>
      <c r="ED92" s="196">
        <f>EB3</f>
        <v>19.5</v>
      </c>
      <c r="EE92" s="195"/>
      <c r="EF92" s="185"/>
      <c r="EG92" s="196">
        <f>EE3</f>
        <v>6.3000000000000007</v>
      </c>
      <c r="EH92" s="195"/>
      <c r="EI92" s="185"/>
      <c r="EJ92" s="196">
        <f>EH3</f>
        <v>24.9</v>
      </c>
      <c r="EK92" s="195"/>
      <c r="EL92" s="185"/>
      <c r="EM92" s="196">
        <f>EK3</f>
        <v>22.4</v>
      </c>
      <c r="EN92" s="195"/>
      <c r="EO92" s="185"/>
      <c r="EP92" s="196">
        <f>EN3</f>
        <v>50.699999999999996</v>
      </c>
      <c r="EQ92" s="195"/>
      <c r="ER92" s="185"/>
      <c r="ES92" s="196">
        <f>EQ3</f>
        <v>28.700000000000003</v>
      </c>
      <c r="ET92" s="195"/>
      <c r="EU92" s="185"/>
      <c r="EV92" s="196">
        <f>ET3</f>
        <v>23.9</v>
      </c>
      <c r="EW92" s="195"/>
      <c r="EX92" s="185"/>
      <c r="EY92" s="196">
        <f>EW3</f>
        <v>15.9</v>
      </c>
      <c r="EZ92" s="195"/>
      <c r="FA92" s="185"/>
      <c r="FB92" s="196">
        <f>EZ3</f>
        <v>37.5</v>
      </c>
      <c r="FC92" s="195"/>
      <c r="FD92" s="185"/>
      <c r="FE92" s="196">
        <f>FC3</f>
        <v>30.6</v>
      </c>
      <c r="FF92" s="195"/>
      <c r="FG92" s="185"/>
      <c r="FH92" s="196">
        <f>FF3</f>
        <v>19.8</v>
      </c>
      <c r="FI92" s="195"/>
      <c r="FJ92" s="185"/>
      <c r="FK92" s="196">
        <f>FI3</f>
        <v>19.5</v>
      </c>
      <c r="FL92" s="195"/>
      <c r="FM92" s="185"/>
      <c r="FN92" s="196">
        <f>FL3</f>
        <v>15.9</v>
      </c>
      <c r="FO92" s="195"/>
      <c r="FP92" s="185"/>
      <c r="FQ92" s="196">
        <f>FO3</f>
        <v>33.700000000000003</v>
      </c>
      <c r="FR92" s="195"/>
      <c r="FS92" s="185"/>
      <c r="FT92" s="196">
        <f>FR3</f>
        <v>16</v>
      </c>
      <c r="FU92" s="195"/>
      <c r="FV92" s="185"/>
      <c r="FW92" s="196">
        <f>FU3</f>
        <v>26.1</v>
      </c>
      <c r="FX92" s="195"/>
      <c r="FY92" s="185"/>
      <c r="FZ92" s="196">
        <f>FX3</f>
        <v>28.9</v>
      </c>
      <c r="GA92" s="195"/>
      <c r="GB92" s="185"/>
      <c r="GC92" s="196">
        <f>GA3</f>
        <v>30.9</v>
      </c>
      <c r="GD92" s="195"/>
      <c r="GE92" s="185"/>
      <c r="GF92" s="196">
        <f>GD3</f>
        <v>32.5</v>
      </c>
      <c r="GG92" s="195"/>
      <c r="GH92" s="185"/>
      <c r="GI92" s="196">
        <f>GG3</f>
        <v>48.3</v>
      </c>
      <c r="GJ92" s="195"/>
      <c r="GK92" s="185"/>
      <c r="GL92" s="196">
        <f>GJ3</f>
        <v>9.6</v>
      </c>
      <c r="GM92" s="195"/>
      <c r="GN92" s="185"/>
      <c r="GO92" s="196">
        <f>GM3</f>
        <v>32.299999999999997</v>
      </c>
      <c r="GP92" s="195"/>
      <c r="GQ92" s="185"/>
      <c r="GR92" s="196">
        <f>GP3</f>
        <v>19.5</v>
      </c>
      <c r="GS92" s="195"/>
      <c r="GT92" s="185"/>
      <c r="GU92" s="196">
        <f>GS3</f>
        <v>26.700000000000003</v>
      </c>
      <c r="GV92" s="168"/>
    </row>
    <row r="93" spans="1:204" ht="12.75" hidden="1" customHeight="1">
      <c r="A93" s="168"/>
      <c r="B93" s="187"/>
      <c r="C93" s="188" t="s">
        <v>34</v>
      </c>
      <c r="D93" s="188"/>
      <c r="E93" s="189"/>
      <c r="F93" s="189"/>
      <c r="G93" s="189"/>
      <c r="H93" s="189"/>
      <c r="I93" s="189"/>
      <c r="J93" s="189"/>
      <c r="K93" s="197"/>
      <c r="L93" s="188"/>
      <c r="M93" s="212"/>
      <c r="N93" s="237"/>
      <c r="O93" s="197"/>
      <c r="P93" s="188"/>
      <c r="Q93" s="212" t="str">
        <f>O2</f>
        <v>Akim Ait Kheddache</v>
      </c>
      <c r="R93" s="197"/>
      <c r="S93" s="188"/>
      <c r="T93" s="212" t="str">
        <f>R2</f>
        <v>Alexandre Rollandy</v>
      </c>
      <c r="U93" s="197"/>
      <c r="V93" s="188"/>
      <c r="W93" s="212" t="str">
        <f>U2</f>
        <v>Arnaud Dorey</v>
      </c>
      <c r="X93" s="197"/>
      <c r="Y93" s="188"/>
      <c r="Z93" s="212" t="str">
        <f>X2</f>
        <v>Aurélien Canciani</v>
      </c>
      <c r="AA93" s="197"/>
      <c r="AB93" s="188"/>
      <c r="AC93" s="212" t="str">
        <f>AA2</f>
        <v>Bernard Chambon</v>
      </c>
      <c r="AD93" s="197"/>
      <c r="AE93" s="188"/>
      <c r="AF93" s="212" t="str">
        <f>AD2</f>
        <v>Charles Rollandy</v>
      </c>
      <c r="AG93" s="197"/>
      <c r="AH93" s="188"/>
      <c r="AI93" s="212" t="str">
        <f>AG2</f>
        <v>Christian Nain</v>
      </c>
      <c r="AJ93" s="197"/>
      <c r="AK93" s="188"/>
      <c r="AL93" s="212" t="str">
        <f>AJ2</f>
        <v>Christine Grall</v>
      </c>
      <c r="AM93" s="197"/>
      <c r="AN93" s="188"/>
      <c r="AO93" s="212" t="str">
        <f>AM2</f>
        <v>Christophe Cormond</v>
      </c>
      <c r="AP93" s="197"/>
      <c r="AQ93" s="188"/>
      <c r="AR93" s="212" t="str">
        <f>AP2</f>
        <v>Daniel Deberque</v>
      </c>
      <c r="AS93" s="197"/>
      <c r="AT93" s="188"/>
      <c r="AU93" s="212" t="str">
        <f>AS2</f>
        <v>Didier Simon</v>
      </c>
      <c r="AV93" s="197"/>
      <c r="AW93" s="188"/>
      <c r="AX93" s="212" t="str">
        <f>AV2</f>
        <v>Donald Marin</v>
      </c>
      <c r="AY93" s="197"/>
      <c r="AZ93" s="188"/>
      <c r="BA93" s="212" t="str">
        <f>AY2</f>
        <v>Emilie Canciani</v>
      </c>
      <c r="BB93" s="197"/>
      <c r="BC93" s="188"/>
      <c r="BD93" s="212" t="str">
        <f>BB2</f>
        <v>Emmanuel Hopin</v>
      </c>
      <c r="BE93" s="197"/>
      <c r="BF93" s="188"/>
      <c r="BG93" s="212" t="str">
        <f>BE2</f>
        <v>Fabien Bourdon</v>
      </c>
      <c r="BH93" s="197"/>
      <c r="BI93" s="188"/>
      <c r="BJ93" s="212" t="str">
        <f>BH2</f>
        <v>Fabien Guy</v>
      </c>
      <c r="BK93" s="197"/>
      <c r="BL93" s="188"/>
      <c r="BM93" s="212" t="str">
        <f>BK2</f>
        <v>Francis Paillard</v>
      </c>
      <c r="BN93" s="197"/>
      <c r="BO93" s="188"/>
      <c r="BP93" s="212" t="str">
        <f>BN2</f>
        <v>François Bastard</v>
      </c>
      <c r="BQ93" s="197"/>
      <c r="BR93" s="188"/>
      <c r="BS93" s="212" t="str">
        <f>BQ2</f>
        <v>Frédéric Lapotaire</v>
      </c>
      <c r="BT93" s="197"/>
      <c r="BU93" s="188"/>
      <c r="BV93" s="212" t="str">
        <f>BT2</f>
        <v>Gilles Mestre</v>
      </c>
      <c r="BW93" s="197"/>
      <c r="BX93" s="188"/>
      <c r="BY93" s="212" t="str">
        <f>BW2</f>
        <v>Hervé Oustric</v>
      </c>
      <c r="BZ93" s="197"/>
      <c r="CA93" s="188"/>
      <c r="CB93" s="212" t="str">
        <f>BZ2</f>
        <v>Hicham Leqcher</v>
      </c>
      <c r="CC93" s="197"/>
      <c r="CD93" s="188"/>
      <c r="CE93" s="212" t="str">
        <f>CC2</f>
        <v>Hyacinthe Warnasuriya</v>
      </c>
      <c r="CF93" s="197"/>
      <c r="CG93" s="188"/>
      <c r="CH93" s="212" t="str">
        <f>CF2</f>
        <v>Isabelle Belhomme</v>
      </c>
      <c r="CI93" s="197"/>
      <c r="CJ93" s="188"/>
      <c r="CK93" s="212" t="str">
        <f>CI2</f>
        <v>Jacques Cohen</v>
      </c>
      <c r="CL93" s="197"/>
      <c r="CM93" s="188"/>
      <c r="CN93" s="212" t="str">
        <f>CL2</f>
        <v>Jean-Baptiste Havis</v>
      </c>
      <c r="CO93" s="197"/>
      <c r="CP93" s="188"/>
      <c r="CQ93" s="212" t="str">
        <f>CO2</f>
        <v>Jean-Claude Grall</v>
      </c>
      <c r="CR93" s="197"/>
      <c r="CS93" s="188"/>
      <c r="CT93" s="212" t="str">
        <f>CR2</f>
        <v>JF Deschamps</v>
      </c>
      <c r="CU93" s="197"/>
      <c r="CV93" s="188"/>
      <c r="CW93" s="212" t="str">
        <f>CU2</f>
        <v>Jean-Michel Fontaine</v>
      </c>
      <c r="CX93" s="197"/>
      <c r="CY93" s="188"/>
      <c r="CZ93" s="212" t="str">
        <f>CX2</f>
        <v>Jean-Yves Colas</v>
      </c>
      <c r="DA93" s="197"/>
      <c r="DB93" s="188"/>
      <c r="DC93" s="212" t="str">
        <f>DA2</f>
        <v>Jessica Blampain</v>
      </c>
      <c r="DD93" s="197"/>
      <c r="DE93" s="188"/>
      <c r="DF93" s="212" t="str">
        <f>DD2</f>
        <v>Jonathan Lecourt</v>
      </c>
      <c r="DG93" s="197"/>
      <c r="DH93" s="188"/>
      <c r="DI93" s="212" t="str">
        <f>DG2</f>
        <v>Laurent Ott</v>
      </c>
      <c r="DJ93" s="197"/>
      <c r="DK93" s="188"/>
      <c r="DL93" s="212" t="str">
        <f>DJ2</f>
        <v>Loïc Mallet</v>
      </c>
      <c r="DM93" s="197"/>
      <c r="DN93" s="188"/>
      <c r="DO93" s="212" t="str">
        <f>DM2</f>
        <v>Luis Pedro</v>
      </c>
      <c r="DP93" s="197"/>
      <c r="DQ93" s="188"/>
      <c r="DR93" s="212" t="str">
        <f>DP2</f>
        <v>Lukasz Zemsta</v>
      </c>
      <c r="DS93" s="197"/>
      <c r="DT93" s="188"/>
      <c r="DU93" s="212" t="str">
        <f>DS2</f>
        <v>Marc Rodrigues</v>
      </c>
      <c r="DV93" s="197"/>
      <c r="DW93" s="188"/>
      <c r="DX93" s="212" t="str">
        <f>DV2</f>
        <v>Marcus Cunningham</v>
      </c>
      <c r="DY93" s="197"/>
      <c r="DZ93" s="188"/>
      <c r="EA93" s="212" t="str">
        <f>DY2</f>
        <v>Matéo Texier</v>
      </c>
      <c r="EB93" s="197"/>
      <c r="EC93" s="188"/>
      <c r="ED93" s="212" t="str">
        <f>EB2</f>
        <v>Mathieu Bourdon</v>
      </c>
      <c r="EE93" s="197"/>
      <c r="EF93" s="188"/>
      <c r="EG93" s="212" t="str">
        <f>EE2</f>
        <v>Michaël Rolland</v>
      </c>
      <c r="EH93" s="197"/>
      <c r="EI93" s="188"/>
      <c r="EJ93" s="212" t="str">
        <f>EH2</f>
        <v>Nathalie Grall</v>
      </c>
      <c r="EK93" s="197"/>
      <c r="EL93" s="188"/>
      <c r="EM93" s="212" t="str">
        <f>EK2</f>
        <v>Nicolas Belgrand</v>
      </c>
      <c r="EN93" s="197"/>
      <c r="EO93" s="188"/>
      <c r="EP93" s="212" t="str">
        <f>EN2</f>
        <v>Nicolas Lorin</v>
      </c>
      <c r="EQ93" s="197"/>
      <c r="ER93" s="188"/>
      <c r="ES93" s="212" t="str">
        <f>EQ2</f>
        <v>Nicolas Skunca</v>
      </c>
      <c r="ET93" s="197"/>
      <c r="EU93" s="188"/>
      <c r="EV93" s="212" t="str">
        <f>ET2</f>
        <v>Nicolas Texier</v>
      </c>
      <c r="EW93" s="197"/>
      <c r="EX93" s="188"/>
      <c r="EY93" s="212" t="str">
        <f>EW2</f>
        <v>Noé Canciani</v>
      </c>
      <c r="EZ93" s="197"/>
      <c r="FA93" s="188"/>
      <c r="FB93" s="212" t="str">
        <f>EZ2</f>
        <v>Pascal Garandel</v>
      </c>
      <c r="FC93" s="197"/>
      <c r="FD93" s="188"/>
      <c r="FE93" s="212" t="str">
        <f>FC2</f>
        <v>Pascal Picart</v>
      </c>
      <c r="FF93" s="197"/>
      <c r="FG93" s="188"/>
      <c r="FH93" s="212" t="str">
        <f>FF2</f>
        <v>Patrick Furpoirier</v>
      </c>
      <c r="FI93" s="197"/>
      <c r="FJ93" s="188"/>
      <c r="FK93" s="212" t="str">
        <f>FI2</f>
        <v>Pierre Lullien</v>
      </c>
      <c r="FL93" s="197"/>
      <c r="FM93" s="188"/>
      <c r="FN93" s="212" t="str">
        <f>FL2</f>
        <v>Redha Zerhouni</v>
      </c>
      <c r="FO93" s="197"/>
      <c r="FP93" s="188"/>
      <c r="FQ93" s="212" t="str">
        <f>FO2</f>
        <v>Richard Gadou</v>
      </c>
      <c r="FR93" s="197"/>
      <c r="FS93" s="188"/>
      <c r="FT93" s="212" t="str">
        <f>FR2</f>
        <v>Richard Guilloux</v>
      </c>
      <c r="FU93" s="197"/>
      <c r="FV93" s="188"/>
      <c r="FW93" s="212" t="str">
        <f>FU2</f>
        <v>Romain Métais</v>
      </c>
      <c r="FX93" s="197"/>
      <c r="FY93" s="188"/>
      <c r="FZ93" s="212" t="str">
        <f>FX2</f>
        <v>Stéphane Barbier</v>
      </c>
      <c r="GA93" s="197"/>
      <c r="GB93" s="188"/>
      <c r="GC93" s="212" t="str">
        <f>GA2</f>
        <v>Stéphane Labit</v>
      </c>
      <c r="GD93" s="197"/>
      <c r="GE93" s="188"/>
      <c r="GF93" s="212" t="str">
        <f>GD2</f>
        <v>Stéphane Rouxel</v>
      </c>
      <c r="GG93" s="197"/>
      <c r="GH93" s="188"/>
      <c r="GI93" s="212" t="str">
        <f>GG2</f>
        <v>Sylvain Morvan</v>
      </c>
      <c r="GJ93" s="197"/>
      <c r="GK93" s="188"/>
      <c r="GL93" s="212" t="str">
        <f>GJ2</f>
        <v>Thomas De Royer</v>
      </c>
      <c r="GM93" s="197"/>
      <c r="GN93" s="188"/>
      <c r="GO93" s="212" t="str">
        <f>GM2</f>
        <v>Thomas Hamon</v>
      </c>
      <c r="GP93" s="197"/>
      <c r="GQ93" s="188"/>
      <c r="GR93" s="212" t="str">
        <f>GP2</f>
        <v>Valérie Rolland</v>
      </c>
      <c r="GS93" s="197"/>
      <c r="GT93" s="188"/>
      <c r="GU93" s="212" t="str">
        <f>GS2</f>
        <v>Zigo Mozart</v>
      </c>
      <c r="GV93" s="168"/>
    </row>
    <row r="94" spans="1:204" ht="12.75" hidden="1" customHeight="1">
      <c r="A94" s="168"/>
      <c r="B94" s="184"/>
      <c r="C94" s="185" t="s">
        <v>44</v>
      </c>
      <c r="D94" s="185"/>
      <c r="E94" s="186"/>
      <c r="F94" s="186"/>
      <c r="G94" s="186"/>
      <c r="H94" s="186"/>
      <c r="I94" s="186"/>
      <c r="J94" s="186"/>
      <c r="K94" s="195"/>
      <c r="L94" s="185"/>
      <c r="M94" s="213"/>
      <c r="N94" s="238"/>
      <c r="O94" s="195"/>
      <c r="P94" s="185"/>
      <c r="Q94" s="213" t="str">
        <f>IF(O5&lt;&gt;"",O5,"")</f>
        <v>SI2M</v>
      </c>
      <c r="R94" s="195"/>
      <c r="S94" s="185"/>
      <c r="T94" s="213" t="str">
        <f>IF(R5&lt;&gt;"",R5,"")</f>
        <v>ASD FC</v>
      </c>
      <c r="U94" s="195"/>
      <c r="V94" s="185"/>
      <c r="W94" s="213" t="str">
        <f>IF(U5&lt;&gt;"",U5,"")</f>
        <v/>
      </c>
      <c r="X94" s="195"/>
      <c r="Y94" s="185"/>
      <c r="Z94" s="213" t="str">
        <f>IF(X5&lt;&gt;"",X5,"")</f>
        <v>FUJIFILM / ASD FC</v>
      </c>
      <c r="AA94" s="195"/>
      <c r="AB94" s="185"/>
      <c r="AC94" s="213" t="str">
        <f>IF(AA5&lt;&gt;"",AA5,"")</f>
        <v>2BE</v>
      </c>
      <c r="AD94" s="195"/>
      <c r="AE94" s="185"/>
      <c r="AF94" s="213" t="str">
        <f>IF(AD5&lt;&gt;"",AD5,"")</f>
        <v>ASD FC</v>
      </c>
      <c r="AG94" s="195"/>
      <c r="AH94" s="185"/>
      <c r="AI94" s="213" t="str">
        <f>IF(AG5&lt;&gt;"",AG5,"")</f>
        <v>EMCC</v>
      </c>
      <c r="AJ94" s="195"/>
      <c r="AK94" s="185"/>
      <c r="AL94" s="213" t="str">
        <f>IF(AJ5&lt;&gt;"",AJ5,"")</f>
        <v/>
      </c>
      <c r="AM94" s="195"/>
      <c r="AN94" s="185"/>
      <c r="AO94" s="213" t="str">
        <f>IF(AM5&lt;&gt;"",AM5,"")</f>
        <v/>
      </c>
      <c r="AP94" s="195"/>
      <c r="AQ94" s="185"/>
      <c r="AR94" s="213" t="str">
        <f>IF(AP5&lt;&gt;"",AP5,"")</f>
        <v>ASC VELIZY FOOTBALL</v>
      </c>
      <c r="AS94" s="195"/>
      <c r="AT94" s="185"/>
      <c r="AU94" s="213" t="str">
        <f>IF(AS5&lt;&gt;"",AS5,"")</f>
        <v/>
      </c>
      <c r="AV94" s="195"/>
      <c r="AW94" s="185"/>
      <c r="AX94" s="213" t="str">
        <f>IF(AV5&lt;&gt;"",AV5,"")</f>
        <v>SI2M</v>
      </c>
      <c r="AY94" s="195"/>
      <c r="AZ94" s="185"/>
      <c r="BA94" s="213" t="str">
        <f>IF(AY5&lt;&gt;"",AY5,"")</f>
        <v/>
      </c>
      <c r="BB94" s="195"/>
      <c r="BC94" s="185"/>
      <c r="BD94" s="213" t="str">
        <f>IF(BB5&lt;&gt;"",BB5,"")</f>
        <v>SI2M</v>
      </c>
      <c r="BE94" s="195"/>
      <c r="BF94" s="185"/>
      <c r="BG94" s="213" t="str">
        <f>IF(BE5&lt;&gt;"",BE5,"")</f>
        <v>VILLEPREUX FC</v>
      </c>
      <c r="BH94" s="195"/>
      <c r="BI94" s="185"/>
      <c r="BJ94" s="213" t="str">
        <f>IF(BH5&lt;&gt;"",BH5,"")</f>
        <v>ASD FC</v>
      </c>
      <c r="BK94" s="195"/>
      <c r="BL94" s="185"/>
      <c r="BM94" s="213" t="str">
        <f>IF(BK5&lt;&gt;"",BK5,"")</f>
        <v>SI2M</v>
      </c>
      <c r="BN94" s="195"/>
      <c r="BO94" s="185"/>
      <c r="BP94" s="213" t="str">
        <f>IF(BN5&lt;&gt;"",BN5,"")</f>
        <v>EMCC</v>
      </c>
      <c r="BQ94" s="195"/>
      <c r="BR94" s="185"/>
      <c r="BS94" s="213" t="str">
        <f>IF(BQ5&lt;&gt;"",BQ5,"")</f>
        <v>HUMANEA</v>
      </c>
      <c r="BT94" s="195"/>
      <c r="BU94" s="185"/>
      <c r="BV94" s="213" t="str">
        <f>IF(BT5&lt;&gt;"",BT5,"")</f>
        <v>FUJIFILM</v>
      </c>
      <c r="BW94" s="195"/>
      <c r="BX94" s="185"/>
      <c r="BY94" s="213" t="str">
        <f>IF(BW5&lt;&gt;"",BW5,"")</f>
        <v>FUJIFILM</v>
      </c>
      <c r="BZ94" s="195"/>
      <c r="CA94" s="185"/>
      <c r="CB94" s="213" t="str">
        <f>IF(BZ5&lt;&gt;"",BZ5,"")</f>
        <v>EMCC</v>
      </c>
      <c r="CC94" s="195"/>
      <c r="CD94" s="185"/>
      <c r="CE94" s="213" t="str">
        <f>IF(CC5&lt;&gt;"",CC5,"")</f>
        <v>FUJIFILM</v>
      </c>
      <c r="CF94" s="195"/>
      <c r="CG94" s="185"/>
      <c r="CH94" s="213" t="str">
        <f>IF(CF5&lt;&gt;"",CF5,"")</f>
        <v>AGRICA</v>
      </c>
      <c r="CI94" s="195"/>
      <c r="CJ94" s="185"/>
      <c r="CK94" s="213" t="str">
        <f>IF(CI5&lt;&gt;"",CI5,"")</f>
        <v>SI2M</v>
      </c>
      <c r="CL94" s="195"/>
      <c r="CM94" s="185"/>
      <c r="CN94" s="213" t="str">
        <f>IF(CL5&lt;&gt;"",CL5,"")</f>
        <v>BNP</v>
      </c>
      <c r="CO94" s="195"/>
      <c r="CP94" s="185"/>
      <c r="CQ94" s="213" t="str">
        <f>IF(CO5&lt;&gt;"",CO5,"")</f>
        <v/>
      </c>
      <c r="CR94" s="195"/>
      <c r="CS94" s="185"/>
      <c r="CT94" s="213" t="str">
        <f>IF(CR5&lt;&gt;"",CR5,"")</f>
        <v>SI2M</v>
      </c>
      <c r="CU94" s="195"/>
      <c r="CV94" s="185"/>
      <c r="CW94" s="213" t="str">
        <f>IF(CU5&lt;&gt;"",CU5,"")</f>
        <v>POUSSINETTE FOREVER</v>
      </c>
      <c r="CX94" s="195"/>
      <c r="CY94" s="185"/>
      <c r="CZ94" s="213" t="str">
        <f>IF(CX5&lt;&gt;"",CX5,"")</f>
        <v>EMCC</v>
      </c>
      <c r="DA94" s="195"/>
      <c r="DB94" s="185"/>
      <c r="DC94" s="213" t="str">
        <f>IF(DA5&lt;&gt;"",DA5,"")</f>
        <v>FUJIFILM</v>
      </c>
      <c r="DD94" s="195"/>
      <c r="DE94" s="185"/>
      <c r="DF94" s="213" t="str">
        <f>IF(DD5&lt;&gt;"",DD5,"")</f>
        <v>FUJIFILM</v>
      </c>
      <c r="DG94" s="195"/>
      <c r="DH94" s="185"/>
      <c r="DI94" s="213" t="str">
        <f>IF(DG5&lt;&gt;"",DG5,"")</f>
        <v>HUMANEA</v>
      </c>
      <c r="DJ94" s="195"/>
      <c r="DK94" s="185"/>
      <c r="DL94" s="213" t="str">
        <f>IF(DJ5&lt;&gt;"",DJ5,"")</f>
        <v>EMCC</v>
      </c>
      <c r="DM94" s="195"/>
      <c r="DN94" s="185"/>
      <c r="DO94" s="213" t="str">
        <f>IF(DM5&lt;&gt;"",DM5,"")</f>
        <v>SI2M</v>
      </c>
      <c r="DP94" s="195"/>
      <c r="DQ94" s="185"/>
      <c r="DR94" s="213" t="str">
        <f>IF(DP5&lt;&gt;"",DP5,"")</f>
        <v>EMCC</v>
      </c>
      <c r="DS94" s="195"/>
      <c r="DT94" s="185"/>
      <c r="DU94" s="213" t="str">
        <f>IF(DS5&lt;&gt;"",DS5,"")</f>
        <v>OPEN / ASD FC</v>
      </c>
      <c r="DV94" s="195"/>
      <c r="DW94" s="185"/>
      <c r="DX94" s="213" t="str">
        <f>IF(DV5&lt;&gt;"",DV5,"")</f>
        <v>BNP / ASD FC</v>
      </c>
      <c r="DY94" s="195"/>
      <c r="DZ94" s="185"/>
      <c r="EA94" s="213" t="str">
        <f>IF(DY5&lt;&gt;"",DY5,"")</f>
        <v/>
      </c>
      <c r="EB94" s="195"/>
      <c r="EC94" s="185"/>
      <c r="ED94" s="213" t="str">
        <f>IF(EB5&lt;&gt;"",EB5,"")</f>
        <v>SI2M / ASD FC</v>
      </c>
      <c r="EE94" s="195"/>
      <c r="EF94" s="185"/>
      <c r="EG94" s="213" t="str">
        <f>IF(EE5&lt;&gt;"",EE5,"")</f>
        <v/>
      </c>
      <c r="EH94" s="195"/>
      <c r="EI94" s="185"/>
      <c r="EJ94" s="213" t="str">
        <f>IF(EH5&lt;&gt;"",EH5,"")</f>
        <v/>
      </c>
      <c r="EK94" s="195"/>
      <c r="EL94" s="185"/>
      <c r="EM94" s="213" t="str">
        <f>IF(EK5&lt;&gt;"",EK5,"")</f>
        <v>FUJIFILM</v>
      </c>
      <c r="EN94" s="195"/>
      <c r="EO94" s="185"/>
      <c r="EP94" s="213" t="str">
        <f>IF(EN5&lt;&gt;"",EN5,"")</f>
        <v>US NIKOS</v>
      </c>
      <c r="EQ94" s="195"/>
      <c r="ER94" s="185"/>
      <c r="ES94" s="213" t="str">
        <f>IF(EQ5&lt;&gt;"",EQ5,"")</f>
        <v/>
      </c>
      <c r="ET94" s="195"/>
      <c r="EU94" s="185"/>
      <c r="EV94" s="213" t="str">
        <f>IF(ET5&lt;&gt;"",ET5,"")</f>
        <v>LA VELIZY TEAM</v>
      </c>
      <c r="EW94" s="195"/>
      <c r="EX94" s="185"/>
      <c r="EY94" s="213" t="str">
        <f>IF(EW5&lt;&gt;"",EW5,"")</f>
        <v/>
      </c>
      <c r="EZ94" s="195"/>
      <c r="FA94" s="185"/>
      <c r="FB94" s="213" t="str">
        <f>IF(EZ5&lt;&gt;"",EZ5,"")</f>
        <v>FUJIFILM</v>
      </c>
      <c r="FC94" s="195"/>
      <c r="FD94" s="185"/>
      <c r="FE94" s="213" t="str">
        <f>IF(FC5&lt;&gt;"",FC5,"")</f>
        <v/>
      </c>
      <c r="FF94" s="195"/>
      <c r="FG94" s="185"/>
      <c r="FH94" s="213" t="str">
        <f>IF(FF5&lt;&gt;"",FF5,"")</f>
        <v/>
      </c>
      <c r="FI94" s="195"/>
      <c r="FJ94" s="185"/>
      <c r="FK94" s="213" t="str">
        <f>IF(FI5&lt;&gt;"",FI5,"")</f>
        <v>VILLEPREUX FC</v>
      </c>
      <c r="FL94" s="195"/>
      <c r="FM94" s="185"/>
      <c r="FN94" s="213" t="str">
        <f>IF(FL5&lt;&gt;"",FL5,"")</f>
        <v>BNP / ASD FC</v>
      </c>
      <c r="FO94" s="195"/>
      <c r="FP94" s="185"/>
      <c r="FQ94" s="213" t="str">
        <f>IF(FO5&lt;&gt;"",FO5,"")</f>
        <v>SI2M</v>
      </c>
      <c r="FR94" s="195"/>
      <c r="FS94" s="185"/>
      <c r="FT94" s="213" t="str">
        <f>IF(FR5&lt;&gt;"",FR5,"")</f>
        <v>ASD FC</v>
      </c>
      <c r="FU94" s="195"/>
      <c r="FV94" s="185"/>
      <c r="FW94" s="213" t="str">
        <f>IF(FU5&lt;&gt;"",FU5,"")</f>
        <v>FUJIFILM</v>
      </c>
      <c r="FX94" s="195"/>
      <c r="FY94" s="185"/>
      <c r="FZ94" s="213" t="str">
        <f>IF(FX5&lt;&gt;"",FX5,"")</f>
        <v>VILLEPREUX FC</v>
      </c>
      <c r="GA94" s="195"/>
      <c r="GB94" s="185"/>
      <c r="GC94" s="213" t="str">
        <f>IF(GA5&lt;&gt;"",GA5,"")</f>
        <v>SAGEM</v>
      </c>
      <c r="GD94" s="195"/>
      <c r="GE94" s="185"/>
      <c r="GF94" s="213" t="str">
        <f>IF(GD5&lt;&gt;"",GD5,"")</f>
        <v>NH POKER</v>
      </c>
      <c r="GG94" s="195"/>
      <c r="GH94" s="185"/>
      <c r="GI94" s="213" t="str">
        <f>IF(GG5&lt;&gt;"",GG5,"")</f>
        <v>SI2M / ASD FC</v>
      </c>
      <c r="GJ94" s="195"/>
      <c r="GK94" s="185"/>
      <c r="GL94" s="213" t="str">
        <f>IF(GJ5&lt;&gt;"",GJ5,"")</f>
        <v>EMCC</v>
      </c>
      <c r="GM94" s="195"/>
      <c r="GN94" s="185"/>
      <c r="GO94" s="213" t="str">
        <f>IF(GM5&lt;&gt;"",GM5,"")</f>
        <v/>
      </c>
      <c r="GP94" s="195"/>
      <c r="GQ94" s="185"/>
      <c r="GR94" s="213" t="str">
        <f>IF(GP5&lt;&gt;"",GP5,"")</f>
        <v>SI2M</v>
      </c>
      <c r="GS94" s="195"/>
      <c r="GT94" s="185"/>
      <c r="GU94" s="213" t="str">
        <f>IF(GS5&lt;&gt;"",GS5,"")</f>
        <v>MOZART PORTUGAL</v>
      </c>
      <c r="GV94" s="168"/>
    </row>
    <row r="95" spans="1:204" s="207" customFormat="1" ht="12.75" hidden="1" customHeight="1">
      <c r="A95" s="201"/>
      <c r="B95" s="202"/>
      <c r="C95" s="203" t="s">
        <v>162</v>
      </c>
      <c r="D95" s="203"/>
      <c r="E95" s="204"/>
      <c r="F95" s="204"/>
      <c r="G95" s="204"/>
      <c r="H95" s="204"/>
      <c r="I95" s="204"/>
      <c r="J95" s="204"/>
      <c r="K95" s="205"/>
      <c r="L95" s="203"/>
      <c r="M95" s="206"/>
      <c r="N95" s="203"/>
      <c r="O95" s="205"/>
      <c r="P95" s="203"/>
      <c r="Q95" s="206">
        <f>IF(COUNTBLANK(Q6:Q56)&lt;&gt;51,(COUNTIF(Q6:Q56,"&gt;0")/(51-COUNTBLANK(Q6:Q56))),"")</f>
        <v>0.7142857142857143</v>
      </c>
      <c r="R95" s="205"/>
      <c r="S95" s="203"/>
      <c r="T95" s="206">
        <f>IF(COUNTBLANK(T6:T56)&lt;&gt;51,(COUNTIF(T6:T56,"&gt;0")/(51-COUNTBLANK(T6:T56))),"")</f>
        <v>0.42857142857142855</v>
      </c>
      <c r="U95" s="205"/>
      <c r="V95" s="203"/>
      <c r="W95" s="206">
        <f>IF(COUNTBLANK(W6:W56)&lt;&gt;51,(COUNTIF(W6:W56,"&gt;0")/(51-COUNTBLANK(W6:W56))),"")</f>
        <v>0.5714285714285714</v>
      </c>
      <c r="X95" s="205"/>
      <c r="Y95" s="203"/>
      <c r="Z95" s="206">
        <f>IF(COUNTBLANK(Z6:Z56)&lt;&gt;51,(COUNTIF(Z6:Z56,"&gt;0")/(51-COUNTBLANK(Z6:Z56))),"")</f>
        <v>0.5714285714285714</v>
      </c>
      <c r="AA95" s="205"/>
      <c r="AB95" s="203"/>
      <c r="AC95" s="206">
        <f>IF(COUNTBLANK(AC6:AC56)&lt;&gt;51,(COUNTIF(AC6:AC56,"&gt;0")/(51-COUNTBLANK(AC6:AC56))),"")</f>
        <v>0.5714285714285714</v>
      </c>
      <c r="AD95" s="205"/>
      <c r="AE95" s="203"/>
      <c r="AF95" s="206">
        <f>IF(COUNTBLANK(AF6:AF56)&lt;&gt;51,(COUNTIF(AF6:AF56,"&gt;0")/(51-COUNTBLANK(AF6:AF56))),"")</f>
        <v>0.7142857142857143</v>
      </c>
      <c r="AG95" s="205"/>
      <c r="AH95" s="203"/>
      <c r="AI95" s="206">
        <f>IF(COUNTBLANK(AI6:AI56)&lt;&gt;51,(COUNTIF(AI6:AI56,"&gt;0")/(51-COUNTBLANK(AI6:AI56))),"")</f>
        <v>0.5714285714285714</v>
      </c>
      <c r="AJ95" s="205"/>
      <c r="AK95" s="203"/>
      <c r="AL95" s="206">
        <f>IF(COUNTBLANK(AL6:AL56)&lt;&gt;51,(COUNTIF(AL6:AL56,"&gt;0")/(51-COUNTBLANK(AL6:AL56))),"")</f>
        <v>0.42857142857142855</v>
      </c>
      <c r="AM95" s="205"/>
      <c r="AN95" s="203"/>
      <c r="AO95" s="206">
        <f>IF(COUNTBLANK(AO6:AO56)&lt;&gt;51,(COUNTIF(AO6:AO56,"&gt;0")/(51-COUNTBLANK(AO6:AO56))),"")</f>
        <v>0.5714285714285714</v>
      </c>
      <c r="AP95" s="205"/>
      <c r="AQ95" s="203"/>
      <c r="AR95" s="206">
        <f>IF(COUNTBLANK(AR6:AR56)&lt;&gt;51,(COUNTIF(AR6:AR56,"&gt;0")/(51-COUNTBLANK(AR6:AR56))),"")</f>
        <v>0.42857142857142855</v>
      </c>
      <c r="AS95" s="205"/>
      <c r="AT95" s="203"/>
      <c r="AU95" s="206">
        <f>IF(COUNTBLANK(AU6:AU56)&lt;&gt;51,(COUNTIF(AU6:AU56,"&gt;0")/(51-COUNTBLANK(AU6:AU56))),"")</f>
        <v>0.7142857142857143</v>
      </c>
      <c r="AV95" s="205"/>
      <c r="AW95" s="203"/>
      <c r="AX95" s="206">
        <f>IF(COUNTBLANK(AX6:AX56)&lt;&gt;51,(COUNTIF(AX6:AX56,"&gt;0")/(51-COUNTBLANK(AX6:AX56))),"")</f>
        <v>0.7142857142857143</v>
      </c>
      <c r="AY95" s="205"/>
      <c r="AZ95" s="203"/>
      <c r="BA95" s="206">
        <f>IF(COUNTBLANK(BA6:BA56)&lt;&gt;51,(COUNTIF(BA6:BA56,"&gt;0")/(51-COUNTBLANK(BA6:BA56))),"")</f>
        <v>0.7142857142857143</v>
      </c>
      <c r="BB95" s="205"/>
      <c r="BC95" s="203"/>
      <c r="BD95" s="206">
        <f>IF(COUNTBLANK(BD6:BD56)&lt;&gt;51,(COUNTIF(BD6:BD56,"&gt;0")/(51-COUNTBLANK(BD6:BD56))),"")</f>
        <v>0.7142857142857143</v>
      </c>
      <c r="BE95" s="205"/>
      <c r="BF95" s="203"/>
      <c r="BG95" s="206">
        <f>IF(COUNTBLANK(BG6:BG56)&lt;&gt;51,(COUNTIF(BG6:BG56,"&gt;0")/(51-COUNTBLANK(BG6:BG56))),"")</f>
        <v>0.5714285714285714</v>
      </c>
      <c r="BH95" s="205"/>
      <c r="BI95" s="203"/>
      <c r="BJ95" s="206">
        <f>IF(COUNTBLANK(BJ6:BJ56)&lt;&gt;51,(COUNTIF(BJ6:BJ56,"&gt;0")/(51-COUNTBLANK(BJ6:BJ56))),"")</f>
        <v>0.5714285714285714</v>
      </c>
      <c r="BK95" s="205"/>
      <c r="BL95" s="203"/>
      <c r="BM95" s="206">
        <f>IF(COUNTBLANK(BM6:BM56)&lt;&gt;51,(COUNTIF(BM6:BM56,"&gt;0")/(51-COUNTBLANK(BM6:BM56))),"")</f>
        <v>0.42857142857142855</v>
      </c>
      <c r="BN95" s="205"/>
      <c r="BO95" s="203"/>
      <c r="BP95" s="206">
        <f>IF(COUNTBLANK(BP6:BP56)&lt;&gt;51,(COUNTIF(BP6:BP56,"&gt;0")/(51-COUNTBLANK(BP6:BP56))),"")</f>
        <v>0.7142857142857143</v>
      </c>
      <c r="BQ95" s="205"/>
      <c r="BR95" s="203"/>
      <c r="BS95" s="206">
        <f>IF(COUNTBLANK(BS6:BS56)&lt;&gt;51,(COUNTIF(BS6:BS56,"&gt;0")/(51-COUNTBLANK(BS6:BS56))),"")</f>
        <v>0.7142857142857143</v>
      </c>
      <c r="BT95" s="205"/>
      <c r="BU95" s="203"/>
      <c r="BV95" s="206">
        <f>IF(COUNTBLANK(BV6:BV56)&lt;&gt;51,(COUNTIF(BV6:BV56,"&gt;0")/(51-COUNTBLANK(BV6:BV56))),"")</f>
        <v>0.5714285714285714</v>
      </c>
      <c r="BW95" s="205"/>
      <c r="BX95" s="203"/>
      <c r="BY95" s="206">
        <f>IF(COUNTBLANK(BY6:BY56)&lt;&gt;51,(COUNTIF(BY6:BY56,"&gt;0")/(51-COUNTBLANK(BY6:BY56))),"")</f>
        <v>0.7142857142857143</v>
      </c>
      <c r="BZ95" s="205"/>
      <c r="CA95" s="203"/>
      <c r="CB95" s="206">
        <f>IF(COUNTBLANK(CB6:CB56)&lt;&gt;51,(COUNTIF(CB6:CB56,"&gt;0")/(51-COUNTBLANK(CB6:CB56))),"")</f>
        <v>0.5714285714285714</v>
      </c>
      <c r="CC95" s="205"/>
      <c r="CD95" s="203"/>
      <c r="CE95" s="206">
        <f>IF(COUNTBLANK(CE6:CE56)&lt;&gt;51,(COUNTIF(CE6:CE56,"&gt;0")/(51-COUNTBLANK(CE6:CE56))),"")</f>
        <v>0.7142857142857143</v>
      </c>
      <c r="CF95" s="205"/>
      <c r="CG95" s="203"/>
      <c r="CH95" s="206">
        <f>IF(COUNTBLANK(CH6:CH56)&lt;&gt;51,(COUNTIF(CH6:CH56,"&gt;0")/(51-COUNTBLANK(CH6:CH56))),"")</f>
        <v>0.5714285714285714</v>
      </c>
      <c r="CI95" s="205"/>
      <c r="CJ95" s="203"/>
      <c r="CK95" s="206">
        <f>IF(COUNTBLANK(CK6:CK56)&lt;&gt;51,(COUNTIF(CK6:CK56,"&gt;0")/(51-COUNTBLANK(CK6:CK56))),"")</f>
        <v>0.14285714285714285</v>
      </c>
      <c r="CL95" s="205"/>
      <c r="CM95" s="203"/>
      <c r="CN95" s="206">
        <f>IF(COUNTBLANK(CN6:CN56)&lt;&gt;51,(COUNTIF(CN6:CN56,"&gt;0")/(51-COUNTBLANK(CN6:CN56))),"")</f>
        <v>0.5714285714285714</v>
      </c>
      <c r="CO95" s="205"/>
      <c r="CP95" s="203"/>
      <c r="CQ95" s="206">
        <f>IF(COUNTBLANK(CQ6:CQ56)&lt;&gt;51,(COUNTIF(CQ6:CQ56,"&gt;0")/(51-COUNTBLANK(CQ6:CQ56))),"")</f>
        <v>0.5714285714285714</v>
      </c>
      <c r="CR95" s="205"/>
      <c r="CS95" s="203"/>
      <c r="CT95" s="206">
        <f>IF(COUNTBLANK(CT6:CT56)&lt;&gt;51,(COUNTIF(CT6:CT56,"&gt;0")/(51-COUNTBLANK(CT6:CT56))),"")</f>
        <v>0.5714285714285714</v>
      </c>
      <c r="CU95" s="205"/>
      <c r="CV95" s="203"/>
      <c r="CW95" s="206">
        <f>IF(COUNTBLANK(CW6:CW56)&lt;&gt;51,(COUNTIF(CW6:CW56,"&gt;0")/(51-COUNTBLANK(CW6:CW56))),"")</f>
        <v>0.5714285714285714</v>
      </c>
      <c r="CX95" s="205"/>
      <c r="CY95" s="203"/>
      <c r="CZ95" s="206">
        <f>IF(COUNTBLANK(CZ6:CZ56)&lt;&gt;51,(COUNTIF(CZ6:CZ56,"&gt;0")/(51-COUNTBLANK(CZ6:CZ56))),"")</f>
        <v>0.5714285714285714</v>
      </c>
      <c r="DA95" s="205"/>
      <c r="DB95" s="203"/>
      <c r="DC95" s="206">
        <f>IF(COUNTBLANK(DC6:DC56)&lt;&gt;51,(COUNTIF(DC6:DC56,"&gt;0")/(51-COUNTBLANK(DC6:DC56))),"")</f>
        <v>0.5714285714285714</v>
      </c>
      <c r="DD95" s="205"/>
      <c r="DE95" s="203"/>
      <c r="DF95" s="206">
        <f>IF(COUNTBLANK(DF6:DF56)&lt;&gt;51,(COUNTIF(DF6:DF56,"&gt;0")/(51-COUNTBLANK(DF6:DF56))),"")</f>
        <v>0.5714285714285714</v>
      </c>
      <c r="DG95" s="205"/>
      <c r="DH95" s="203"/>
      <c r="DI95" s="206">
        <f>IF(COUNTBLANK(DI6:DI56)&lt;&gt;51,(COUNTIF(DI6:DI56,"&gt;0")/(51-COUNTBLANK(DI6:DI56))),"")</f>
        <v>0.5714285714285714</v>
      </c>
      <c r="DJ95" s="205"/>
      <c r="DK95" s="203"/>
      <c r="DL95" s="206">
        <f>IF(COUNTBLANK(DL6:DL56)&lt;&gt;51,(COUNTIF(DL6:DL56,"&gt;0")/(51-COUNTBLANK(DL6:DL56))),"")</f>
        <v>0.7142857142857143</v>
      </c>
      <c r="DM95" s="205"/>
      <c r="DN95" s="203"/>
      <c r="DO95" s="206">
        <f>IF(COUNTBLANK(DO6:DO56)&lt;&gt;51,(COUNTIF(DO6:DO56,"&gt;0")/(51-COUNTBLANK(DO6:DO56))),"")</f>
        <v>0.7142857142857143</v>
      </c>
      <c r="DP95" s="205"/>
      <c r="DQ95" s="203"/>
      <c r="DR95" s="206">
        <f>IF(COUNTBLANK(DR6:DR56)&lt;&gt;51,(COUNTIF(DR6:DR56,"&gt;0")/(51-COUNTBLANK(DR6:DR56))),"")</f>
        <v>0.7142857142857143</v>
      </c>
      <c r="DS95" s="205"/>
      <c r="DT95" s="203"/>
      <c r="DU95" s="206">
        <f>IF(COUNTBLANK(DU6:DU56)&lt;&gt;51,(COUNTIF(DU6:DU56,"&gt;0")/(51-COUNTBLANK(DU6:DU56))),"")</f>
        <v>0.5714285714285714</v>
      </c>
      <c r="DV95" s="205"/>
      <c r="DW95" s="203"/>
      <c r="DX95" s="206">
        <f>IF(COUNTBLANK(DX6:DX56)&lt;&gt;51,(COUNTIF(DX6:DX56,"&gt;0")/(51-COUNTBLANK(DX6:DX56))),"")</f>
        <v>0.5714285714285714</v>
      </c>
      <c r="DY95" s="205"/>
      <c r="DZ95" s="203"/>
      <c r="EA95" s="206">
        <f>IF(COUNTBLANK(EA6:EA56)&lt;&gt;51,(COUNTIF(EA6:EA56,"&gt;0")/(51-COUNTBLANK(EA6:EA56))),"")</f>
        <v>0.5714285714285714</v>
      </c>
      <c r="EB95" s="205"/>
      <c r="EC95" s="203"/>
      <c r="ED95" s="206">
        <f>IF(COUNTBLANK(ED6:ED56)&lt;&gt;51,(COUNTIF(ED6:ED56,"&gt;0")/(51-COUNTBLANK(ED6:ED56))),"")</f>
        <v>0.42857142857142855</v>
      </c>
      <c r="EE95" s="205"/>
      <c r="EF95" s="203"/>
      <c r="EG95" s="206">
        <f>IF(COUNTBLANK(EG6:EG56)&lt;&gt;51,(COUNTIF(EG6:EG56,"&gt;0")/(51-COUNTBLANK(EG6:EG56))),"")</f>
        <v>0.14285714285714285</v>
      </c>
      <c r="EH95" s="205"/>
      <c r="EI95" s="203"/>
      <c r="EJ95" s="206">
        <f>IF(COUNTBLANK(EJ6:EJ56)&lt;&gt;51,(COUNTIF(EJ6:EJ56,"&gt;0")/(51-COUNTBLANK(EJ6:EJ56))),"")</f>
        <v>0.42857142857142855</v>
      </c>
      <c r="EK95" s="205"/>
      <c r="EL95" s="203"/>
      <c r="EM95" s="206">
        <f>IF(COUNTBLANK(EM6:EM56)&lt;&gt;51,(COUNTIF(EM6:EM56,"&gt;0")/(51-COUNTBLANK(EM6:EM56))),"")</f>
        <v>0.2857142857142857</v>
      </c>
      <c r="EN95" s="205"/>
      <c r="EO95" s="203"/>
      <c r="EP95" s="206">
        <f>IF(COUNTBLANK(EP6:EP56)&lt;&gt;51,(COUNTIF(EP6:EP56,"&gt;0")/(51-COUNTBLANK(EP6:EP56))),"")</f>
        <v>0.7142857142857143</v>
      </c>
      <c r="EQ95" s="205"/>
      <c r="ER95" s="203"/>
      <c r="ES95" s="206">
        <f>IF(COUNTBLANK(ES6:ES56)&lt;&gt;51,(COUNTIF(ES6:ES56,"&gt;0")/(51-COUNTBLANK(ES6:ES56))),"")</f>
        <v>0.42857142857142855</v>
      </c>
      <c r="ET95" s="205"/>
      <c r="EU95" s="203"/>
      <c r="EV95" s="206">
        <f>IF(COUNTBLANK(EV6:EV56)&lt;&gt;51,(COUNTIF(EV6:EV56,"&gt;0")/(51-COUNTBLANK(EV6:EV56))),"")</f>
        <v>0.5714285714285714</v>
      </c>
      <c r="EW95" s="205"/>
      <c r="EX95" s="203"/>
      <c r="EY95" s="206">
        <f>IF(COUNTBLANK(EY6:EY56)&lt;&gt;51,(COUNTIF(EY6:EY56,"&gt;0")/(51-COUNTBLANK(EY6:EY56))),"")</f>
        <v>0.42857142857142855</v>
      </c>
      <c r="EZ95" s="205"/>
      <c r="FA95" s="203"/>
      <c r="FB95" s="206">
        <f>IF(COUNTBLANK(FB6:FB56)&lt;&gt;51,(COUNTIF(FB6:FB56,"&gt;0")/(51-COUNTBLANK(FB6:FB56))),"")</f>
        <v>0.7142857142857143</v>
      </c>
      <c r="FC95" s="205"/>
      <c r="FD95" s="203"/>
      <c r="FE95" s="206">
        <f>IF(COUNTBLANK(FE6:FE56)&lt;&gt;51,(COUNTIF(FE6:FE56,"&gt;0")/(51-COUNTBLANK(FE6:FE56))),"")</f>
        <v>0.7142857142857143</v>
      </c>
      <c r="FF95" s="205"/>
      <c r="FG95" s="203"/>
      <c r="FH95" s="206">
        <f>IF(COUNTBLANK(FH6:FH56)&lt;&gt;51,(COUNTIF(FH6:FH56,"&gt;0")/(51-COUNTBLANK(FH6:FH56))),"")</f>
        <v>0.42857142857142855</v>
      </c>
      <c r="FI95" s="205"/>
      <c r="FJ95" s="203"/>
      <c r="FK95" s="206">
        <f>IF(COUNTBLANK(FK6:FK56)&lt;&gt;51,(COUNTIF(FK6:FK56,"&gt;0")/(51-COUNTBLANK(FK6:FK56))),"")</f>
        <v>0.42857142857142855</v>
      </c>
      <c r="FL95" s="205"/>
      <c r="FM95" s="203"/>
      <c r="FN95" s="206">
        <f>IF(COUNTBLANK(FN6:FN56)&lt;&gt;51,(COUNTIF(FN6:FN56,"&gt;0")/(51-COUNTBLANK(FN6:FN56))),"")</f>
        <v>0.42857142857142855</v>
      </c>
      <c r="FO95" s="205"/>
      <c r="FP95" s="203"/>
      <c r="FQ95" s="206">
        <f>IF(COUNTBLANK(FQ6:FQ56)&lt;&gt;51,(COUNTIF(FQ6:FQ56,"&gt;0")/(51-COUNTBLANK(FQ6:FQ56))),"")</f>
        <v>0.5714285714285714</v>
      </c>
      <c r="FR95" s="205"/>
      <c r="FS95" s="203"/>
      <c r="FT95" s="206">
        <f>IF(COUNTBLANK(FT6:FT56)&lt;&gt;51,(COUNTIF(FT6:FT56,"&gt;0")/(51-COUNTBLANK(FT6:FT56))),"")</f>
        <v>0.2857142857142857</v>
      </c>
      <c r="FU95" s="205"/>
      <c r="FV95" s="203"/>
      <c r="FW95" s="206">
        <f>IF(COUNTBLANK(FW6:FW56)&lt;&gt;51,(COUNTIF(FW6:FW56,"&gt;0")/(51-COUNTBLANK(FW6:FW56))),"")</f>
        <v>0.5714285714285714</v>
      </c>
      <c r="FX95" s="205"/>
      <c r="FY95" s="203"/>
      <c r="FZ95" s="206">
        <f>IF(COUNTBLANK(FZ6:FZ56)&lt;&gt;51,(COUNTIF(FZ6:FZ56,"&gt;0")/(51-COUNTBLANK(FZ6:FZ56))),"")</f>
        <v>0.5714285714285714</v>
      </c>
      <c r="GA95" s="205"/>
      <c r="GB95" s="203"/>
      <c r="GC95" s="206">
        <f>IF(COUNTBLANK(GC6:GC56)&lt;&gt;51,(COUNTIF(GC6:GC56,"&gt;0")/(51-COUNTBLANK(GC6:GC56))),"")</f>
        <v>0.5714285714285714</v>
      </c>
      <c r="GD95" s="205"/>
      <c r="GE95" s="203"/>
      <c r="GF95" s="206">
        <f>IF(COUNTBLANK(GF6:GF56)&lt;&gt;51,(COUNTIF(GF6:GF56,"&gt;0")/(51-COUNTBLANK(GF6:GF56))),"")</f>
        <v>0.5714285714285714</v>
      </c>
      <c r="GG95" s="205"/>
      <c r="GH95" s="203"/>
      <c r="GI95" s="206">
        <f>IF(COUNTBLANK(GI6:GI56)&lt;&gt;51,(COUNTIF(GI6:GI56,"&gt;0")/(51-COUNTBLANK(GI6:GI56))),"")</f>
        <v>0.7142857142857143</v>
      </c>
      <c r="GJ95" s="205"/>
      <c r="GK95" s="203"/>
      <c r="GL95" s="206">
        <f>IF(COUNTBLANK(GL6:GL56)&lt;&gt;51,(COUNTIF(GL6:GL56,"&gt;0")/(51-COUNTBLANK(GL6:GL56))),"")</f>
        <v>0.2857142857142857</v>
      </c>
      <c r="GM95" s="205"/>
      <c r="GN95" s="203"/>
      <c r="GO95" s="206">
        <f>IF(COUNTBLANK(GO6:GO56)&lt;&gt;51,(COUNTIF(GO6:GO56,"&gt;0")/(51-COUNTBLANK(GO6:GO56))),"")</f>
        <v>0.42857142857142855</v>
      </c>
      <c r="GP95" s="205"/>
      <c r="GQ95" s="203"/>
      <c r="GR95" s="206">
        <f>IF(COUNTBLANK(GR6:GR56)&lt;&gt;51,(COUNTIF(GR6:GR56,"&gt;0")/(51-COUNTBLANK(GR6:GR56))),"")</f>
        <v>0.42857142857142855</v>
      </c>
      <c r="GS95" s="205"/>
      <c r="GT95" s="203"/>
      <c r="GU95" s="206">
        <f>IF(COUNTBLANK(GU6:GU56)&lt;&gt;51,(COUNTIF(GU6:GU56,"&gt;0")/(51-COUNTBLANK(GU6:GU56))),"")</f>
        <v>0.5714285714285714</v>
      </c>
      <c r="GV95" s="201"/>
    </row>
    <row r="96" spans="1:204" ht="12.75" hidden="1" customHeight="1">
      <c r="A96" s="168"/>
      <c r="B96" s="460" t="s">
        <v>32</v>
      </c>
      <c r="C96" s="182" t="s">
        <v>25</v>
      </c>
      <c r="D96" s="182"/>
      <c r="E96" s="183"/>
      <c r="F96" s="183"/>
      <c r="G96" s="183"/>
      <c r="H96" s="183"/>
      <c r="I96" s="183"/>
      <c r="J96" s="183"/>
      <c r="K96" s="193"/>
      <c r="L96" s="182"/>
      <c r="M96" s="194"/>
      <c r="N96" s="182"/>
      <c r="O96" s="193"/>
      <c r="P96" s="182"/>
      <c r="Q96" s="194">
        <f>SUM(Q6:Q41)</f>
        <v>37.9</v>
      </c>
      <c r="R96" s="193"/>
      <c r="S96" s="182"/>
      <c r="T96" s="194">
        <f>SUM(T6:T41)</f>
        <v>15.9</v>
      </c>
      <c r="U96" s="193"/>
      <c r="V96" s="182"/>
      <c r="W96" s="194">
        <f>SUM(W6:W41)</f>
        <v>31.3</v>
      </c>
      <c r="X96" s="193"/>
      <c r="Y96" s="182"/>
      <c r="Z96" s="194">
        <f>SUM(Z6:Z41)</f>
        <v>34.5</v>
      </c>
      <c r="AA96" s="193"/>
      <c r="AB96" s="182"/>
      <c r="AC96" s="194">
        <f>SUM(AC6:AC41)</f>
        <v>30.9</v>
      </c>
      <c r="AD96" s="193"/>
      <c r="AE96" s="182"/>
      <c r="AF96" s="194">
        <f>SUM(AF6:AF41)</f>
        <v>46.1</v>
      </c>
      <c r="AG96" s="193"/>
      <c r="AH96" s="182"/>
      <c r="AI96" s="194">
        <f>SUM(AI6:AI41)</f>
        <v>30.9</v>
      </c>
      <c r="AJ96" s="193"/>
      <c r="AK96" s="182"/>
      <c r="AL96" s="194">
        <f>SUM(AL6:AL41)</f>
        <v>15.9</v>
      </c>
      <c r="AM96" s="193"/>
      <c r="AN96" s="182"/>
      <c r="AO96" s="194">
        <f>SUM(AO6:AO41)</f>
        <v>27.700000000000003</v>
      </c>
      <c r="AP96" s="193"/>
      <c r="AQ96" s="182"/>
      <c r="AR96" s="194">
        <f>SUM(AR6:AR41)</f>
        <v>25.5</v>
      </c>
      <c r="AS96" s="193"/>
      <c r="AT96" s="182"/>
      <c r="AU96" s="194">
        <f>SUM(AU6:AU41)</f>
        <v>47.5</v>
      </c>
      <c r="AV96" s="193"/>
      <c r="AW96" s="182"/>
      <c r="AX96" s="194">
        <f>SUM(AX6:AX41)</f>
        <v>35.1</v>
      </c>
      <c r="AY96" s="193"/>
      <c r="AZ96" s="182"/>
      <c r="BA96" s="194">
        <f>SUM(BA6:BA41)</f>
        <v>36.1</v>
      </c>
      <c r="BB96" s="193"/>
      <c r="BC96" s="182"/>
      <c r="BD96" s="194">
        <f>SUM(BD6:BD41)</f>
        <v>42.5</v>
      </c>
      <c r="BE96" s="193"/>
      <c r="BF96" s="182"/>
      <c r="BG96" s="194">
        <f>SUM(BG6:BG41)</f>
        <v>29.9</v>
      </c>
      <c r="BH96" s="193"/>
      <c r="BI96" s="182"/>
      <c r="BJ96" s="194">
        <f>SUM(BJ6:BJ41)</f>
        <v>30.9</v>
      </c>
      <c r="BK96" s="193"/>
      <c r="BL96" s="182"/>
      <c r="BM96" s="194">
        <f>SUM(BM6:BM41)</f>
        <v>26.700000000000003</v>
      </c>
      <c r="BN96" s="193"/>
      <c r="BO96" s="182"/>
      <c r="BP96" s="194">
        <f>SUM(BP6:BP41)</f>
        <v>44.7</v>
      </c>
      <c r="BQ96" s="193"/>
      <c r="BR96" s="182"/>
      <c r="BS96" s="194">
        <f>SUM(BS6:BS41)</f>
        <v>43.2</v>
      </c>
      <c r="BT96" s="193"/>
      <c r="BU96" s="182"/>
      <c r="BV96" s="194">
        <f>SUM(BV6:BV41)</f>
        <v>37.299999999999997</v>
      </c>
      <c r="BW96" s="193"/>
      <c r="BX96" s="182"/>
      <c r="BY96" s="194">
        <f>SUM(BY6:BY41)</f>
        <v>38.700000000000003</v>
      </c>
      <c r="BZ96" s="193"/>
      <c r="CA96" s="182"/>
      <c r="CB96" s="194">
        <f>SUM(CB6:CB41)</f>
        <v>23.9</v>
      </c>
      <c r="CC96" s="193"/>
      <c r="CD96" s="182"/>
      <c r="CE96" s="194">
        <f>SUM(CE6:CE41)</f>
        <v>38.700000000000003</v>
      </c>
      <c r="CF96" s="193"/>
      <c r="CG96" s="182"/>
      <c r="CH96" s="194">
        <f>SUM(CH6:CH41)</f>
        <v>25.5</v>
      </c>
      <c r="CI96" s="193"/>
      <c r="CJ96" s="182"/>
      <c r="CK96" s="194">
        <f>SUM(CK6:CK41)</f>
        <v>4.1999999999999993</v>
      </c>
      <c r="CL96" s="193"/>
      <c r="CM96" s="182"/>
      <c r="CN96" s="194">
        <f>SUM(CN6:CN41)</f>
        <v>28.9</v>
      </c>
      <c r="CO96" s="193"/>
      <c r="CP96" s="182"/>
      <c r="CQ96" s="194">
        <f>SUM(CQ6:CQ41)</f>
        <v>26.1</v>
      </c>
      <c r="CR96" s="193"/>
      <c r="CS96" s="182"/>
      <c r="CT96" s="194">
        <f>SUM(CT6:CT41)</f>
        <v>28.9</v>
      </c>
      <c r="CU96" s="193"/>
      <c r="CV96" s="182"/>
      <c r="CW96" s="194">
        <f>SUM(CW6:CW41)</f>
        <v>24.9</v>
      </c>
      <c r="CX96" s="193"/>
      <c r="CY96" s="182"/>
      <c r="CZ96" s="194">
        <f>SUM(CZ6:CZ41)</f>
        <v>29.7</v>
      </c>
      <c r="DA96" s="193"/>
      <c r="DB96" s="182"/>
      <c r="DC96" s="194">
        <f>SUM(DC6:DC41)</f>
        <v>26.1</v>
      </c>
      <c r="DD96" s="193"/>
      <c r="DE96" s="182"/>
      <c r="DF96" s="194">
        <f>SUM(DF6:DF41)</f>
        <v>32.9</v>
      </c>
      <c r="DG96" s="193"/>
      <c r="DH96" s="182"/>
      <c r="DI96" s="194">
        <f>SUM(DI6:DI41)</f>
        <v>28.5</v>
      </c>
      <c r="DJ96" s="193"/>
      <c r="DK96" s="182"/>
      <c r="DL96" s="194">
        <f>SUM(DL6:DL41)</f>
        <v>37.700000000000003</v>
      </c>
      <c r="DM96" s="193"/>
      <c r="DN96" s="182"/>
      <c r="DO96" s="194">
        <f>SUM(DO6:DO41)</f>
        <v>44.7</v>
      </c>
      <c r="DP96" s="193"/>
      <c r="DQ96" s="182"/>
      <c r="DR96" s="194">
        <f>SUM(DR6:DR41)</f>
        <v>41.1</v>
      </c>
      <c r="DS96" s="193"/>
      <c r="DT96" s="182"/>
      <c r="DU96" s="194">
        <f>SUM(DU6:DU41)</f>
        <v>39.299999999999997</v>
      </c>
      <c r="DV96" s="193"/>
      <c r="DW96" s="182"/>
      <c r="DX96" s="194">
        <f>SUM(DX6:DX41)</f>
        <v>39.299999999999997</v>
      </c>
      <c r="DY96" s="193"/>
      <c r="DZ96" s="182"/>
      <c r="EA96" s="194">
        <f>SUM(EA6:EA41)</f>
        <v>23.5</v>
      </c>
      <c r="EB96" s="193"/>
      <c r="EC96" s="182"/>
      <c r="ED96" s="194">
        <f>SUM(ED6:ED41)</f>
        <v>19.5</v>
      </c>
      <c r="EE96" s="193"/>
      <c r="EF96" s="182"/>
      <c r="EG96" s="194">
        <f>SUM(EG6:EG41)</f>
        <v>6.3000000000000007</v>
      </c>
      <c r="EH96" s="193"/>
      <c r="EI96" s="182"/>
      <c r="EJ96" s="194">
        <f>SUM(EJ6:EJ41)</f>
        <v>24.9</v>
      </c>
      <c r="EK96" s="193"/>
      <c r="EL96" s="182"/>
      <c r="EM96" s="194">
        <f>SUM(EM6:EM41)</f>
        <v>22.4</v>
      </c>
      <c r="EN96" s="193"/>
      <c r="EO96" s="182"/>
      <c r="EP96" s="194">
        <f>SUM(EP6:EP41)</f>
        <v>50.699999999999996</v>
      </c>
      <c r="EQ96" s="193"/>
      <c r="ER96" s="182"/>
      <c r="ES96" s="194">
        <f>SUM(ES6:ES41)</f>
        <v>28.700000000000003</v>
      </c>
      <c r="ET96" s="193"/>
      <c r="EU96" s="182"/>
      <c r="EV96" s="194">
        <f>SUM(EV6:EV41)</f>
        <v>23.9</v>
      </c>
      <c r="EW96" s="193"/>
      <c r="EX96" s="182"/>
      <c r="EY96" s="194">
        <f>SUM(EY6:EY41)</f>
        <v>15.9</v>
      </c>
      <c r="EZ96" s="193"/>
      <c r="FA96" s="182"/>
      <c r="FB96" s="194">
        <f>SUM(FB6:FB41)</f>
        <v>37.5</v>
      </c>
      <c r="FC96" s="193"/>
      <c r="FD96" s="182"/>
      <c r="FE96" s="194">
        <f>SUM(FE6:FE41)</f>
        <v>30.6</v>
      </c>
      <c r="FF96" s="193"/>
      <c r="FG96" s="182"/>
      <c r="FH96" s="194">
        <f>SUM(FH6:FH41)</f>
        <v>19.8</v>
      </c>
      <c r="FI96" s="193"/>
      <c r="FJ96" s="182"/>
      <c r="FK96" s="194">
        <f>SUM(FK6:FK41)</f>
        <v>19.5</v>
      </c>
      <c r="FL96" s="193"/>
      <c r="FM96" s="182"/>
      <c r="FN96" s="194">
        <f>SUM(FN6:FN41)</f>
        <v>15.9</v>
      </c>
      <c r="FO96" s="193"/>
      <c r="FP96" s="182"/>
      <c r="FQ96" s="194">
        <f>SUM(FQ6:FQ41)</f>
        <v>33.700000000000003</v>
      </c>
      <c r="FR96" s="193"/>
      <c r="FS96" s="182"/>
      <c r="FT96" s="194">
        <f>SUM(FT6:FT41)</f>
        <v>16</v>
      </c>
      <c r="FU96" s="193"/>
      <c r="FV96" s="182"/>
      <c r="FW96" s="194">
        <f>SUM(FW6:FW41)</f>
        <v>26.1</v>
      </c>
      <c r="FX96" s="193"/>
      <c r="FY96" s="182"/>
      <c r="FZ96" s="194">
        <f>SUM(FZ6:FZ41)</f>
        <v>28.9</v>
      </c>
      <c r="GA96" s="193"/>
      <c r="GB96" s="182"/>
      <c r="GC96" s="194">
        <f>SUM(GC6:GC41)</f>
        <v>30.9</v>
      </c>
      <c r="GD96" s="193"/>
      <c r="GE96" s="182"/>
      <c r="GF96" s="194">
        <f>SUM(GF6:GF41)</f>
        <v>32.5</v>
      </c>
      <c r="GG96" s="193"/>
      <c r="GH96" s="182"/>
      <c r="GI96" s="194">
        <f>SUM(GI6:GI41)</f>
        <v>48.3</v>
      </c>
      <c r="GJ96" s="193"/>
      <c r="GK96" s="182"/>
      <c r="GL96" s="194">
        <f>SUM(GL6:GL41)</f>
        <v>9.6</v>
      </c>
      <c r="GM96" s="193"/>
      <c r="GN96" s="182"/>
      <c r="GO96" s="194">
        <f>SUM(GO6:GO41)</f>
        <v>32.299999999999997</v>
      </c>
      <c r="GP96" s="193"/>
      <c r="GQ96" s="182"/>
      <c r="GR96" s="194">
        <f>SUM(GR6:GR41)</f>
        <v>19.5</v>
      </c>
      <c r="GS96" s="193"/>
      <c r="GT96" s="182"/>
      <c r="GU96" s="194">
        <f>SUM(GU6:GU41)</f>
        <v>26.700000000000003</v>
      </c>
      <c r="GV96" s="168"/>
    </row>
    <row r="97" spans="1:204" ht="12.75" hidden="1" customHeight="1">
      <c r="A97" s="168"/>
      <c r="B97" s="448"/>
      <c r="C97" s="185" t="s">
        <v>106</v>
      </c>
      <c r="D97" s="185"/>
      <c r="E97" s="186"/>
      <c r="F97" s="186"/>
      <c r="G97" s="186"/>
      <c r="H97" s="186"/>
      <c r="I97" s="186"/>
      <c r="J97" s="186"/>
      <c r="K97" s="195"/>
      <c r="L97" s="185"/>
      <c r="M97" s="196"/>
      <c r="N97" s="185"/>
      <c r="O97" s="195"/>
      <c r="P97" s="185"/>
      <c r="Q97" s="196">
        <f>SUM(Q57:Q72)</f>
        <v>0</v>
      </c>
      <c r="R97" s="195"/>
      <c r="S97" s="185"/>
      <c r="T97" s="196">
        <f>SUM(T57:T72)</f>
        <v>0</v>
      </c>
      <c r="U97" s="195"/>
      <c r="V97" s="185"/>
      <c r="W97" s="196">
        <f>SUM(W57:W72)</f>
        <v>0</v>
      </c>
      <c r="X97" s="195"/>
      <c r="Y97" s="185"/>
      <c r="Z97" s="196">
        <f>SUM(Z57:Z72)</f>
        <v>0</v>
      </c>
      <c r="AA97" s="195"/>
      <c r="AB97" s="185"/>
      <c r="AC97" s="196">
        <f>SUM(AC57:AC72)</f>
        <v>0</v>
      </c>
      <c r="AD97" s="195"/>
      <c r="AE97" s="185"/>
      <c r="AF97" s="196">
        <f>SUM(AF57:AF72)</f>
        <v>0</v>
      </c>
      <c r="AG97" s="195"/>
      <c r="AH97" s="185"/>
      <c r="AI97" s="196">
        <f>SUM(AI57:AI72)</f>
        <v>0</v>
      </c>
      <c r="AJ97" s="195"/>
      <c r="AK97" s="185"/>
      <c r="AL97" s="196">
        <f>SUM(AL57:AL72)</f>
        <v>0</v>
      </c>
      <c r="AM97" s="195"/>
      <c r="AN97" s="185"/>
      <c r="AO97" s="196">
        <f>SUM(AO57:AO72)</f>
        <v>0</v>
      </c>
      <c r="AP97" s="195"/>
      <c r="AQ97" s="185"/>
      <c r="AR97" s="196">
        <f>SUM(AR57:AR72)</f>
        <v>0</v>
      </c>
      <c r="AS97" s="195"/>
      <c r="AT97" s="185"/>
      <c r="AU97" s="196">
        <f>SUM(AU57:AU72)</f>
        <v>0</v>
      </c>
      <c r="AV97" s="195"/>
      <c r="AW97" s="185"/>
      <c r="AX97" s="196">
        <f>SUM(AX57:AX72)</f>
        <v>0</v>
      </c>
      <c r="AY97" s="195"/>
      <c r="AZ97" s="185"/>
      <c r="BA97" s="196">
        <f>SUM(BA57:BA72)</f>
        <v>0</v>
      </c>
      <c r="BB97" s="195"/>
      <c r="BC97" s="185"/>
      <c r="BD97" s="196">
        <f>SUM(BD57:BD72)</f>
        <v>0</v>
      </c>
      <c r="BE97" s="195"/>
      <c r="BF97" s="185"/>
      <c r="BG97" s="196">
        <f>SUM(BG57:BG72)</f>
        <v>0</v>
      </c>
      <c r="BH97" s="195"/>
      <c r="BI97" s="185"/>
      <c r="BJ97" s="196">
        <f>SUM(BJ57:BJ72)</f>
        <v>0</v>
      </c>
      <c r="BK97" s="195"/>
      <c r="BL97" s="185"/>
      <c r="BM97" s="196">
        <f>SUM(BM57:BM72)</f>
        <v>0</v>
      </c>
      <c r="BN97" s="195"/>
      <c r="BO97" s="185"/>
      <c r="BP97" s="196">
        <f>SUM(BP57:BP72)</f>
        <v>0</v>
      </c>
      <c r="BQ97" s="195"/>
      <c r="BR97" s="185"/>
      <c r="BS97" s="196">
        <f>SUM(BS57:BS72)</f>
        <v>0</v>
      </c>
      <c r="BT97" s="195"/>
      <c r="BU97" s="185"/>
      <c r="BV97" s="196">
        <f>SUM(BV57:BV72)</f>
        <v>0</v>
      </c>
      <c r="BW97" s="195"/>
      <c r="BX97" s="185"/>
      <c r="BY97" s="196">
        <f>SUM(BY57:BY72)</f>
        <v>0</v>
      </c>
      <c r="BZ97" s="195"/>
      <c r="CA97" s="185"/>
      <c r="CB97" s="196">
        <f>SUM(CB57:CB72)</f>
        <v>0</v>
      </c>
      <c r="CC97" s="195"/>
      <c r="CD97" s="185"/>
      <c r="CE97" s="196">
        <f>SUM(CE57:CE72)</f>
        <v>0</v>
      </c>
      <c r="CF97" s="195"/>
      <c r="CG97" s="185"/>
      <c r="CH97" s="196">
        <f>SUM(CH57:CH72)</f>
        <v>0</v>
      </c>
      <c r="CI97" s="195"/>
      <c r="CJ97" s="185"/>
      <c r="CK97" s="196">
        <f>SUM(CK57:CK72)</f>
        <v>0</v>
      </c>
      <c r="CL97" s="195"/>
      <c r="CM97" s="185"/>
      <c r="CN97" s="196">
        <f>SUM(CN57:CN72)</f>
        <v>0</v>
      </c>
      <c r="CO97" s="195"/>
      <c r="CP97" s="185"/>
      <c r="CQ97" s="196">
        <f>SUM(CQ57:CQ72)</f>
        <v>0</v>
      </c>
      <c r="CR97" s="195"/>
      <c r="CS97" s="185"/>
      <c r="CT97" s="196">
        <f>SUM(CT57:CT72)</f>
        <v>0</v>
      </c>
      <c r="CU97" s="195"/>
      <c r="CV97" s="185"/>
      <c r="CW97" s="196">
        <f>SUM(CW57:CW72)</f>
        <v>0</v>
      </c>
      <c r="CX97" s="195"/>
      <c r="CY97" s="185"/>
      <c r="CZ97" s="196">
        <f>SUM(CZ57:CZ72)</f>
        <v>0</v>
      </c>
      <c r="DA97" s="195"/>
      <c r="DB97" s="185"/>
      <c r="DC97" s="196">
        <f>SUM(DC57:DC72)</f>
        <v>0</v>
      </c>
      <c r="DD97" s="195"/>
      <c r="DE97" s="185"/>
      <c r="DF97" s="196">
        <f>SUM(DF57:DF72)</f>
        <v>0</v>
      </c>
      <c r="DG97" s="195"/>
      <c r="DH97" s="185"/>
      <c r="DI97" s="196">
        <f>SUM(DI57:DI72)</f>
        <v>0</v>
      </c>
      <c r="DJ97" s="195"/>
      <c r="DK97" s="185"/>
      <c r="DL97" s="196">
        <f>SUM(DL57:DL72)</f>
        <v>0</v>
      </c>
      <c r="DM97" s="195"/>
      <c r="DN97" s="185"/>
      <c r="DO97" s="196">
        <f>SUM(DO57:DO72)</f>
        <v>0</v>
      </c>
      <c r="DP97" s="195"/>
      <c r="DQ97" s="185"/>
      <c r="DR97" s="196">
        <f>SUM(DR57:DR72)</f>
        <v>0</v>
      </c>
      <c r="DS97" s="195"/>
      <c r="DT97" s="185"/>
      <c r="DU97" s="196">
        <f>SUM(DU57:DU72)</f>
        <v>0</v>
      </c>
      <c r="DV97" s="195"/>
      <c r="DW97" s="185"/>
      <c r="DX97" s="196">
        <f>SUM(DX57:DX72)</f>
        <v>0</v>
      </c>
      <c r="DY97" s="195"/>
      <c r="DZ97" s="185"/>
      <c r="EA97" s="196">
        <f>SUM(EA57:EA72)</f>
        <v>0</v>
      </c>
      <c r="EB97" s="195"/>
      <c r="EC97" s="185"/>
      <c r="ED97" s="196">
        <f>SUM(ED57:ED72)</f>
        <v>0</v>
      </c>
      <c r="EE97" s="195"/>
      <c r="EF97" s="185"/>
      <c r="EG97" s="196">
        <f>SUM(EG57:EG72)</f>
        <v>0</v>
      </c>
      <c r="EH97" s="195"/>
      <c r="EI97" s="185"/>
      <c r="EJ97" s="196">
        <f>SUM(EJ57:EJ72)</f>
        <v>0</v>
      </c>
      <c r="EK97" s="195"/>
      <c r="EL97" s="185"/>
      <c r="EM97" s="196">
        <f>SUM(EM57:EM72)</f>
        <v>0</v>
      </c>
      <c r="EN97" s="195"/>
      <c r="EO97" s="185"/>
      <c r="EP97" s="196">
        <f>SUM(EP57:EP72)</f>
        <v>0</v>
      </c>
      <c r="EQ97" s="195"/>
      <c r="ER97" s="185"/>
      <c r="ES97" s="196">
        <f>SUM(ES57:ES72)</f>
        <v>0</v>
      </c>
      <c r="ET97" s="195"/>
      <c r="EU97" s="185"/>
      <c r="EV97" s="196">
        <f>SUM(EV57:EV72)</f>
        <v>0</v>
      </c>
      <c r="EW97" s="195"/>
      <c r="EX97" s="185"/>
      <c r="EY97" s="196">
        <f>SUM(EY57:EY72)</f>
        <v>0</v>
      </c>
      <c r="EZ97" s="195"/>
      <c r="FA97" s="185"/>
      <c r="FB97" s="196">
        <f>SUM(FB57:FB72)</f>
        <v>0</v>
      </c>
      <c r="FC97" s="195"/>
      <c r="FD97" s="185"/>
      <c r="FE97" s="196">
        <f>SUM(FE57:FE72)</f>
        <v>0</v>
      </c>
      <c r="FF97" s="195"/>
      <c r="FG97" s="185"/>
      <c r="FH97" s="196">
        <f>SUM(FH57:FH72)</f>
        <v>0</v>
      </c>
      <c r="FI97" s="195"/>
      <c r="FJ97" s="185"/>
      <c r="FK97" s="196">
        <f>SUM(FK57:FK72)</f>
        <v>0</v>
      </c>
      <c r="FL97" s="195"/>
      <c r="FM97" s="185"/>
      <c r="FN97" s="196">
        <f>SUM(FN57:FN72)</f>
        <v>0</v>
      </c>
      <c r="FO97" s="195"/>
      <c r="FP97" s="185"/>
      <c r="FQ97" s="196">
        <f>SUM(FQ57:FQ72)</f>
        <v>0</v>
      </c>
      <c r="FR97" s="195"/>
      <c r="FS97" s="185"/>
      <c r="FT97" s="196">
        <f>SUM(FT57:FT72)</f>
        <v>0</v>
      </c>
      <c r="FU97" s="195"/>
      <c r="FV97" s="185"/>
      <c r="FW97" s="196">
        <f>SUM(FW57:FW72)</f>
        <v>0</v>
      </c>
      <c r="FX97" s="195"/>
      <c r="FY97" s="185"/>
      <c r="FZ97" s="196">
        <f>SUM(FZ57:FZ72)</f>
        <v>0</v>
      </c>
      <c r="GA97" s="195"/>
      <c r="GB97" s="185"/>
      <c r="GC97" s="196">
        <f>SUM(GC57:GC72)</f>
        <v>0</v>
      </c>
      <c r="GD97" s="195"/>
      <c r="GE97" s="185"/>
      <c r="GF97" s="196">
        <f>SUM(GF57:GF72)</f>
        <v>0</v>
      </c>
      <c r="GG97" s="195"/>
      <c r="GH97" s="185"/>
      <c r="GI97" s="196">
        <f>SUM(GI57:GI72)</f>
        <v>0</v>
      </c>
      <c r="GJ97" s="195"/>
      <c r="GK97" s="185"/>
      <c r="GL97" s="196">
        <f>SUM(GL57:GL72)</f>
        <v>0</v>
      </c>
      <c r="GM97" s="195"/>
      <c r="GN97" s="185"/>
      <c r="GO97" s="196">
        <f>SUM(GO57:GO72)</f>
        <v>0</v>
      </c>
      <c r="GP97" s="195"/>
      <c r="GQ97" s="185"/>
      <c r="GR97" s="196">
        <f>SUM(GR57:GR72)</f>
        <v>0</v>
      </c>
      <c r="GS97" s="195"/>
      <c r="GT97" s="185"/>
      <c r="GU97" s="196">
        <f>SUM(GU57:GU72)</f>
        <v>0</v>
      </c>
      <c r="GV97" s="168"/>
    </row>
    <row r="98" spans="1:204" ht="12.75" hidden="1" customHeight="1">
      <c r="A98" s="168"/>
      <c r="B98" s="448"/>
      <c r="C98" s="185" t="s">
        <v>6</v>
      </c>
      <c r="D98" s="185"/>
      <c r="E98" s="186"/>
      <c r="F98" s="186"/>
      <c r="G98" s="186"/>
      <c r="H98" s="186"/>
      <c r="I98" s="186"/>
      <c r="J98" s="186"/>
      <c r="K98" s="195"/>
      <c r="L98" s="185"/>
      <c r="M98" s="196"/>
      <c r="N98" s="185"/>
      <c r="O98" s="195"/>
      <c r="P98" s="185"/>
      <c r="Q98" s="196">
        <f>SUM(Q73:Q80)</f>
        <v>0</v>
      </c>
      <c r="R98" s="195"/>
      <c r="S98" s="185"/>
      <c r="T98" s="196">
        <f>SUM(T73:T80)</f>
        <v>0</v>
      </c>
      <c r="U98" s="195"/>
      <c r="V98" s="185"/>
      <c r="W98" s="196">
        <f>SUM(W73:W80)</f>
        <v>0</v>
      </c>
      <c r="X98" s="195"/>
      <c r="Y98" s="185"/>
      <c r="Z98" s="196">
        <f>SUM(Z73:Z80)</f>
        <v>0</v>
      </c>
      <c r="AA98" s="195"/>
      <c r="AB98" s="185"/>
      <c r="AC98" s="196">
        <f>SUM(AC73:AC80)</f>
        <v>0</v>
      </c>
      <c r="AD98" s="195"/>
      <c r="AE98" s="185"/>
      <c r="AF98" s="196">
        <f>SUM(AF73:AF80)</f>
        <v>0</v>
      </c>
      <c r="AG98" s="195"/>
      <c r="AH98" s="185"/>
      <c r="AI98" s="196">
        <f>SUM(AI73:AI80)</f>
        <v>0</v>
      </c>
      <c r="AJ98" s="195"/>
      <c r="AK98" s="185"/>
      <c r="AL98" s="196">
        <f>SUM(AL73:AL80)</f>
        <v>0</v>
      </c>
      <c r="AM98" s="195"/>
      <c r="AN98" s="185"/>
      <c r="AO98" s="196">
        <f>SUM(AO73:AO80)</f>
        <v>0</v>
      </c>
      <c r="AP98" s="195"/>
      <c r="AQ98" s="185"/>
      <c r="AR98" s="196">
        <f>SUM(AR73:AR80)</f>
        <v>0</v>
      </c>
      <c r="AS98" s="195"/>
      <c r="AT98" s="185"/>
      <c r="AU98" s="196">
        <f>SUM(AU73:AU80)</f>
        <v>0</v>
      </c>
      <c r="AV98" s="195"/>
      <c r="AW98" s="185"/>
      <c r="AX98" s="196">
        <f>SUM(AX73:AX80)</f>
        <v>0</v>
      </c>
      <c r="AY98" s="195"/>
      <c r="AZ98" s="185"/>
      <c r="BA98" s="196">
        <f>SUM(BA73:BA80)</f>
        <v>0</v>
      </c>
      <c r="BB98" s="195"/>
      <c r="BC98" s="185"/>
      <c r="BD98" s="196">
        <f>SUM(BD73:BD80)</f>
        <v>0</v>
      </c>
      <c r="BE98" s="195"/>
      <c r="BF98" s="185"/>
      <c r="BG98" s="196">
        <f>SUM(BG73:BG80)</f>
        <v>0</v>
      </c>
      <c r="BH98" s="195"/>
      <c r="BI98" s="185"/>
      <c r="BJ98" s="196">
        <f>SUM(BJ73:BJ80)</f>
        <v>0</v>
      </c>
      <c r="BK98" s="195"/>
      <c r="BL98" s="185"/>
      <c r="BM98" s="196">
        <f>SUM(BM73:BM80)</f>
        <v>0</v>
      </c>
      <c r="BN98" s="195"/>
      <c r="BO98" s="185"/>
      <c r="BP98" s="196">
        <f>SUM(BP73:BP80)</f>
        <v>0</v>
      </c>
      <c r="BQ98" s="195"/>
      <c r="BR98" s="185"/>
      <c r="BS98" s="196">
        <f>SUM(BS73:BS80)</f>
        <v>0</v>
      </c>
      <c r="BT98" s="195"/>
      <c r="BU98" s="185"/>
      <c r="BV98" s="196">
        <f>SUM(BV73:BV80)</f>
        <v>0</v>
      </c>
      <c r="BW98" s="195"/>
      <c r="BX98" s="185"/>
      <c r="BY98" s="196">
        <f>SUM(BY73:BY80)</f>
        <v>0</v>
      </c>
      <c r="BZ98" s="195"/>
      <c r="CA98" s="185"/>
      <c r="CB98" s="196">
        <f>SUM(CB73:CB80)</f>
        <v>0</v>
      </c>
      <c r="CC98" s="195"/>
      <c r="CD98" s="185"/>
      <c r="CE98" s="196">
        <f>SUM(CE73:CE80)</f>
        <v>0</v>
      </c>
      <c r="CF98" s="195"/>
      <c r="CG98" s="185"/>
      <c r="CH98" s="196">
        <f>SUM(CH73:CH80)</f>
        <v>0</v>
      </c>
      <c r="CI98" s="195"/>
      <c r="CJ98" s="185"/>
      <c r="CK98" s="196">
        <f>SUM(CK73:CK80)</f>
        <v>0</v>
      </c>
      <c r="CL98" s="195"/>
      <c r="CM98" s="185"/>
      <c r="CN98" s="196">
        <f>SUM(CN73:CN80)</f>
        <v>0</v>
      </c>
      <c r="CO98" s="195"/>
      <c r="CP98" s="185"/>
      <c r="CQ98" s="196">
        <f>SUM(CQ73:CQ80)</f>
        <v>0</v>
      </c>
      <c r="CR98" s="195"/>
      <c r="CS98" s="185"/>
      <c r="CT98" s="196">
        <f>SUM(CT73:CT80)</f>
        <v>0</v>
      </c>
      <c r="CU98" s="195"/>
      <c r="CV98" s="185"/>
      <c r="CW98" s="196">
        <f>SUM(CW73:CW80)</f>
        <v>0</v>
      </c>
      <c r="CX98" s="195"/>
      <c r="CY98" s="185"/>
      <c r="CZ98" s="196">
        <f>SUM(CZ73:CZ80)</f>
        <v>0</v>
      </c>
      <c r="DA98" s="195"/>
      <c r="DB98" s="185"/>
      <c r="DC98" s="196">
        <f>SUM(DC73:DC80)</f>
        <v>0</v>
      </c>
      <c r="DD98" s="195"/>
      <c r="DE98" s="185"/>
      <c r="DF98" s="196">
        <f>SUM(DF73:DF80)</f>
        <v>0</v>
      </c>
      <c r="DG98" s="195"/>
      <c r="DH98" s="185"/>
      <c r="DI98" s="196">
        <f>SUM(DI73:DI80)</f>
        <v>0</v>
      </c>
      <c r="DJ98" s="195"/>
      <c r="DK98" s="185"/>
      <c r="DL98" s="196">
        <f>SUM(DL73:DL80)</f>
        <v>0</v>
      </c>
      <c r="DM98" s="195"/>
      <c r="DN98" s="185"/>
      <c r="DO98" s="196">
        <f>SUM(DO73:DO80)</f>
        <v>0</v>
      </c>
      <c r="DP98" s="195"/>
      <c r="DQ98" s="185"/>
      <c r="DR98" s="196">
        <f>SUM(DR73:DR80)</f>
        <v>0</v>
      </c>
      <c r="DS98" s="195"/>
      <c r="DT98" s="185"/>
      <c r="DU98" s="196">
        <f>SUM(DU73:DU80)</f>
        <v>0</v>
      </c>
      <c r="DV98" s="195"/>
      <c r="DW98" s="185"/>
      <c r="DX98" s="196">
        <f>SUM(DX73:DX80)</f>
        <v>0</v>
      </c>
      <c r="DY98" s="195"/>
      <c r="DZ98" s="185"/>
      <c r="EA98" s="196">
        <f>SUM(EA73:EA80)</f>
        <v>0</v>
      </c>
      <c r="EB98" s="195"/>
      <c r="EC98" s="185"/>
      <c r="ED98" s="196">
        <f>SUM(ED73:ED80)</f>
        <v>0</v>
      </c>
      <c r="EE98" s="195"/>
      <c r="EF98" s="185"/>
      <c r="EG98" s="196">
        <f>SUM(EG73:EG80)</f>
        <v>0</v>
      </c>
      <c r="EH98" s="195"/>
      <c r="EI98" s="185"/>
      <c r="EJ98" s="196">
        <f>SUM(EJ73:EJ80)</f>
        <v>0</v>
      </c>
      <c r="EK98" s="195"/>
      <c r="EL98" s="185"/>
      <c r="EM98" s="196">
        <f>SUM(EM73:EM80)</f>
        <v>0</v>
      </c>
      <c r="EN98" s="195"/>
      <c r="EO98" s="185"/>
      <c r="EP98" s="196">
        <f>SUM(EP73:EP80)</f>
        <v>0</v>
      </c>
      <c r="EQ98" s="195"/>
      <c r="ER98" s="185"/>
      <c r="ES98" s="196">
        <f>SUM(ES73:ES80)</f>
        <v>0</v>
      </c>
      <c r="ET98" s="195"/>
      <c r="EU98" s="185"/>
      <c r="EV98" s="196">
        <f>SUM(EV73:EV80)</f>
        <v>0</v>
      </c>
      <c r="EW98" s="195"/>
      <c r="EX98" s="185"/>
      <c r="EY98" s="196">
        <f>SUM(EY73:EY80)</f>
        <v>0</v>
      </c>
      <c r="EZ98" s="195"/>
      <c r="FA98" s="185"/>
      <c r="FB98" s="196">
        <f>SUM(FB73:FB80)</f>
        <v>0</v>
      </c>
      <c r="FC98" s="195"/>
      <c r="FD98" s="185"/>
      <c r="FE98" s="196">
        <f>SUM(FE73:FE80)</f>
        <v>0</v>
      </c>
      <c r="FF98" s="195"/>
      <c r="FG98" s="185"/>
      <c r="FH98" s="196">
        <f>SUM(FH73:FH80)</f>
        <v>0</v>
      </c>
      <c r="FI98" s="195"/>
      <c r="FJ98" s="185"/>
      <c r="FK98" s="196">
        <f>SUM(FK73:FK80)</f>
        <v>0</v>
      </c>
      <c r="FL98" s="195"/>
      <c r="FM98" s="185"/>
      <c r="FN98" s="196">
        <f>SUM(FN73:FN80)</f>
        <v>0</v>
      </c>
      <c r="FO98" s="195"/>
      <c r="FP98" s="185"/>
      <c r="FQ98" s="196">
        <f>SUM(FQ73:FQ80)</f>
        <v>0</v>
      </c>
      <c r="FR98" s="195"/>
      <c r="FS98" s="185"/>
      <c r="FT98" s="196">
        <f>SUM(FT73:FT80)</f>
        <v>0</v>
      </c>
      <c r="FU98" s="195"/>
      <c r="FV98" s="185"/>
      <c r="FW98" s="196">
        <f>SUM(FW73:FW80)</f>
        <v>0</v>
      </c>
      <c r="FX98" s="195"/>
      <c r="FY98" s="185"/>
      <c r="FZ98" s="196">
        <f>SUM(FZ73:FZ80)</f>
        <v>0</v>
      </c>
      <c r="GA98" s="195"/>
      <c r="GB98" s="185"/>
      <c r="GC98" s="196">
        <f>SUM(GC73:GC80)</f>
        <v>0</v>
      </c>
      <c r="GD98" s="195"/>
      <c r="GE98" s="185"/>
      <c r="GF98" s="196">
        <f>SUM(GF73:GF80)</f>
        <v>0</v>
      </c>
      <c r="GG98" s="195"/>
      <c r="GH98" s="185"/>
      <c r="GI98" s="196">
        <f>SUM(GI73:GI80)</f>
        <v>0</v>
      </c>
      <c r="GJ98" s="195"/>
      <c r="GK98" s="185"/>
      <c r="GL98" s="196">
        <f>SUM(GL73:GL80)</f>
        <v>0</v>
      </c>
      <c r="GM98" s="195"/>
      <c r="GN98" s="185"/>
      <c r="GO98" s="196">
        <f>SUM(GO73:GO80)</f>
        <v>0</v>
      </c>
      <c r="GP98" s="195"/>
      <c r="GQ98" s="185"/>
      <c r="GR98" s="196">
        <f>SUM(GR73:GR80)</f>
        <v>0</v>
      </c>
      <c r="GS98" s="195"/>
      <c r="GT98" s="185"/>
      <c r="GU98" s="196">
        <f>SUM(GU73:GU80)</f>
        <v>0</v>
      </c>
      <c r="GV98" s="168"/>
    </row>
    <row r="99" spans="1:204" ht="12.75" hidden="1" customHeight="1">
      <c r="A99" s="168"/>
      <c r="B99" s="448"/>
      <c r="C99" s="185" t="s">
        <v>7</v>
      </c>
      <c r="D99" s="185"/>
      <c r="E99" s="186"/>
      <c r="F99" s="186"/>
      <c r="G99" s="186"/>
      <c r="H99" s="186"/>
      <c r="I99" s="186"/>
      <c r="J99" s="186"/>
      <c r="K99" s="195"/>
      <c r="L99" s="185"/>
      <c r="M99" s="196"/>
      <c r="N99" s="185"/>
      <c r="O99" s="195"/>
      <c r="P99" s="185"/>
      <c r="Q99" s="196">
        <f>SUM(Q81:Q84)</f>
        <v>0</v>
      </c>
      <c r="R99" s="195"/>
      <c r="S99" s="185"/>
      <c r="T99" s="196">
        <f>SUM(T81:T84)</f>
        <v>0</v>
      </c>
      <c r="U99" s="195"/>
      <c r="V99" s="185"/>
      <c r="W99" s="196">
        <f>SUM(W81:W84)</f>
        <v>0</v>
      </c>
      <c r="X99" s="195"/>
      <c r="Y99" s="185"/>
      <c r="Z99" s="196">
        <f>SUM(Z81:Z84)</f>
        <v>0</v>
      </c>
      <c r="AA99" s="195"/>
      <c r="AB99" s="185"/>
      <c r="AC99" s="196">
        <f>SUM(AC81:AC84)</f>
        <v>0</v>
      </c>
      <c r="AD99" s="195"/>
      <c r="AE99" s="185"/>
      <c r="AF99" s="196">
        <f>SUM(AF81:AF84)</f>
        <v>0</v>
      </c>
      <c r="AG99" s="195"/>
      <c r="AH99" s="185"/>
      <c r="AI99" s="196">
        <f>SUM(AI81:AI84)</f>
        <v>0</v>
      </c>
      <c r="AJ99" s="195"/>
      <c r="AK99" s="185"/>
      <c r="AL99" s="196">
        <f>SUM(AL81:AL84)</f>
        <v>0</v>
      </c>
      <c r="AM99" s="195"/>
      <c r="AN99" s="185"/>
      <c r="AO99" s="196">
        <f>SUM(AO81:AO84)</f>
        <v>0</v>
      </c>
      <c r="AP99" s="195"/>
      <c r="AQ99" s="185"/>
      <c r="AR99" s="196">
        <f>SUM(AR81:AR84)</f>
        <v>0</v>
      </c>
      <c r="AS99" s="195"/>
      <c r="AT99" s="185"/>
      <c r="AU99" s="196">
        <f>SUM(AU81:AU84)</f>
        <v>0</v>
      </c>
      <c r="AV99" s="195"/>
      <c r="AW99" s="185"/>
      <c r="AX99" s="196">
        <f>SUM(AX81:AX84)</f>
        <v>0</v>
      </c>
      <c r="AY99" s="195"/>
      <c r="AZ99" s="185"/>
      <c r="BA99" s="196">
        <f>SUM(BA81:BA84)</f>
        <v>0</v>
      </c>
      <c r="BB99" s="195"/>
      <c r="BC99" s="185"/>
      <c r="BD99" s="196">
        <f>SUM(BD81:BD84)</f>
        <v>0</v>
      </c>
      <c r="BE99" s="195"/>
      <c r="BF99" s="185"/>
      <c r="BG99" s="196">
        <f>SUM(BG81:BG84)</f>
        <v>0</v>
      </c>
      <c r="BH99" s="195"/>
      <c r="BI99" s="185"/>
      <c r="BJ99" s="196">
        <f>SUM(BJ81:BJ84)</f>
        <v>0</v>
      </c>
      <c r="BK99" s="195"/>
      <c r="BL99" s="185"/>
      <c r="BM99" s="196">
        <f>SUM(BM81:BM84)</f>
        <v>0</v>
      </c>
      <c r="BN99" s="195"/>
      <c r="BO99" s="185"/>
      <c r="BP99" s="196">
        <f>SUM(BP81:BP84)</f>
        <v>0</v>
      </c>
      <c r="BQ99" s="195"/>
      <c r="BR99" s="185"/>
      <c r="BS99" s="196">
        <f>SUM(BS81:BS84)</f>
        <v>0</v>
      </c>
      <c r="BT99" s="195"/>
      <c r="BU99" s="185"/>
      <c r="BV99" s="196">
        <f>SUM(BV81:BV84)</f>
        <v>0</v>
      </c>
      <c r="BW99" s="195"/>
      <c r="BX99" s="185"/>
      <c r="BY99" s="196">
        <f>SUM(BY81:BY84)</f>
        <v>0</v>
      </c>
      <c r="BZ99" s="195"/>
      <c r="CA99" s="185"/>
      <c r="CB99" s="196">
        <f>SUM(CB81:CB84)</f>
        <v>0</v>
      </c>
      <c r="CC99" s="195"/>
      <c r="CD99" s="185"/>
      <c r="CE99" s="196">
        <f>SUM(CE81:CE84)</f>
        <v>0</v>
      </c>
      <c r="CF99" s="195"/>
      <c r="CG99" s="185"/>
      <c r="CH99" s="196">
        <f>SUM(CH81:CH84)</f>
        <v>0</v>
      </c>
      <c r="CI99" s="195"/>
      <c r="CJ99" s="185"/>
      <c r="CK99" s="196">
        <f>SUM(CK81:CK84)</f>
        <v>0</v>
      </c>
      <c r="CL99" s="195"/>
      <c r="CM99" s="185"/>
      <c r="CN99" s="196">
        <f>SUM(CN81:CN84)</f>
        <v>0</v>
      </c>
      <c r="CO99" s="195"/>
      <c r="CP99" s="185"/>
      <c r="CQ99" s="196">
        <f>SUM(CQ81:CQ84)</f>
        <v>0</v>
      </c>
      <c r="CR99" s="195"/>
      <c r="CS99" s="185"/>
      <c r="CT99" s="196">
        <f>SUM(CT81:CT84)</f>
        <v>0</v>
      </c>
      <c r="CU99" s="195"/>
      <c r="CV99" s="185"/>
      <c r="CW99" s="196">
        <f>SUM(CW81:CW84)</f>
        <v>0</v>
      </c>
      <c r="CX99" s="195"/>
      <c r="CY99" s="185"/>
      <c r="CZ99" s="196">
        <f>SUM(CZ81:CZ84)</f>
        <v>0</v>
      </c>
      <c r="DA99" s="195"/>
      <c r="DB99" s="185"/>
      <c r="DC99" s="196">
        <f>SUM(DC81:DC84)</f>
        <v>0</v>
      </c>
      <c r="DD99" s="195"/>
      <c r="DE99" s="185"/>
      <c r="DF99" s="196">
        <f>SUM(DF81:DF84)</f>
        <v>0</v>
      </c>
      <c r="DG99" s="195"/>
      <c r="DH99" s="185"/>
      <c r="DI99" s="196">
        <f>SUM(DI81:DI84)</f>
        <v>0</v>
      </c>
      <c r="DJ99" s="195"/>
      <c r="DK99" s="185"/>
      <c r="DL99" s="196">
        <f>SUM(DL81:DL84)</f>
        <v>0</v>
      </c>
      <c r="DM99" s="195"/>
      <c r="DN99" s="185"/>
      <c r="DO99" s="196">
        <f>SUM(DO81:DO84)</f>
        <v>0</v>
      </c>
      <c r="DP99" s="195"/>
      <c r="DQ99" s="185"/>
      <c r="DR99" s="196">
        <f>SUM(DR81:DR84)</f>
        <v>0</v>
      </c>
      <c r="DS99" s="195"/>
      <c r="DT99" s="185"/>
      <c r="DU99" s="196">
        <f>SUM(DU81:DU84)</f>
        <v>0</v>
      </c>
      <c r="DV99" s="195"/>
      <c r="DW99" s="185"/>
      <c r="DX99" s="196">
        <f>SUM(DX81:DX84)</f>
        <v>0</v>
      </c>
      <c r="DY99" s="195"/>
      <c r="DZ99" s="185"/>
      <c r="EA99" s="196">
        <f>SUM(EA81:EA84)</f>
        <v>0</v>
      </c>
      <c r="EB99" s="195"/>
      <c r="EC99" s="185"/>
      <c r="ED99" s="196">
        <f>SUM(ED81:ED84)</f>
        <v>0</v>
      </c>
      <c r="EE99" s="195"/>
      <c r="EF99" s="185"/>
      <c r="EG99" s="196">
        <f>SUM(EG81:EG84)</f>
        <v>0</v>
      </c>
      <c r="EH99" s="195"/>
      <c r="EI99" s="185"/>
      <c r="EJ99" s="196">
        <f>SUM(EJ81:EJ84)</f>
        <v>0</v>
      </c>
      <c r="EK99" s="195"/>
      <c r="EL99" s="185"/>
      <c r="EM99" s="196">
        <f>SUM(EM81:EM84)</f>
        <v>0</v>
      </c>
      <c r="EN99" s="195"/>
      <c r="EO99" s="185"/>
      <c r="EP99" s="196">
        <f>SUM(EP81:EP84)</f>
        <v>0</v>
      </c>
      <c r="EQ99" s="195"/>
      <c r="ER99" s="185"/>
      <c r="ES99" s="196">
        <f>SUM(ES81:ES84)</f>
        <v>0</v>
      </c>
      <c r="ET99" s="195"/>
      <c r="EU99" s="185"/>
      <c r="EV99" s="196">
        <f>SUM(EV81:EV84)</f>
        <v>0</v>
      </c>
      <c r="EW99" s="195"/>
      <c r="EX99" s="185"/>
      <c r="EY99" s="196">
        <f>SUM(EY81:EY84)</f>
        <v>0</v>
      </c>
      <c r="EZ99" s="195"/>
      <c r="FA99" s="185"/>
      <c r="FB99" s="196">
        <f>SUM(FB81:FB84)</f>
        <v>0</v>
      </c>
      <c r="FC99" s="195"/>
      <c r="FD99" s="185"/>
      <c r="FE99" s="196">
        <f>SUM(FE81:FE84)</f>
        <v>0</v>
      </c>
      <c r="FF99" s="195"/>
      <c r="FG99" s="185"/>
      <c r="FH99" s="196">
        <f>SUM(FH81:FH84)</f>
        <v>0</v>
      </c>
      <c r="FI99" s="195"/>
      <c r="FJ99" s="185"/>
      <c r="FK99" s="196">
        <f>SUM(FK81:FK84)</f>
        <v>0</v>
      </c>
      <c r="FL99" s="195"/>
      <c r="FM99" s="185"/>
      <c r="FN99" s="196">
        <f>SUM(FN81:FN84)</f>
        <v>0</v>
      </c>
      <c r="FO99" s="195"/>
      <c r="FP99" s="185"/>
      <c r="FQ99" s="196">
        <f>SUM(FQ81:FQ84)</f>
        <v>0</v>
      </c>
      <c r="FR99" s="195"/>
      <c r="FS99" s="185"/>
      <c r="FT99" s="196">
        <f>SUM(FT81:FT84)</f>
        <v>0</v>
      </c>
      <c r="FU99" s="195"/>
      <c r="FV99" s="185"/>
      <c r="FW99" s="196">
        <f>SUM(FW81:FW84)</f>
        <v>0</v>
      </c>
      <c r="FX99" s="195"/>
      <c r="FY99" s="185"/>
      <c r="FZ99" s="196">
        <f>SUM(FZ81:FZ84)</f>
        <v>0</v>
      </c>
      <c r="GA99" s="195"/>
      <c r="GB99" s="185"/>
      <c r="GC99" s="196">
        <f>SUM(GC81:GC84)</f>
        <v>0</v>
      </c>
      <c r="GD99" s="195"/>
      <c r="GE99" s="185"/>
      <c r="GF99" s="196">
        <f>SUM(GF81:GF84)</f>
        <v>0</v>
      </c>
      <c r="GG99" s="195"/>
      <c r="GH99" s="185"/>
      <c r="GI99" s="196">
        <f>SUM(GI81:GI84)</f>
        <v>0</v>
      </c>
      <c r="GJ99" s="195"/>
      <c r="GK99" s="185"/>
      <c r="GL99" s="196">
        <f>SUM(GL81:GL84)</f>
        <v>0</v>
      </c>
      <c r="GM99" s="195"/>
      <c r="GN99" s="185"/>
      <c r="GO99" s="196">
        <f>SUM(GO81:GO84)</f>
        <v>0</v>
      </c>
      <c r="GP99" s="195"/>
      <c r="GQ99" s="185"/>
      <c r="GR99" s="196">
        <f>SUM(GR81:GR84)</f>
        <v>0</v>
      </c>
      <c r="GS99" s="195"/>
      <c r="GT99" s="185"/>
      <c r="GU99" s="196">
        <f>SUM(GU81:GU84)</f>
        <v>0</v>
      </c>
      <c r="GV99" s="168"/>
    </row>
    <row r="100" spans="1:204" ht="12.75" hidden="1" customHeight="1">
      <c r="A100" s="168"/>
      <c r="B100" s="448"/>
      <c r="C100" s="185" t="s">
        <v>8</v>
      </c>
      <c r="D100" s="185"/>
      <c r="E100" s="186"/>
      <c r="F100" s="186"/>
      <c r="G100" s="186"/>
      <c r="H100" s="186"/>
      <c r="I100" s="186"/>
      <c r="J100" s="186"/>
      <c r="K100" s="195"/>
      <c r="L100" s="185"/>
      <c r="M100" s="196"/>
      <c r="N100" s="185"/>
      <c r="O100" s="195"/>
      <c r="P100" s="185"/>
      <c r="Q100" s="196">
        <f>SUM(Q85:Q86)</f>
        <v>0</v>
      </c>
      <c r="R100" s="195"/>
      <c r="S100" s="185"/>
      <c r="T100" s="196">
        <f>SUM(T85:T86)</f>
        <v>0</v>
      </c>
      <c r="U100" s="195"/>
      <c r="V100" s="185"/>
      <c r="W100" s="196">
        <f>SUM(W85:W86)</f>
        <v>0</v>
      </c>
      <c r="X100" s="195"/>
      <c r="Y100" s="185"/>
      <c r="Z100" s="196">
        <f>SUM(Z85:Z86)</f>
        <v>0</v>
      </c>
      <c r="AA100" s="195"/>
      <c r="AB100" s="185"/>
      <c r="AC100" s="196">
        <f>SUM(AC85:AC86)</f>
        <v>0</v>
      </c>
      <c r="AD100" s="195"/>
      <c r="AE100" s="185"/>
      <c r="AF100" s="196">
        <f>SUM(AF85:AF86)</f>
        <v>0</v>
      </c>
      <c r="AG100" s="195"/>
      <c r="AH100" s="185"/>
      <c r="AI100" s="196">
        <f>SUM(AI85:AI86)</f>
        <v>0</v>
      </c>
      <c r="AJ100" s="195"/>
      <c r="AK100" s="185"/>
      <c r="AL100" s="196">
        <f>SUM(AL85:AL86)</f>
        <v>0</v>
      </c>
      <c r="AM100" s="195"/>
      <c r="AN100" s="185"/>
      <c r="AO100" s="196">
        <f>SUM(AO85:AO86)</f>
        <v>0</v>
      </c>
      <c r="AP100" s="195"/>
      <c r="AQ100" s="185"/>
      <c r="AR100" s="196">
        <f>SUM(AR85:AR86)</f>
        <v>0</v>
      </c>
      <c r="AS100" s="195"/>
      <c r="AT100" s="185"/>
      <c r="AU100" s="196">
        <f>SUM(AU85:AU86)</f>
        <v>0</v>
      </c>
      <c r="AV100" s="195"/>
      <c r="AW100" s="185"/>
      <c r="AX100" s="196">
        <f>SUM(AX85:AX86)</f>
        <v>0</v>
      </c>
      <c r="AY100" s="195"/>
      <c r="AZ100" s="185"/>
      <c r="BA100" s="196">
        <f>SUM(BA85:BA86)</f>
        <v>0</v>
      </c>
      <c r="BB100" s="195"/>
      <c r="BC100" s="185"/>
      <c r="BD100" s="196">
        <f>SUM(BD85:BD86)</f>
        <v>0</v>
      </c>
      <c r="BE100" s="195"/>
      <c r="BF100" s="185"/>
      <c r="BG100" s="196">
        <f>SUM(BG85:BG86)</f>
        <v>0</v>
      </c>
      <c r="BH100" s="195"/>
      <c r="BI100" s="185"/>
      <c r="BJ100" s="196">
        <f>SUM(BJ85:BJ86)</f>
        <v>0</v>
      </c>
      <c r="BK100" s="195"/>
      <c r="BL100" s="185"/>
      <c r="BM100" s="196">
        <f>SUM(BM85:BM86)</f>
        <v>0</v>
      </c>
      <c r="BN100" s="195"/>
      <c r="BO100" s="185"/>
      <c r="BP100" s="196">
        <f>SUM(BP85:BP86)</f>
        <v>0</v>
      </c>
      <c r="BQ100" s="195"/>
      <c r="BR100" s="185"/>
      <c r="BS100" s="196">
        <f>SUM(BS85:BS86)</f>
        <v>0</v>
      </c>
      <c r="BT100" s="195"/>
      <c r="BU100" s="185"/>
      <c r="BV100" s="196">
        <f>SUM(BV85:BV86)</f>
        <v>0</v>
      </c>
      <c r="BW100" s="195"/>
      <c r="BX100" s="185"/>
      <c r="BY100" s="196">
        <f>SUM(BY85:BY86)</f>
        <v>0</v>
      </c>
      <c r="BZ100" s="195"/>
      <c r="CA100" s="185"/>
      <c r="CB100" s="196">
        <f>SUM(CB85:CB86)</f>
        <v>0</v>
      </c>
      <c r="CC100" s="195"/>
      <c r="CD100" s="185"/>
      <c r="CE100" s="196">
        <f>SUM(CE85:CE86)</f>
        <v>0</v>
      </c>
      <c r="CF100" s="195"/>
      <c r="CG100" s="185"/>
      <c r="CH100" s="196">
        <f>SUM(CH85:CH86)</f>
        <v>0</v>
      </c>
      <c r="CI100" s="195"/>
      <c r="CJ100" s="185"/>
      <c r="CK100" s="196">
        <f>SUM(CK85:CK86)</f>
        <v>0</v>
      </c>
      <c r="CL100" s="195"/>
      <c r="CM100" s="185"/>
      <c r="CN100" s="196">
        <f>SUM(CN85:CN86)</f>
        <v>0</v>
      </c>
      <c r="CO100" s="195"/>
      <c r="CP100" s="185"/>
      <c r="CQ100" s="196">
        <f>SUM(CQ85:CQ86)</f>
        <v>0</v>
      </c>
      <c r="CR100" s="195"/>
      <c r="CS100" s="185"/>
      <c r="CT100" s="196">
        <f>SUM(CT85:CT86)</f>
        <v>0</v>
      </c>
      <c r="CU100" s="195"/>
      <c r="CV100" s="185"/>
      <c r="CW100" s="196">
        <f>SUM(CW85:CW86)</f>
        <v>0</v>
      </c>
      <c r="CX100" s="195"/>
      <c r="CY100" s="185"/>
      <c r="CZ100" s="196">
        <f>SUM(CZ85:CZ86)</f>
        <v>0</v>
      </c>
      <c r="DA100" s="195"/>
      <c r="DB100" s="185"/>
      <c r="DC100" s="196">
        <f>SUM(DC85:DC86)</f>
        <v>0</v>
      </c>
      <c r="DD100" s="195"/>
      <c r="DE100" s="185"/>
      <c r="DF100" s="196">
        <f>SUM(DF85:DF86)</f>
        <v>0</v>
      </c>
      <c r="DG100" s="195"/>
      <c r="DH100" s="185"/>
      <c r="DI100" s="196">
        <f>SUM(DI85:DI86)</f>
        <v>0</v>
      </c>
      <c r="DJ100" s="195"/>
      <c r="DK100" s="185"/>
      <c r="DL100" s="196">
        <f>SUM(DL85:DL86)</f>
        <v>0</v>
      </c>
      <c r="DM100" s="195"/>
      <c r="DN100" s="185"/>
      <c r="DO100" s="196">
        <f>SUM(DO85:DO86)</f>
        <v>0</v>
      </c>
      <c r="DP100" s="195"/>
      <c r="DQ100" s="185"/>
      <c r="DR100" s="196">
        <f>SUM(DR85:DR86)</f>
        <v>0</v>
      </c>
      <c r="DS100" s="195"/>
      <c r="DT100" s="185"/>
      <c r="DU100" s="196">
        <f>SUM(DU85:DU86)</f>
        <v>0</v>
      </c>
      <c r="DV100" s="195"/>
      <c r="DW100" s="185"/>
      <c r="DX100" s="196">
        <f>SUM(DX85:DX86)</f>
        <v>0</v>
      </c>
      <c r="DY100" s="195"/>
      <c r="DZ100" s="185"/>
      <c r="EA100" s="196">
        <f>SUM(EA85:EA86)</f>
        <v>0</v>
      </c>
      <c r="EB100" s="195"/>
      <c r="EC100" s="185"/>
      <c r="ED100" s="196">
        <f>SUM(ED85:ED86)</f>
        <v>0</v>
      </c>
      <c r="EE100" s="195"/>
      <c r="EF100" s="185"/>
      <c r="EG100" s="196">
        <f>SUM(EG85:EG86)</f>
        <v>0</v>
      </c>
      <c r="EH100" s="195"/>
      <c r="EI100" s="185"/>
      <c r="EJ100" s="196">
        <f>SUM(EJ85:EJ86)</f>
        <v>0</v>
      </c>
      <c r="EK100" s="195"/>
      <c r="EL100" s="185"/>
      <c r="EM100" s="196">
        <f>SUM(EM85:EM86)</f>
        <v>0</v>
      </c>
      <c r="EN100" s="195"/>
      <c r="EO100" s="185"/>
      <c r="EP100" s="196">
        <f>SUM(EP85:EP86)</f>
        <v>0</v>
      </c>
      <c r="EQ100" s="195"/>
      <c r="ER100" s="185"/>
      <c r="ES100" s="196">
        <f>SUM(ES85:ES86)</f>
        <v>0</v>
      </c>
      <c r="ET100" s="195"/>
      <c r="EU100" s="185"/>
      <c r="EV100" s="196">
        <f>SUM(EV85:EV86)</f>
        <v>0</v>
      </c>
      <c r="EW100" s="195"/>
      <c r="EX100" s="185"/>
      <c r="EY100" s="196">
        <f>SUM(EY85:EY86)</f>
        <v>0</v>
      </c>
      <c r="EZ100" s="195"/>
      <c r="FA100" s="185"/>
      <c r="FB100" s="196">
        <f>SUM(FB85:FB86)</f>
        <v>0</v>
      </c>
      <c r="FC100" s="195"/>
      <c r="FD100" s="185"/>
      <c r="FE100" s="196">
        <f>SUM(FE85:FE86)</f>
        <v>0</v>
      </c>
      <c r="FF100" s="195"/>
      <c r="FG100" s="185"/>
      <c r="FH100" s="196">
        <f>SUM(FH85:FH86)</f>
        <v>0</v>
      </c>
      <c r="FI100" s="195"/>
      <c r="FJ100" s="185"/>
      <c r="FK100" s="196">
        <f>SUM(FK85:FK86)</f>
        <v>0</v>
      </c>
      <c r="FL100" s="195"/>
      <c r="FM100" s="185"/>
      <c r="FN100" s="196">
        <f>SUM(FN85:FN86)</f>
        <v>0</v>
      </c>
      <c r="FO100" s="195"/>
      <c r="FP100" s="185"/>
      <c r="FQ100" s="196">
        <f>SUM(FQ85:FQ86)</f>
        <v>0</v>
      </c>
      <c r="FR100" s="195"/>
      <c r="FS100" s="185"/>
      <c r="FT100" s="196">
        <f>SUM(FT85:FT86)</f>
        <v>0</v>
      </c>
      <c r="FU100" s="195"/>
      <c r="FV100" s="185"/>
      <c r="FW100" s="196">
        <f>SUM(FW85:FW86)</f>
        <v>0</v>
      </c>
      <c r="FX100" s="195"/>
      <c r="FY100" s="185"/>
      <c r="FZ100" s="196">
        <f>SUM(FZ85:FZ86)</f>
        <v>0</v>
      </c>
      <c r="GA100" s="195"/>
      <c r="GB100" s="185"/>
      <c r="GC100" s="196">
        <f>SUM(GC85:GC86)</f>
        <v>0</v>
      </c>
      <c r="GD100" s="195"/>
      <c r="GE100" s="185"/>
      <c r="GF100" s="196">
        <f>SUM(GF85:GF86)</f>
        <v>0</v>
      </c>
      <c r="GG100" s="195"/>
      <c r="GH100" s="185"/>
      <c r="GI100" s="196">
        <f>SUM(GI85:GI86)</f>
        <v>0</v>
      </c>
      <c r="GJ100" s="195"/>
      <c r="GK100" s="185"/>
      <c r="GL100" s="196">
        <f>SUM(GL85:GL86)</f>
        <v>0</v>
      </c>
      <c r="GM100" s="195"/>
      <c r="GN100" s="185"/>
      <c r="GO100" s="196">
        <f>SUM(GO85:GO86)</f>
        <v>0</v>
      </c>
      <c r="GP100" s="195"/>
      <c r="GQ100" s="185"/>
      <c r="GR100" s="196">
        <f>SUM(GR85:GR86)</f>
        <v>0</v>
      </c>
      <c r="GS100" s="195"/>
      <c r="GT100" s="185"/>
      <c r="GU100" s="196">
        <f>SUM(GU85:GU86)</f>
        <v>0</v>
      </c>
      <c r="GV100" s="168"/>
    </row>
    <row r="101" spans="1:204" ht="12.75" hidden="1" customHeight="1">
      <c r="A101" s="168"/>
      <c r="B101" s="449"/>
      <c r="C101" s="188" t="s">
        <v>9</v>
      </c>
      <c r="D101" s="188"/>
      <c r="E101" s="189"/>
      <c r="F101" s="189"/>
      <c r="G101" s="189"/>
      <c r="H101" s="189"/>
      <c r="I101" s="189"/>
      <c r="J101" s="189"/>
      <c r="K101" s="197"/>
      <c r="L101" s="188"/>
      <c r="M101" s="198"/>
      <c r="N101" s="188"/>
      <c r="O101" s="197"/>
      <c r="P101" s="188"/>
      <c r="Q101" s="198">
        <f>Q87</f>
        <v>0</v>
      </c>
      <c r="R101" s="197"/>
      <c r="S101" s="188"/>
      <c r="T101" s="198">
        <f>T87</f>
        <v>0</v>
      </c>
      <c r="U101" s="197"/>
      <c r="V101" s="188"/>
      <c r="W101" s="198">
        <f>W87</f>
        <v>0</v>
      </c>
      <c r="X101" s="197"/>
      <c r="Y101" s="188"/>
      <c r="Z101" s="198">
        <f>Z87</f>
        <v>0</v>
      </c>
      <c r="AA101" s="197"/>
      <c r="AB101" s="188"/>
      <c r="AC101" s="198">
        <f>AC87</f>
        <v>0</v>
      </c>
      <c r="AD101" s="197"/>
      <c r="AE101" s="188"/>
      <c r="AF101" s="198">
        <f>AF87</f>
        <v>0</v>
      </c>
      <c r="AG101" s="197"/>
      <c r="AH101" s="188"/>
      <c r="AI101" s="198">
        <f>AI87</f>
        <v>0</v>
      </c>
      <c r="AJ101" s="197"/>
      <c r="AK101" s="188"/>
      <c r="AL101" s="198">
        <f>AL87</f>
        <v>0</v>
      </c>
      <c r="AM101" s="197"/>
      <c r="AN101" s="188"/>
      <c r="AO101" s="198">
        <f>AO87</f>
        <v>0</v>
      </c>
      <c r="AP101" s="197"/>
      <c r="AQ101" s="188"/>
      <c r="AR101" s="198">
        <f>AR87</f>
        <v>0</v>
      </c>
      <c r="AS101" s="197"/>
      <c r="AT101" s="188"/>
      <c r="AU101" s="198">
        <f>AU87</f>
        <v>0</v>
      </c>
      <c r="AV101" s="197"/>
      <c r="AW101" s="188"/>
      <c r="AX101" s="198">
        <f>AX87</f>
        <v>0</v>
      </c>
      <c r="AY101" s="197"/>
      <c r="AZ101" s="188"/>
      <c r="BA101" s="198">
        <f>BA87</f>
        <v>0</v>
      </c>
      <c r="BB101" s="197"/>
      <c r="BC101" s="188"/>
      <c r="BD101" s="198">
        <f>BD87</f>
        <v>0</v>
      </c>
      <c r="BE101" s="197"/>
      <c r="BF101" s="188"/>
      <c r="BG101" s="198">
        <f>BG87</f>
        <v>0</v>
      </c>
      <c r="BH101" s="197"/>
      <c r="BI101" s="188"/>
      <c r="BJ101" s="198">
        <f>BJ87</f>
        <v>0</v>
      </c>
      <c r="BK101" s="197"/>
      <c r="BL101" s="188"/>
      <c r="BM101" s="198">
        <f>BM87</f>
        <v>0</v>
      </c>
      <c r="BN101" s="197"/>
      <c r="BO101" s="188"/>
      <c r="BP101" s="198">
        <f>BP87</f>
        <v>0</v>
      </c>
      <c r="BQ101" s="197"/>
      <c r="BR101" s="188"/>
      <c r="BS101" s="198">
        <f>BS87</f>
        <v>0</v>
      </c>
      <c r="BT101" s="197"/>
      <c r="BU101" s="188"/>
      <c r="BV101" s="198">
        <f>BV87</f>
        <v>0</v>
      </c>
      <c r="BW101" s="197"/>
      <c r="BX101" s="188"/>
      <c r="BY101" s="198">
        <f>BY87</f>
        <v>0</v>
      </c>
      <c r="BZ101" s="197"/>
      <c r="CA101" s="188"/>
      <c r="CB101" s="198">
        <f>CB87</f>
        <v>0</v>
      </c>
      <c r="CC101" s="197"/>
      <c r="CD101" s="188"/>
      <c r="CE101" s="198">
        <f>CE87</f>
        <v>0</v>
      </c>
      <c r="CF101" s="197"/>
      <c r="CG101" s="188"/>
      <c r="CH101" s="198">
        <f>CH87</f>
        <v>0</v>
      </c>
      <c r="CI101" s="197"/>
      <c r="CJ101" s="188"/>
      <c r="CK101" s="198">
        <f>CK87</f>
        <v>0</v>
      </c>
      <c r="CL101" s="197"/>
      <c r="CM101" s="188"/>
      <c r="CN101" s="198">
        <f>CN87</f>
        <v>0</v>
      </c>
      <c r="CO101" s="197"/>
      <c r="CP101" s="188"/>
      <c r="CQ101" s="198">
        <f>CQ87</f>
        <v>0</v>
      </c>
      <c r="CR101" s="197"/>
      <c r="CS101" s="188"/>
      <c r="CT101" s="198">
        <f>CT87</f>
        <v>0</v>
      </c>
      <c r="CU101" s="197"/>
      <c r="CV101" s="188"/>
      <c r="CW101" s="198">
        <f>CW87</f>
        <v>0</v>
      </c>
      <c r="CX101" s="197"/>
      <c r="CY101" s="188"/>
      <c r="CZ101" s="198">
        <f>CZ87</f>
        <v>0</v>
      </c>
      <c r="DA101" s="197"/>
      <c r="DB101" s="188"/>
      <c r="DC101" s="198">
        <f>DC87</f>
        <v>0</v>
      </c>
      <c r="DD101" s="197"/>
      <c r="DE101" s="188"/>
      <c r="DF101" s="198">
        <f>DF87</f>
        <v>0</v>
      </c>
      <c r="DG101" s="197"/>
      <c r="DH101" s="188"/>
      <c r="DI101" s="198">
        <f>DI87</f>
        <v>0</v>
      </c>
      <c r="DJ101" s="197"/>
      <c r="DK101" s="188"/>
      <c r="DL101" s="198">
        <f>DL87</f>
        <v>0</v>
      </c>
      <c r="DM101" s="197"/>
      <c r="DN101" s="188"/>
      <c r="DO101" s="198">
        <f>DO87</f>
        <v>0</v>
      </c>
      <c r="DP101" s="197"/>
      <c r="DQ101" s="188"/>
      <c r="DR101" s="198">
        <f>DR87</f>
        <v>0</v>
      </c>
      <c r="DS101" s="197"/>
      <c r="DT101" s="188"/>
      <c r="DU101" s="198">
        <f>DU87</f>
        <v>0</v>
      </c>
      <c r="DV101" s="197"/>
      <c r="DW101" s="188"/>
      <c r="DX101" s="198">
        <f>DX87</f>
        <v>0</v>
      </c>
      <c r="DY101" s="197"/>
      <c r="DZ101" s="188"/>
      <c r="EA101" s="198">
        <f>EA87</f>
        <v>0</v>
      </c>
      <c r="EB101" s="197"/>
      <c r="EC101" s="188"/>
      <c r="ED101" s="198">
        <f>ED87</f>
        <v>0</v>
      </c>
      <c r="EE101" s="197"/>
      <c r="EF101" s="188"/>
      <c r="EG101" s="198">
        <f>EG87</f>
        <v>0</v>
      </c>
      <c r="EH101" s="197"/>
      <c r="EI101" s="188"/>
      <c r="EJ101" s="198">
        <f>EJ87</f>
        <v>0</v>
      </c>
      <c r="EK101" s="197"/>
      <c r="EL101" s="188"/>
      <c r="EM101" s="198">
        <f>EM87</f>
        <v>0</v>
      </c>
      <c r="EN101" s="197"/>
      <c r="EO101" s="188"/>
      <c r="EP101" s="198">
        <f>EP87</f>
        <v>0</v>
      </c>
      <c r="EQ101" s="197"/>
      <c r="ER101" s="188"/>
      <c r="ES101" s="198">
        <f>ES87</f>
        <v>0</v>
      </c>
      <c r="ET101" s="197"/>
      <c r="EU101" s="188"/>
      <c r="EV101" s="198">
        <f>EV87</f>
        <v>0</v>
      </c>
      <c r="EW101" s="197"/>
      <c r="EX101" s="188"/>
      <c r="EY101" s="198">
        <f>EY87</f>
        <v>0</v>
      </c>
      <c r="EZ101" s="197"/>
      <c r="FA101" s="188"/>
      <c r="FB101" s="198">
        <f>FB87</f>
        <v>0</v>
      </c>
      <c r="FC101" s="197"/>
      <c r="FD101" s="188"/>
      <c r="FE101" s="198">
        <f>FE87</f>
        <v>0</v>
      </c>
      <c r="FF101" s="197"/>
      <c r="FG101" s="188"/>
      <c r="FH101" s="198">
        <f>FH87</f>
        <v>0</v>
      </c>
      <c r="FI101" s="197"/>
      <c r="FJ101" s="188"/>
      <c r="FK101" s="198">
        <f>FK87</f>
        <v>0</v>
      </c>
      <c r="FL101" s="197"/>
      <c r="FM101" s="188"/>
      <c r="FN101" s="198">
        <f>FN87</f>
        <v>0</v>
      </c>
      <c r="FO101" s="197"/>
      <c r="FP101" s="188"/>
      <c r="FQ101" s="198">
        <f>FQ87</f>
        <v>0</v>
      </c>
      <c r="FR101" s="197"/>
      <c r="FS101" s="188"/>
      <c r="FT101" s="198">
        <f>FT87</f>
        <v>0</v>
      </c>
      <c r="FU101" s="197"/>
      <c r="FV101" s="188"/>
      <c r="FW101" s="198">
        <f>FW87</f>
        <v>0</v>
      </c>
      <c r="FX101" s="197"/>
      <c r="FY101" s="188"/>
      <c r="FZ101" s="198">
        <f>FZ87</f>
        <v>0</v>
      </c>
      <c r="GA101" s="197"/>
      <c r="GB101" s="188"/>
      <c r="GC101" s="198">
        <f>GC87</f>
        <v>0</v>
      </c>
      <c r="GD101" s="197"/>
      <c r="GE101" s="188"/>
      <c r="GF101" s="198">
        <f>GF87</f>
        <v>0</v>
      </c>
      <c r="GG101" s="197"/>
      <c r="GH101" s="188"/>
      <c r="GI101" s="198">
        <f>GI87</f>
        <v>0</v>
      </c>
      <c r="GJ101" s="197"/>
      <c r="GK101" s="188"/>
      <c r="GL101" s="198">
        <f>GL87</f>
        <v>0</v>
      </c>
      <c r="GM101" s="197"/>
      <c r="GN101" s="188"/>
      <c r="GO101" s="198">
        <f>GO87</f>
        <v>0</v>
      </c>
      <c r="GP101" s="197"/>
      <c r="GQ101" s="188"/>
      <c r="GR101" s="198">
        <f>GR87</f>
        <v>0</v>
      </c>
      <c r="GS101" s="197"/>
      <c r="GT101" s="188"/>
      <c r="GU101" s="198">
        <f>GU87</f>
        <v>0</v>
      </c>
      <c r="GV101" s="168"/>
    </row>
    <row r="102" spans="1:204" ht="12.75" hidden="1" customHeight="1">
      <c r="A102" s="168"/>
      <c r="B102" s="410"/>
      <c r="C102" s="182" t="s">
        <v>106</v>
      </c>
      <c r="D102" s="182"/>
      <c r="E102" s="183"/>
      <c r="F102" s="183"/>
      <c r="G102" s="183"/>
      <c r="H102" s="183"/>
      <c r="I102" s="183"/>
      <c r="J102" s="183"/>
      <c r="K102" s="193"/>
      <c r="L102" s="182"/>
      <c r="M102" s="194"/>
      <c r="N102" s="182"/>
      <c r="O102" s="193"/>
      <c r="P102" s="182"/>
      <c r="Q102" s="194">
        <f>SUM(Q42:Q49)</f>
        <v>0</v>
      </c>
      <c r="R102" s="193"/>
      <c r="S102" s="182"/>
      <c r="T102" s="194">
        <f>SUM(T42:T49)</f>
        <v>0</v>
      </c>
      <c r="U102" s="193"/>
      <c r="V102" s="182"/>
      <c r="W102" s="194">
        <f>SUM(W42:W49)</f>
        <v>0</v>
      </c>
      <c r="X102" s="193"/>
      <c r="Y102" s="182"/>
      <c r="Z102" s="194">
        <f>SUM(Z42:Z49)</f>
        <v>0</v>
      </c>
      <c r="AA102" s="193"/>
      <c r="AB102" s="182"/>
      <c r="AC102" s="194">
        <f>SUM(AC42:AC49)</f>
        <v>0</v>
      </c>
      <c r="AD102" s="193"/>
      <c r="AE102" s="182"/>
      <c r="AF102" s="194">
        <f>SUM(AF42:AF49)</f>
        <v>0</v>
      </c>
      <c r="AG102" s="193"/>
      <c r="AH102" s="182"/>
      <c r="AI102" s="194">
        <f>SUM(AI42:AI49)</f>
        <v>0</v>
      </c>
      <c r="AJ102" s="193"/>
      <c r="AK102" s="182"/>
      <c r="AL102" s="194">
        <f>SUM(AL42:AL49)</f>
        <v>0</v>
      </c>
      <c r="AM102" s="193"/>
      <c r="AN102" s="182"/>
      <c r="AO102" s="194">
        <f>SUM(AO42:AO49)</f>
        <v>0</v>
      </c>
      <c r="AP102" s="193"/>
      <c r="AQ102" s="182"/>
      <c r="AR102" s="194">
        <f>SUM(AR42:AR49)</f>
        <v>0</v>
      </c>
      <c r="AS102" s="193"/>
      <c r="AT102" s="182"/>
      <c r="AU102" s="194">
        <f>SUM(AU42:AU49)</f>
        <v>0</v>
      </c>
      <c r="AV102" s="193"/>
      <c r="AW102" s="182"/>
      <c r="AX102" s="194">
        <f>SUM(AX42:AX49)</f>
        <v>0</v>
      </c>
      <c r="AY102" s="193"/>
      <c r="AZ102" s="182"/>
      <c r="BA102" s="194">
        <f>SUM(BA42:BA49)</f>
        <v>0</v>
      </c>
      <c r="BB102" s="193"/>
      <c r="BC102" s="182"/>
      <c r="BD102" s="194">
        <f>SUM(BD42:BD49)</f>
        <v>0</v>
      </c>
      <c r="BE102" s="193"/>
      <c r="BF102" s="182"/>
      <c r="BG102" s="194">
        <f>SUM(BG42:BG49)</f>
        <v>0</v>
      </c>
      <c r="BH102" s="193"/>
      <c r="BI102" s="182"/>
      <c r="BJ102" s="194">
        <f>SUM(BJ42:BJ49)</f>
        <v>0</v>
      </c>
      <c r="BK102" s="193"/>
      <c r="BL102" s="182"/>
      <c r="BM102" s="194">
        <f>SUM(BM42:BM49)</f>
        <v>0</v>
      </c>
      <c r="BN102" s="193"/>
      <c r="BO102" s="182"/>
      <c r="BP102" s="194">
        <f>SUM(BP42:BP49)</f>
        <v>0</v>
      </c>
      <c r="BQ102" s="193"/>
      <c r="BR102" s="182"/>
      <c r="BS102" s="194">
        <f>SUM(BS42:BS49)</f>
        <v>0</v>
      </c>
      <c r="BT102" s="193"/>
      <c r="BU102" s="182"/>
      <c r="BV102" s="194">
        <f>SUM(BV42:BV49)</f>
        <v>0</v>
      </c>
      <c r="BW102" s="193"/>
      <c r="BX102" s="182"/>
      <c r="BY102" s="194">
        <f>SUM(BY42:BY49)</f>
        <v>0</v>
      </c>
      <c r="BZ102" s="193"/>
      <c r="CA102" s="182"/>
      <c r="CB102" s="194">
        <f>SUM(CB42:CB49)</f>
        <v>0</v>
      </c>
      <c r="CC102" s="193"/>
      <c r="CD102" s="182"/>
      <c r="CE102" s="194">
        <f>SUM(CE42:CE49)</f>
        <v>0</v>
      </c>
      <c r="CF102" s="193"/>
      <c r="CG102" s="182"/>
      <c r="CH102" s="194">
        <f>SUM(CH42:CH49)</f>
        <v>0</v>
      </c>
      <c r="CI102" s="193"/>
      <c r="CJ102" s="182"/>
      <c r="CK102" s="194">
        <f>SUM(CK42:CK49)</f>
        <v>0</v>
      </c>
      <c r="CL102" s="193"/>
      <c r="CM102" s="182"/>
      <c r="CN102" s="194">
        <f>SUM(CN42:CN49)</f>
        <v>0</v>
      </c>
      <c r="CO102" s="193"/>
      <c r="CP102" s="182"/>
      <c r="CQ102" s="194">
        <f>SUM(CQ42:CQ49)</f>
        <v>0</v>
      </c>
      <c r="CR102" s="193"/>
      <c r="CS102" s="182"/>
      <c r="CT102" s="194">
        <f>SUM(CT42:CT49)</f>
        <v>0</v>
      </c>
      <c r="CU102" s="193"/>
      <c r="CV102" s="182"/>
      <c r="CW102" s="194">
        <f>SUM(CW42:CW49)</f>
        <v>0</v>
      </c>
      <c r="CX102" s="193"/>
      <c r="CY102" s="182"/>
      <c r="CZ102" s="194">
        <f>SUM(CZ42:CZ49)</f>
        <v>0</v>
      </c>
      <c r="DA102" s="193"/>
      <c r="DB102" s="182"/>
      <c r="DC102" s="194">
        <f>SUM(DC42:DC49)</f>
        <v>0</v>
      </c>
      <c r="DD102" s="193"/>
      <c r="DE102" s="182"/>
      <c r="DF102" s="194">
        <f>SUM(DF42:DF49)</f>
        <v>0</v>
      </c>
      <c r="DG102" s="193"/>
      <c r="DH102" s="182"/>
      <c r="DI102" s="194">
        <f>SUM(DI42:DI49)</f>
        <v>0</v>
      </c>
      <c r="DJ102" s="193"/>
      <c r="DK102" s="182"/>
      <c r="DL102" s="194">
        <f>SUM(DL42:DL49)</f>
        <v>0</v>
      </c>
      <c r="DM102" s="193"/>
      <c r="DN102" s="182"/>
      <c r="DO102" s="194">
        <f>SUM(DO42:DO49)</f>
        <v>0</v>
      </c>
      <c r="DP102" s="193"/>
      <c r="DQ102" s="182"/>
      <c r="DR102" s="194">
        <f>SUM(DR42:DR49)</f>
        <v>0</v>
      </c>
      <c r="DS102" s="193"/>
      <c r="DT102" s="182"/>
      <c r="DU102" s="194">
        <f>SUM(DU42:DU49)</f>
        <v>0</v>
      </c>
      <c r="DV102" s="193"/>
      <c r="DW102" s="182"/>
      <c r="DX102" s="194">
        <f>SUM(DX42:DX49)</f>
        <v>0</v>
      </c>
      <c r="DY102" s="193"/>
      <c r="DZ102" s="182"/>
      <c r="EA102" s="194">
        <f>SUM(EA42:EA49)</f>
        <v>0</v>
      </c>
      <c r="EB102" s="193"/>
      <c r="EC102" s="182"/>
      <c r="ED102" s="194">
        <f>SUM(ED42:ED49)</f>
        <v>0</v>
      </c>
      <c r="EE102" s="193"/>
      <c r="EF102" s="182"/>
      <c r="EG102" s="194">
        <f>SUM(EG42:EG49)</f>
        <v>0</v>
      </c>
      <c r="EH102" s="193"/>
      <c r="EI102" s="182"/>
      <c r="EJ102" s="194">
        <f>SUM(EJ42:EJ49)</f>
        <v>0</v>
      </c>
      <c r="EK102" s="193"/>
      <c r="EL102" s="182"/>
      <c r="EM102" s="194">
        <f>SUM(EM42:EM49)</f>
        <v>0</v>
      </c>
      <c r="EN102" s="193"/>
      <c r="EO102" s="182"/>
      <c r="EP102" s="194">
        <f>SUM(EP42:EP49)</f>
        <v>0</v>
      </c>
      <c r="EQ102" s="193"/>
      <c r="ER102" s="182"/>
      <c r="ES102" s="194">
        <f>SUM(ES42:ES49)</f>
        <v>0</v>
      </c>
      <c r="ET102" s="193"/>
      <c r="EU102" s="182"/>
      <c r="EV102" s="194">
        <f>SUM(EV42:EV49)</f>
        <v>0</v>
      </c>
      <c r="EW102" s="193"/>
      <c r="EX102" s="182"/>
      <c r="EY102" s="194">
        <f>SUM(EY42:EY49)</f>
        <v>0</v>
      </c>
      <c r="EZ102" s="193"/>
      <c r="FA102" s="182"/>
      <c r="FB102" s="194">
        <f>SUM(FB42:FB49)</f>
        <v>0</v>
      </c>
      <c r="FC102" s="193"/>
      <c r="FD102" s="182"/>
      <c r="FE102" s="194">
        <f>SUM(FE42:FE49)</f>
        <v>0</v>
      </c>
      <c r="FF102" s="193"/>
      <c r="FG102" s="182"/>
      <c r="FH102" s="194">
        <f>SUM(FH42:FH49)</f>
        <v>0</v>
      </c>
      <c r="FI102" s="193"/>
      <c r="FJ102" s="182"/>
      <c r="FK102" s="194">
        <f>SUM(FK42:FK49)</f>
        <v>0</v>
      </c>
      <c r="FL102" s="193"/>
      <c r="FM102" s="182"/>
      <c r="FN102" s="194">
        <f>SUM(FN42:FN49)</f>
        <v>0</v>
      </c>
      <c r="FO102" s="193"/>
      <c r="FP102" s="182"/>
      <c r="FQ102" s="194">
        <f>SUM(FQ42:FQ49)</f>
        <v>0</v>
      </c>
      <c r="FR102" s="193"/>
      <c r="FS102" s="182"/>
      <c r="FT102" s="194">
        <f>SUM(FT42:FT49)</f>
        <v>0</v>
      </c>
      <c r="FU102" s="193"/>
      <c r="FV102" s="182"/>
      <c r="FW102" s="194">
        <f>SUM(FW42:FW49)</f>
        <v>0</v>
      </c>
      <c r="FX102" s="193"/>
      <c r="FY102" s="182"/>
      <c r="FZ102" s="194">
        <f>SUM(FZ42:FZ49)</f>
        <v>0</v>
      </c>
      <c r="GA102" s="193"/>
      <c r="GB102" s="182"/>
      <c r="GC102" s="194">
        <f>SUM(GC42:GC49)</f>
        <v>0</v>
      </c>
      <c r="GD102" s="193"/>
      <c r="GE102" s="182"/>
      <c r="GF102" s="194">
        <f>SUM(GF42:GF49)</f>
        <v>0</v>
      </c>
      <c r="GG102" s="193"/>
      <c r="GH102" s="182"/>
      <c r="GI102" s="194">
        <f>SUM(GI42:GI49)</f>
        <v>0</v>
      </c>
      <c r="GJ102" s="193"/>
      <c r="GK102" s="182"/>
      <c r="GL102" s="194">
        <f>SUM(GL42:GL49)</f>
        <v>0</v>
      </c>
      <c r="GM102" s="193"/>
      <c r="GN102" s="182"/>
      <c r="GO102" s="194">
        <f>SUM(GO42:GO49)</f>
        <v>0</v>
      </c>
      <c r="GP102" s="193"/>
      <c r="GQ102" s="182"/>
      <c r="GR102" s="194">
        <f>SUM(GR42:GR49)</f>
        <v>0</v>
      </c>
      <c r="GS102" s="193"/>
      <c r="GT102" s="182"/>
      <c r="GU102" s="194">
        <f>SUM(GU42:GU49)</f>
        <v>0</v>
      </c>
      <c r="GV102" s="168"/>
    </row>
    <row r="103" spans="1:204" ht="12.75" hidden="1" customHeight="1">
      <c r="A103" s="168"/>
      <c r="B103" s="448" t="s">
        <v>33</v>
      </c>
      <c r="C103" s="185" t="s">
        <v>6</v>
      </c>
      <c r="D103" s="185"/>
      <c r="E103" s="186"/>
      <c r="F103" s="186"/>
      <c r="G103" s="186"/>
      <c r="H103" s="186"/>
      <c r="I103" s="186"/>
      <c r="J103" s="186"/>
      <c r="K103" s="195"/>
      <c r="L103" s="185"/>
      <c r="M103" s="196"/>
      <c r="N103" s="185"/>
      <c r="O103" s="195"/>
      <c r="P103" s="185"/>
      <c r="Q103" s="196">
        <f>SUM(Q50:Q53)</f>
        <v>0</v>
      </c>
      <c r="R103" s="195"/>
      <c r="S103" s="185"/>
      <c r="T103" s="196">
        <f>SUM(T50:T53)</f>
        <v>0</v>
      </c>
      <c r="U103" s="195"/>
      <c r="V103" s="185"/>
      <c r="W103" s="196">
        <f>SUM(W50:W53)</f>
        <v>0</v>
      </c>
      <c r="X103" s="195"/>
      <c r="Y103" s="185"/>
      <c r="Z103" s="196">
        <f>SUM(Z50:Z53)</f>
        <v>0</v>
      </c>
      <c r="AA103" s="195"/>
      <c r="AB103" s="185"/>
      <c r="AC103" s="196">
        <f>SUM(AC50:AC53)</f>
        <v>0</v>
      </c>
      <c r="AD103" s="195"/>
      <c r="AE103" s="185"/>
      <c r="AF103" s="196">
        <f>SUM(AF50:AF53)</f>
        <v>0</v>
      </c>
      <c r="AG103" s="195"/>
      <c r="AH103" s="185"/>
      <c r="AI103" s="196">
        <f>SUM(AI50:AI53)</f>
        <v>0</v>
      </c>
      <c r="AJ103" s="195"/>
      <c r="AK103" s="185"/>
      <c r="AL103" s="196">
        <f>SUM(AL50:AL53)</f>
        <v>0</v>
      </c>
      <c r="AM103" s="195"/>
      <c r="AN103" s="185"/>
      <c r="AO103" s="196">
        <f>SUM(AO50:AO53)</f>
        <v>0</v>
      </c>
      <c r="AP103" s="195"/>
      <c r="AQ103" s="185"/>
      <c r="AR103" s="196">
        <f>SUM(AR50:AR53)</f>
        <v>0</v>
      </c>
      <c r="AS103" s="195"/>
      <c r="AT103" s="185"/>
      <c r="AU103" s="196">
        <f>SUM(AU50:AU53)</f>
        <v>0</v>
      </c>
      <c r="AV103" s="195"/>
      <c r="AW103" s="185"/>
      <c r="AX103" s="196">
        <f>SUM(AX50:AX53)</f>
        <v>0</v>
      </c>
      <c r="AY103" s="195"/>
      <c r="AZ103" s="185"/>
      <c r="BA103" s="196">
        <f>SUM(BA50:BA53)</f>
        <v>0</v>
      </c>
      <c r="BB103" s="195"/>
      <c r="BC103" s="185"/>
      <c r="BD103" s="196">
        <f>SUM(BD50:BD53)</f>
        <v>0</v>
      </c>
      <c r="BE103" s="195"/>
      <c r="BF103" s="185"/>
      <c r="BG103" s="196">
        <f>SUM(BG50:BG53)</f>
        <v>0</v>
      </c>
      <c r="BH103" s="195"/>
      <c r="BI103" s="185"/>
      <c r="BJ103" s="196">
        <f>SUM(BJ50:BJ53)</f>
        <v>0</v>
      </c>
      <c r="BK103" s="195"/>
      <c r="BL103" s="185"/>
      <c r="BM103" s="196">
        <f>SUM(BM50:BM53)</f>
        <v>0</v>
      </c>
      <c r="BN103" s="195"/>
      <c r="BO103" s="185"/>
      <c r="BP103" s="196">
        <f>SUM(BP50:BP53)</f>
        <v>0</v>
      </c>
      <c r="BQ103" s="195"/>
      <c r="BR103" s="185"/>
      <c r="BS103" s="196">
        <f>SUM(BS50:BS53)</f>
        <v>0</v>
      </c>
      <c r="BT103" s="195"/>
      <c r="BU103" s="185"/>
      <c r="BV103" s="196">
        <f>SUM(BV50:BV53)</f>
        <v>0</v>
      </c>
      <c r="BW103" s="195"/>
      <c r="BX103" s="185"/>
      <c r="BY103" s="196">
        <f>SUM(BY50:BY53)</f>
        <v>0</v>
      </c>
      <c r="BZ103" s="195"/>
      <c r="CA103" s="185"/>
      <c r="CB103" s="196">
        <f>SUM(CB50:CB53)</f>
        <v>0</v>
      </c>
      <c r="CC103" s="195"/>
      <c r="CD103" s="185"/>
      <c r="CE103" s="196">
        <f>SUM(CE50:CE53)</f>
        <v>0</v>
      </c>
      <c r="CF103" s="195"/>
      <c r="CG103" s="185"/>
      <c r="CH103" s="196">
        <f>SUM(CH50:CH53)</f>
        <v>0</v>
      </c>
      <c r="CI103" s="195"/>
      <c r="CJ103" s="185"/>
      <c r="CK103" s="196">
        <f>SUM(CK50:CK53)</f>
        <v>0</v>
      </c>
      <c r="CL103" s="195"/>
      <c r="CM103" s="185"/>
      <c r="CN103" s="196">
        <f>SUM(CN50:CN53)</f>
        <v>0</v>
      </c>
      <c r="CO103" s="195"/>
      <c r="CP103" s="185"/>
      <c r="CQ103" s="196">
        <f>SUM(CQ50:CQ53)</f>
        <v>0</v>
      </c>
      <c r="CR103" s="195"/>
      <c r="CS103" s="185"/>
      <c r="CT103" s="196">
        <f>SUM(CT50:CT53)</f>
        <v>0</v>
      </c>
      <c r="CU103" s="195"/>
      <c r="CV103" s="185"/>
      <c r="CW103" s="196">
        <f>SUM(CW50:CW53)</f>
        <v>0</v>
      </c>
      <c r="CX103" s="195"/>
      <c r="CY103" s="185"/>
      <c r="CZ103" s="196">
        <f>SUM(CZ50:CZ53)</f>
        <v>0</v>
      </c>
      <c r="DA103" s="195"/>
      <c r="DB103" s="185"/>
      <c r="DC103" s="196">
        <f>SUM(DC50:DC53)</f>
        <v>0</v>
      </c>
      <c r="DD103" s="195"/>
      <c r="DE103" s="185"/>
      <c r="DF103" s="196">
        <f>SUM(DF50:DF53)</f>
        <v>0</v>
      </c>
      <c r="DG103" s="195"/>
      <c r="DH103" s="185"/>
      <c r="DI103" s="196">
        <f>SUM(DI50:DI53)</f>
        <v>0</v>
      </c>
      <c r="DJ103" s="195"/>
      <c r="DK103" s="185"/>
      <c r="DL103" s="196">
        <f>SUM(DL50:DL53)</f>
        <v>0</v>
      </c>
      <c r="DM103" s="195"/>
      <c r="DN103" s="185"/>
      <c r="DO103" s="196">
        <f>SUM(DO50:DO53)</f>
        <v>0</v>
      </c>
      <c r="DP103" s="195"/>
      <c r="DQ103" s="185"/>
      <c r="DR103" s="196">
        <f>SUM(DR50:DR53)</f>
        <v>0</v>
      </c>
      <c r="DS103" s="195"/>
      <c r="DT103" s="185"/>
      <c r="DU103" s="196">
        <f>SUM(DU50:DU53)</f>
        <v>0</v>
      </c>
      <c r="DV103" s="195"/>
      <c r="DW103" s="185"/>
      <c r="DX103" s="196">
        <f>SUM(DX50:DX53)</f>
        <v>0</v>
      </c>
      <c r="DY103" s="195"/>
      <c r="DZ103" s="185"/>
      <c r="EA103" s="196">
        <f>SUM(EA50:EA53)</f>
        <v>0</v>
      </c>
      <c r="EB103" s="195"/>
      <c r="EC103" s="185"/>
      <c r="ED103" s="196">
        <f>SUM(ED50:ED53)</f>
        <v>0</v>
      </c>
      <c r="EE103" s="195"/>
      <c r="EF103" s="185"/>
      <c r="EG103" s="196">
        <f>SUM(EG50:EG53)</f>
        <v>0</v>
      </c>
      <c r="EH103" s="195"/>
      <c r="EI103" s="185"/>
      <c r="EJ103" s="196">
        <f>SUM(EJ50:EJ53)</f>
        <v>0</v>
      </c>
      <c r="EK103" s="195"/>
      <c r="EL103" s="185"/>
      <c r="EM103" s="196">
        <f>SUM(EM50:EM53)</f>
        <v>0</v>
      </c>
      <c r="EN103" s="195"/>
      <c r="EO103" s="185"/>
      <c r="EP103" s="196">
        <f>SUM(EP50:EP53)</f>
        <v>0</v>
      </c>
      <c r="EQ103" s="195"/>
      <c r="ER103" s="185"/>
      <c r="ES103" s="196">
        <f>SUM(ES50:ES53)</f>
        <v>0</v>
      </c>
      <c r="ET103" s="195"/>
      <c r="EU103" s="185"/>
      <c r="EV103" s="196">
        <f>SUM(EV50:EV53)</f>
        <v>0</v>
      </c>
      <c r="EW103" s="195"/>
      <c r="EX103" s="185"/>
      <c r="EY103" s="196">
        <f>SUM(EY50:EY53)</f>
        <v>0</v>
      </c>
      <c r="EZ103" s="195"/>
      <c r="FA103" s="185"/>
      <c r="FB103" s="196">
        <f>SUM(FB50:FB53)</f>
        <v>0</v>
      </c>
      <c r="FC103" s="195"/>
      <c r="FD103" s="185"/>
      <c r="FE103" s="196">
        <f>SUM(FE50:FE53)</f>
        <v>0</v>
      </c>
      <c r="FF103" s="195"/>
      <c r="FG103" s="185"/>
      <c r="FH103" s="196">
        <f>SUM(FH50:FH53)</f>
        <v>0</v>
      </c>
      <c r="FI103" s="195"/>
      <c r="FJ103" s="185"/>
      <c r="FK103" s="196">
        <f>SUM(FK50:FK53)</f>
        <v>0</v>
      </c>
      <c r="FL103" s="195"/>
      <c r="FM103" s="185"/>
      <c r="FN103" s="196">
        <f>SUM(FN50:FN53)</f>
        <v>0</v>
      </c>
      <c r="FO103" s="195"/>
      <c r="FP103" s="185"/>
      <c r="FQ103" s="196">
        <f>SUM(FQ50:FQ53)</f>
        <v>0</v>
      </c>
      <c r="FR103" s="195"/>
      <c r="FS103" s="185"/>
      <c r="FT103" s="196">
        <f>SUM(FT50:FT53)</f>
        <v>0</v>
      </c>
      <c r="FU103" s="195"/>
      <c r="FV103" s="185"/>
      <c r="FW103" s="196">
        <f>SUM(FW50:FW53)</f>
        <v>0</v>
      </c>
      <c r="FX103" s="195"/>
      <c r="FY103" s="185"/>
      <c r="FZ103" s="196">
        <f>SUM(FZ50:FZ53)</f>
        <v>0</v>
      </c>
      <c r="GA103" s="195"/>
      <c r="GB103" s="185"/>
      <c r="GC103" s="196">
        <f>SUM(GC50:GC53)</f>
        <v>0</v>
      </c>
      <c r="GD103" s="195"/>
      <c r="GE103" s="185"/>
      <c r="GF103" s="196">
        <f>SUM(GF50:GF53)</f>
        <v>0</v>
      </c>
      <c r="GG103" s="195"/>
      <c r="GH103" s="185"/>
      <c r="GI103" s="196">
        <f>SUM(GI50:GI53)</f>
        <v>0</v>
      </c>
      <c r="GJ103" s="195"/>
      <c r="GK103" s="185"/>
      <c r="GL103" s="196">
        <f>SUM(GL50:GL53)</f>
        <v>0</v>
      </c>
      <c r="GM103" s="195"/>
      <c r="GN103" s="185"/>
      <c r="GO103" s="196">
        <f>SUM(GO50:GO53)</f>
        <v>0</v>
      </c>
      <c r="GP103" s="195"/>
      <c r="GQ103" s="185"/>
      <c r="GR103" s="196">
        <f>SUM(GR50:GR53)</f>
        <v>0</v>
      </c>
      <c r="GS103" s="195"/>
      <c r="GT103" s="185"/>
      <c r="GU103" s="196">
        <f>SUM(GU50:GU53)</f>
        <v>0</v>
      </c>
      <c r="GV103" s="168"/>
    </row>
    <row r="104" spans="1:204" ht="12.75" hidden="1" customHeight="1">
      <c r="A104" s="168"/>
      <c r="B104" s="448"/>
      <c r="C104" s="185" t="s">
        <v>7</v>
      </c>
      <c r="D104" s="185"/>
      <c r="E104" s="186"/>
      <c r="F104" s="186"/>
      <c r="G104" s="186"/>
      <c r="H104" s="186"/>
      <c r="I104" s="186"/>
      <c r="J104" s="186"/>
      <c r="K104" s="195"/>
      <c r="L104" s="185"/>
      <c r="M104" s="196"/>
      <c r="N104" s="185"/>
      <c r="O104" s="195"/>
      <c r="P104" s="185"/>
      <c r="Q104" s="196">
        <f>SUM(Q54:Q55)</f>
        <v>0</v>
      </c>
      <c r="R104" s="195"/>
      <c r="S104" s="185"/>
      <c r="T104" s="196">
        <f>SUM(T54:T55)</f>
        <v>0</v>
      </c>
      <c r="U104" s="195"/>
      <c r="V104" s="185"/>
      <c r="W104" s="196">
        <f>SUM(W54:W55)</f>
        <v>0</v>
      </c>
      <c r="X104" s="195"/>
      <c r="Y104" s="185"/>
      <c r="Z104" s="196">
        <f>SUM(Z54:Z55)</f>
        <v>0</v>
      </c>
      <c r="AA104" s="195"/>
      <c r="AB104" s="185"/>
      <c r="AC104" s="196">
        <f>SUM(AC54:AC55)</f>
        <v>0</v>
      </c>
      <c r="AD104" s="195"/>
      <c r="AE104" s="185"/>
      <c r="AF104" s="196">
        <f>SUM(AF54:AF55)</f>
        <v>0</v>
      </c>
      <c r="AG104" s="195"/>
      <c r="AH104" s="185"/>
      <c r="AI104" s="196">
        <f>SUM(AI54:AI55)</f>
        <v>0</v>
      </c>
      <c r="AJ104" s="195"/>
      <c r="AK104" s="185"/>
      <c r="AL104" s="196">
        <f>SUM(AL54:AL55)</f>
        <v>0</v>
      </c>
      <c r="AM104" s="195"/>
      <c r="AN104" s="185"/>
      <c r="AO104" s="196">
        <f>SUM(AO54:AO55)</f>
        <v>0</v>
      </c>
      <c r="AP104" s="195"/>
      <c r="AQ104" s="185"/>
      <c r="AR104" s="196">
        <f>SUM(AR54:AR55)</f>
        <v>0</v>
      </c>
      <c r="AS104" s="195"/>
      <c r="AT104" s="185"/>
      <c r="AU104" s="196">
        <f>SUM(AU54:AU55)</f>
        <v>0</v>
      </c>
      <c r="AV104" s="195"/>
      <c r="AW104" s="185"/>
      <c r="AX104" s="196">
        <f>SUM(AX54:AX55)</f>
        <v>0</v>
      </c>
      <c r="AY104" s="195"/>
      <c r="AZ104" s="185"/>
      <c r="BA104" s="196">
        <f>SUM(BA54:BA55)</f>
        <v>0</v>
      </c>
      <c r="BB104" s="195"/>
      <c r="BC104" s="185"/>
      <c r="BD104" s="196">
        <f>SUM(BD54:BD55)</f>
        <v>0</v>
      </c>
      <c r="BE104" s="195"/>
      <c r="BF104" s="185"/>
      <c r="BG104" s="196">
        <f>SUM(BG54:BG55)</f>
        <v>0</v>
      </c>
      <c r="BH104" s="195"/>
      <c r="BI104" s="185"/>
      <c r="BJ104" s="196">
        <f>SUM(BJ54:BJ55)</f>
        <v>0</v>
      </c>
      <c r="BK104" s="195"/>
      <c r="BL104" s="185"/>
      <c r="BM104" s="196">
        <f>SUM(BM54:BM55)</f>
        <v>0</v>
      </c>
      <c r="BN104" s="195"/>
      <c r="BO104" s="185"/>
      <c r="BP104" s="196">
        <f>SUM(BP54:BP55)</f>
        <v>0</v>
      </c>
      <c r="BQ104" s="195"/>
      <c r="BR104" s="185"/>
      <c r="BS104" s="196">
        <f>SUM(BS54:BS55)</f>
        <v>0</v>
      </c>
      <c r="BT104" s="195"/>
      <c r="BU104" s="185"/>
      <c r="BV104" s="196">
        <f>SUM(BV54:BV55)</f>
        <v>0</v>
      </c>
      <c r="BW104" s="195"/>
      <c r="BX104" s="185"/>
      <c r="BY104" s="196">
        <f>SUM(BY54:BY55)</f>
        <v>0</v>
      </c>
      <c r="BZ104" s="195"/>
      <c r="CA104" s="185"/>
      <c r="CB104" s="196">
        <f>SUM(CB54:CB55)</f>
        <v>0</v>
      </c>
      <c r="CC104" s="195"/>
      <c r="CD104" s="185"/>
      <c r="CE104" s="196">
        <f>SUM(CE54:CE55)</f>
        <v>0</v>
      </c>
      <c r="CF104" s="195"/>
      <c r="CG104" s="185"/>
      <c r="CH104" s="196">
        <f>SUM(CH54:CH55)</f>
        <v>0</v>
      </c>
      <c r="CI104" s="195"/>
      <c r="CJ104" s="185"/>
      <c r="CK104" s="196">
        <f>SUM(CK54:CK55)</f>
        <v>0</v>
      </c>
      <c r="CL104" s="195"/>
      <c r="CM104" s="185"/>
      <c r="CN104" s="196">
        <f>SUM(CN54:CN55)</f>
        <v>0</v>
      </c>
      <c r="CO104" s="195"/>
      <c r="CP104" s="185"/>
      <c r="CQ104" s="196">
        <f>SUM(CQ54:CQ55)</f>
        <v>0</v>
      </c>
      <c r="CR104" s="195"/>
      <c r="CS104" s="185"/>
      <c r="CT104" s="196">
        <f>SUM(CT54:CT55)</f>
        <v>0</v>
      </c>
      <c r="CU104" s="195"/>
      <c r="CV104" s="185"/>
      <c r="CW104" s="196">
        <f>SUM(CW54:CW55)</f>
        <v>0</v>
      </c>
      <c r="CX104" s="195"/>
      <c r="CY104" s="185"/>
      <c r="CZ104" s="196">
        <f>SUM(CZ54:CZ55)</f>
        <v>0</v>
      </c>
      <c r="DA104" s="195"/>
      <c r="DB104" s="185"/>
      <c r="DC104" s="196">
        <f>SUM(DC54:DC55)</f>
        <v>0</v>
      </c>
      <c r="DD104" s="195"/>
      <c r="DE104" s="185"/>
      <c r="DF104" s="196">
        <f>SUM(DF54:DF55)</f>
        <v>0</v>
      </c>
      <c r="DG104" s="195"/>
      <c r="DH104" s="185"/>
      <c r="DI104" s="196">
        <f>SUM(DI54:DI55)</f>
        <v>0</v>
      </c>
      <c r="DJ104" s="195"/>
      <c r="DK104" s="185"/>
      <c r="DL104" s="196">
        <f>SUM(DL54:DL55)</f>
        <v>0</v>
      </c>
      <c r="DM104" s="195"/>
      <c r="DN104" s="185"/>
      <c r="DO104" s="196">
        <f>SUM(DO54:DO55)</f>
        <v>0</v>
      </c>
      <c r="DP104" s="195"/>
      <c r="DQ104" s="185"/>
      <c r="DR104" s="196">
        <f>SUM(DR54:DR55)</f>
        <v>0</v>
      </c>
      <c r="DS104" s="195"/>
      <c r="DT104" s="185"/>
      <c r="DU104" s="196">
        <f>SUM(DU54:DU55)</f>
        <v>0</v>
      </c>
      <c r="DV104" s="195"/>
      <c r="DW104" s="185"/>
      <c r="DX104" s="196">
        <f>SUM(DX54:DX55)</f>
        <v>0</v>
      </c>
      <c r="DY104" s="195"/>
      <c r="DZ104" s="185"/>
      <c r="EA104" s="196">
        <f>SUM(EA54:EA55)</f>
        <v>0</v>
      </c>
      <c r="EB104" s="195"/>
      <c r="EC104" s="185"/>
      <c r="ED104" s="196">
        <f>SUM(ED54:ED55)</f>
        <v>0</v>
      </c>
      <c r="EE104" s="195"/>
      <c r="EF104" s="185"/>
      <c r="EG104" s="196">
        <f>SUM(EG54:EG55)</f>
        <v>0</v>
      </c>
      <c r="EH104" s="195"/>
      <c r="EI104" s="185"/>
      <c r="EJ104" s="196">
        <f>SUM(EJ54:EJ55)</f>
        <v>0</v>
      </c>
      <c r="EK104" s="195"/>
      <c r="EL104" s="185"/>
      <c r="EM104" s="196">
        <f>SUM(EM54:EM55)</f>
        <v>0</v>
      </c>
      <c r="EN104" s="195"/>
      <c r="EO104" s="185"/>
      <c r="EP104" s="196">
        <f>SUM(EP54:EP55)</f>
        <v>0</v>
      </c>
      <c r="EQ104" s="195"/>
      <c r="ER104" s="185"/>
      <c r="ES104" s="196">
        <f>SUM(ES54:ES55)</f>
        <v>0</v>
      </c>
      <c r="ET104" s="195"/>
      <c r="EU104" s="185"/>
      <c r="EV104" s="196">
        <f>SUM(EV54:EV55)</f>
        <v>0</v>
      </c>
      <c r="EW104" s="195"/>
      <c r="EX104" s="185"/>
      <c r="EY104" s="196">
        <f>SUM(EY54:EY55)</f>
        <v>0</v>
      </c>
      <c r="EZ104" s="195"/>
      <c r="FA104" s="185"/>
      <c r="FB104" s="196">
        <f>SUM(FB54:FB55)</f>
        <v>0</v>
      </c>
      <c r="FC104" s="195"/>
      <c r="FD104" s="185"/>
      <c r="FE104" s="196">
        <f>SUM(FE54:FE55)</f>
        <v>0</v>
      </c>
      <c r="FF104" s="195"/>
      <c r="FG104" s="185"/>
      <c r="FH104" s="196">
        <f>SUM(FH54:FH55)</f>
        <v>0</v>
      </c>
      <c r="FI104" s="195"/>
      <c r="FJ104" s="185"/>
      <c r="FK104" s="196">
        <f>SUM(FK54:FK55)</f>
        <v>0</v>
      </c>
      <c r="FL104" s="195"/>
      <c r="FM104" s="185"/>
      <c r="FN104" s="196">
        <f>SUM(FN54:FN55)</f>
        <v>0</v>
      </c>
      <c r="FO104" s="195"/>
      <c r="FP104" s="185"/>
      <c r="FQ104" s="196">
        <f>SUM(FQ54:FQ55)</f>
        <v>0</v>
      </c>
      <c r="FR104" s="195"/>
      <c r="FS104" s="185"/>
      <c r="FT104" s="196">
        <f>SUM(FT54:FT55)</f>
        <v>0</v>
      </c>
      <c r="FU104" s="195"/>
      <c r="FV104" s="185"/>
      <c r="FW104" s="196">
        <f>SUM(FW54:FW55)</f>
        <v>0</v>
      </c>
      <c r="FX104" s="195"/>
      <c r="FY104" s="185"/>
      <c r="FZ104" s="196">
        <f>SUM(FZ54:FZ55)</f>
        <v>0</v>
      </c>
      <c r="GA104" s="195"/>
      <c r="GB104" s="185"/>
      <c r="GC104" s="196">
        <f>SUM(GC54:GC55)</f>
        <v>0</v>
      </c>
      <c r="GD104" s="195"/>
      <c r="GE104" s="185"/>
      <c r="GF104" s="196">
        <f>SUM(GF54:GF55)</f>
        <v>0</v>
      </c>
      <c r="GG104" s="195"/>
      <c r="GH104" s="185"/>
      <c r="GI104" s="196">
        <f>SUM(GI54:GI55)</f>
        <v>0</v>
      </c>
      <c r="GJ104" s="195"/>
      <c r="GK104" s="185"/>
      <c r="GL104" s="196">
        <f>SUM(GL54:GL55)</f>
        <v>0</v>
      </c>
      <c r="GM104" s="195"/>
      <c r="GN104" s="185"/>
      <c r="GO104" s="196">
        <f>SUM(GO54:GO55)</f>
        <v>0</v>
      </c>
      <c r="GP104" s="195"/>
      <c r="GQ104" s="185"/>
      <c r="GR104" s="196">
        <f>SUM(GR54:GR55)</f>
        <v>0</v>
      </c>
      <c r="GS104" s="195"/>
      <c r="GT104" s="185"/>
      <c r="GU104" s="196">
        <f>SUM(GU54:GU55)</f>
        <v>0</v>
      </c>
      <c r="GV104" s="168"/>
    </row>
    <row r="105" spans="1:204" ht="12.75" hidden="1" customHeight="1">
      <c r="A105" s="168"/>
      <c r="B105" s="449"/>
      <c r="C105" s="188" t="s">
        <v>108</v>
      </c>
      <c r="D105" s="188"/>
      <c r="E105" s="189"/>
      <c r="F105" s="189"/>
      <c r="G105" s="189"/>
      <c r="H105" s="189"/>
      <c r="I105" s="189"/>
      <c r="J105" s="189"/>
      <c r="K105" s="197"/>
      <c r="L105" s="188"/>
      <c r="M105" s="198"/>
      <c r="N105" s="188"/>
      <c r="O105" s="197"/>
      <c r="P105" s="188"/>
      <c r="Q105" s="198">
        <f>SUM(Q56:Q56)</f>
        <v>0</v>
      </c>
      <c r="R105" s="197"/>
      <c r="S105" s="188"/>
      <c r="T105" s="198">
        <f>SUM(T56:T56)</f>
        <v>0</v>
      </c>
      <c r="U105" s="197"/>
      <c r="V105" s="188"/>
      <c r="W105" s="198">
        <f>SUM(W56:W56)</f>
        <v>0</v>
      </c>
      <c r="X105" s="197"/>
      <c r="Y105" s="188"/>
      <c r="Z105" s="198">
        <f>SUM(Z56:Z56)</f>
        <v>0</v>
      </c>
      <c r="AA105" s="197"/>
      <c r="AB105" s="188"/>
      <c r="AC105" s="198">
        <f>SUM(AC56:AC56)</f>
        <v>0</v>
      </c>
      <c r="AD105" s="197"/>
      <c r="AE105" s="188"/>
      <c r="AF105" s="198">
        <f>SUM(AF56:AF56)</f>
        <v>0</v>
      </c>
      <c r="AG105" s="197"/>
      <c r="AH105" s="188"/>
      <c r="AI105" s="198">
        <f>SUM(AI56:AI56)</f>
        <v>0</v>
      </c>
      <c r="AJ105" s="197"/>
      <c r="AK105" s="188"/>
      <c r="AL105" s="198">
        <f>SUM(AL56:AL56)</f>
        <v>0</v>
      </c>
      <c r="AM105" s="197"/>
      <c r="AN105" s="188"/>
      <c r="AO105" s="198">
        <f>SUM(AO56:AO56)</f>
        <v>0</v>
      </c>
      <c r="AP105" s="197"/>
      <c r="AQ105" s="188"/>
      <c r="AR105" s="198">
        <f>SUM(AR56:AR56)</f>
        <v>0</v>
      </c>
      <c r="AS105" s="197"/>
      <c r="AT105" s="188"/>
      <c r="AU105" s="198">
        <f>SUM(AU56:AU56)</f>
        <v>0</v>
      </c>
      <c r="AV105" s="197"/>
      <c r="AW105" s="188"/>
      <c r="AX105" s="198">
        <f>SUM(AX56:AX56)</f>
        <v>0</v>
      </c>
      <c r="AY105" s="197"/>
      <c r="AZ105" s="188"/>
      <c r="BA105" s="198">
        <f>SUM(BA56:BA56)</f>
        <v>0</v>
      </c>
      <c r="BB105" s="197"/>
      <c r="BC105" s="188"/>
      <c r="BD105" s="198">
        <f>SUM(BD56:BD56)</f>
        <v>0</v>
      </c>
      <c r="BE105" s="197"/>
      <c r="BF105" s="188"/>
      <c r="BG105" s="198">
        <f>SUM(BG56:BG56)</f>
        <v>0</v>
      </c>
      <c r="BH105" s="197"/>
      <c r="BI105" s="188"/>
      <c r="BJ105" s="198">
        <f>SUM(BJ56:BJ56)</f>
        <v>0</v>
      </c>
      <c r="BK105" s="197"/>
      <c r="BL105" s="188"/>
      <c r="BM105" s="198">
        <f>SUM(BM56:BM56)</f>
        <v>0</v>
      </c>
      <c r="BN105" s="197"/>
      <c r="BO105" s="188"/>
      <c r="BP105" s="198">
        <f>SUM(BP56:BP56)</f>
        <v>0</v>
      </c>
      <c r="BQ105" s="197"/>
      <c r="BR105" s="188"/>
      <c r="BS105" s="198">
        <f>SUM(BS56:BS56)</f>
        <v>0</v>
      </c>
      <c r="BT105" s="197"/>
      <c r="BU105" s="188"/>
      <c r="BV105" s="198">
        <f>SUM(BV56:BV56)</f>
        <v>0</v>
      </c>
      <c r="BW105" s="197"/>
      <c r="BX105" s="188"/>
      <c r="BY105" s="198">
        <f>SUM(BY56:BY56)</f>
        <v>0</v>
      </c>
      <c r="BZ105" s="197"/>
      <c r="CA105" s="188"/>
      <c r="CB105" s="198">
        <f>SUM(CB56:CB56)</f>
        <v>0</v>
      </c>
      <c r="CC105" s="197"/>
      <c r="CD105" s="188"/>
      <c r="CE105" s="198">
        <f>SUM(CE56:CE56)</f>
        <v>0</v>
      </c>
      <c r="CF105" s="197"/>
      <c r="CG105" s="188"/>
      <c r="CH105" s="198">
        <f>SUM(CH56:CH56)</f>
        <v>0</v>
      </c>
      <c r="CI105" s="197"/>
      <c r="CJ105" s="188"/>
      <c r="CK105" s="198">
        <f>SUM(CK56:CK56)</f>
        <v>0</v>
      </c>
      <c r="CL105" s="197"/>
      <c r="CM105" s="188"/>
      <c r="CN105" s="198">
        <f>SUM(CN56:CN56)</f>
        <v>0</v>
      </c>
      <c r="CO105" s="197"/>
      <c r="CP105" s="188"/>
      <c r="CQ105" s="198">
        <f>SUM(CQ56:CQ56)</f>
        <v>0</v>
      </c>
      <c r="CR105" s="197"/>
      <c r="CS105" s="188"/>
      <c r="CT105" s="198">
        <f>SUM(CT56:CT56)</f>
        <v>0</v>
      </c>
      <c r="CU105" s="197"/>
      <c r="CV105" s="188"/>
      <c r="CW105" s="198">
        <f>SUM(CW56:CW56)</f>
        <v>0</v>
      </c>
      <c r="CX105" s="197"/>
      <c r="CY105" s="188"/>
      <c r="CZ105" s="198">
        <f>SUM(CZ56:CZ56)</f>
        <v>0</v>
      </c>
      <c r="DA105" s="197"/>
      <c r="DB105" s="188"/>
      <c r="DC105" s="198">
        <f>SUM(DC56:DC56)</f>
        <v>0</v>
      </c>
      <c r="DD105" s="197"/>
      <c r="DE105" s="188"/>
      <c r="DF105" s="198">
        <f>SUM(DF56:DF56)</f>
        <v>0</v>
      </c>
      <c r="DG105" s="197"/>
      <c r="DH105" s="188"/>
      <c r="DI105" s="198">
        <f>SUM(DI56:DI56)</f>
        <v>0</v>
      </c>
      <c r="DJ105" s="197"/>
      <c r="DK105" s="188"/>
      <c r="DL105" s="198">
        <f>SUM(DL56:DL56)</f>
        <v>0</v>
      </c>
      <c r="DM105" s="197"/>
      <c r="DN105" s="188"/>
      <c r="DO105" s="198">
        <f>SUM(DO56:DO56)</f>
        <v>0</v>
      </c>
      <c r="DP105" s="197"/>
      <c r="DQ105" s="188"/>
      <c r="DR105" s="198">
        <f>SUM(DR56:DR56)</f>
        <v>0</v>
      </c>
      <c r="DS105" s="197"/>
      <c r="DT105" s="188"/>
      <c r="DU105" s="198">
        <f>SUM(DU56:DU56)</f>
        <v>0</v>
      </c>
      <c r="DV105" s="197"/>
      <c r="DW105" s="188"/>
      <c r="DX105" s="198">
        <f>SUM(DX56:DX56)</f>
        <v>0</v>
      </c>
      <c r="DY105" s="197"/>
      <c r="DZ105" s="188"/>
      <c r="EA105" s="198">
        <f>SUM(EA56:EA56)</f>
        <v>0</v>
      </c>
      <c r="EB105" s="197"/>
      <c r="EC105" s="188"/>
      <c r="ED105" s="198">
        <f>SUM(ED56:ED56)</f>
        <v>0</v>
      </c>
      <c r="EE105" s="197"/>
      <c r="EF105" s="188"/>
      <c r="EG105" s="198">
        <f>SUM(EG56:EG56)</f>
        <v>0</v>
      </c>
      <c r="EH105" s="197"/>
      <c r="EI105" s="188"/>
      <c r="EJ105" s="198">
        <f>SUM(EJ56:EJ56)</f>
        <v>0</v>
      </c>
      <c r="EK105" s="197"/>
      <c r="EL105" s="188"/>
      <c r="EM105" s="198">
        <f>SUM(EM56:EM56)</f>
        <v>0</v>
      </c>
      <c r="EN105" s="197"/>
      <c r="EO105" s="188"/>
      <c r="EP105" s="198">
        <f>SUM(EP56:EP56)</f>
        <v>0</v>
      </c>
      <c r="EQ105" s="197"/>
      <c r="ER105" s="188"/>
      <c r="ES105" s="198">
        <f>SUM(ES56:ES56)</f>
        <v>0</v>
      </c>
      <c r="ET105" s="197"/>
      <c r="EU105" s="188"/>
      <c r="EV105" s="198">
        <f>SUM(EV56:EV56)</f>
        <v>0</v>
      </c>
      <c r="EW105" s="197"/>
      <c r="EX105" s="188"/>
      <c r="EY105" s="198">
        <f>SUM(EY56:EY56)</f>
        <v>0</v>
      </c>
      <c r="EZ105" s="197"/>
      <c r="FA105" s="188"/>
      <c r="FB105" s="198">
        <f>SUM(FB56:FB56)</f>
        <v>0</v>
      </c>
      <c r="FC105" s="197"/>
      <c r="FD105" s="188"/>
      <c r="FE105" s="198">
        <f>SUM(FE56:FE56)</f>
        <v>0</v>
      </c>
      <c r="FF105" s="197"/>
      <c r="FG105" s="188"/>
      <c r="FH105" s="198">
        <f>SUM(FH56:FH56)</f>
        <v>0</v>
      </c>
      <c r="FI105" s="197"/>
      <c r="FJ105" s="188"/>
      <c r="FK105" s="198">
        <f>SUM(FK56:FK56)</f>
        <v>0</v>
      </c>
      <c r="FL105" s="197"/>
      <c r="FM105" s="188"/>
      <c r="FN105" s="198">
        <f>SUM(FN56:FN56)</f>
        <v>0</v>
      </c>
      <c r="FO105" s="197"/>
      <c r="FP105" s="188"/>
      <c r="FQ105" s="198">
        <f>SUM(FQ56:FQ56)</f>
        <v>0</v>
      </c>
      <c r="FR105" s="197"/>
      <c r="FS105" s="188"/>
      <c r="FT105" s="198">
        <f>SUM(FT56:FT56)</f>
        <v>0</v>
      </c>
      <c r="FU105" s="197"/>
      <c r="FV105" s="188"/>
      <c r="FW105" s="198">
        <f>SUM(FW56:FW56)</f>
        <v>0</v>
      </c>
      <c r="FX105" s="197"/>
      <c r="FY105" s="188"/>
      <c r="FZ105" s="198">
        <f>SUM(FZ56:FZ56)</f>
        <v>0</v>
      </c>
      <c r="GA105" s="197"/>
      <c r="GB105" s="188"/>
      <c r="GC105" s="198">
        <f>SUM(GC56:GC56)</f>
        <v>0</v>
      </c>
      <c r="GD105" s="197"/>
      <c r="GE105" s="188"/>
      <c r="GF105" s="198">
        <f>SUM(GF56:GF56)</f>
        <v>0</v>
      </c>
      <c r="GG105" s="197"/>
      <c r="GH105" s="188"/>
      <c r="GI105" s="198">
        <f>SUM(GI56:GI56)</f>
        <v>0</v>
      </c>
      <c r="GJ105" s="197"/>
      <c r="GK105" s="188"/>
      <c r="GL105" s="198">
        <f>SUM(GL56:GL56)</f>
        <v>0</v>
      </c>
      <c r="GM105" s="197"/>
      <c r="GN105" s="188"/>
      <c r="GO105" s="198">
        <f>SUM(GO56:GO56)</f>
        <v>0</v>
      </c>
      <c r="GP105" s="197"/>
      <c r="GQ105" s="188"/>
      <c r="GR105" s="198">
        <f>SUM(GR56:GR56)</f>
        <v>0</v>
      </c>
      <c r="GS105" s="197"/>
      <c r="GT105" s="188"/>
      <c r="GU105" s="198">
        <f>SUM(GU56:GU56)</f>
        <v>0</v>
      </c>
      <c r="GV105" s="168"/>
    </row>
    <row r="106" spans="1:204" ht="12.75" hidden="1" customHeight="1">
      <c r="A106" s="168"/>
      <c r="B106" s="190"/>
      <c r="C106" s="191" t="s">
        <v>14</v>
      </c>
      <c r="D106" s="191"/>
      <c r="E106" s="192"/>
      <c r="F106" s="192"/>
      <c r="G106" s="192"/>
      <c r="H106" s="192"/>
      <c r="I106" s="192"/>
      <c r="J106" s="192"/>
      <c r="K106" s="199"/>
      <c r="L106" s="191"/>
      <c r="M106" s="200"/>
      <c r="N106" s="191"/>
      <c r="O106" s="199"/>
      <c r="P106" s="191"/>
      <c r="Q106" s="200">
        <f>COLUMN(Q92)</f>
        <v>17</v>
      </c>
      <c r="R106" s="199"/>
      <c r="S106" s="191"/>
      <c r="T106" s="200">
        <f>COLUMN(T92)</f>
        <v>20</v>
      </c>
      <c r="U106" s="199"/>
      <c r="V106" s="191"/>
      <c r="W106" s="200">
        <f>COLUMN(W92)</f>
        <v>23</v>
      </c>
      <c r="X106" s="199"/>
      <c r="Y106" s="191"/>
      <c r="Z106" s="200">
        <f>COLUMN(Z92)</f>
        <v>26</v>
      </c>
      <c r="AA106" s="199"/>
      <c r="AB106" s="191"/>
      <c r="AC106" s="200">
        <f>COLUMN(AC92)</f>
        <v>29</v>
      </c>
      <c r="AD106" s="199"/>
      <c r="AE106" s="191"/>
      <c r="AF106" s="200">
        <f>COLUMN(AF92)</f>
        <v>32</v>
      </c>
      <c r="AG106" s="199"/>
      <c r="AH106" s="191"/>
      <c r="AI106" s="200">
        <f>COLUMN(AI92)</f>
        <v>35</v>
      </c>
      <c r="AJ106" s="199"/>
      <c r="AK106" s="191"/>
      <c r="AL106" s="200">
        <f>COLUMN(AL92)</f>
        <v>38</v>
      </c>
      <c r="AM106" s="199"/>
      <c r="AN106" s="191"/>
      <c r="AO106" s="200">
        <f>COLUMN(AO92)</f>
        <v>41</v>
      </c>
      <c r="AP106" s="199"/>
      <c r="AQ106" s="191"/>
      <c r="AR106" s="200">
        <f>COLUMN(AR92)</f>
        <v>44</v>
      </c>
      <c r="AS106" s="199"/>
      <c r="AT106" s="191"/>
      <c r="AU106" s="200">
        <f>COLUMN(AU92)</f>
        <v>47</v>
      </c>
      <c r="AV106" s="199"/>
      <c r="AW106" s="191"/>
      <c r="AX106" s="200">
        <f>COLUMN(AX92)</f>
        <v>50</v>
      </c>
      <c r="AY106" s="199"/>
      <c r="AZ106" s="191"/>
      <c r="BA106" s="200">
        <f>COLUMN(BA92)</f>
        <v>53</v>
      </c>
      <c r="BB106" s="199"/>
      <c r="BC106" s="191"/>
      <c r="BD106" s="200">
        <f>COLUMN(BD92)</f>
        <v>56</v>
      </c>
      <c r="BE106" s="199"/>
      <c r="BF106" s="191"/>
      <c r="BG106" s="200">
        <f>COLUMN(BG92)</f>
        <v>59</v>
      </c>
      <c r="BH106" s="199"/>
      <c r="BI106" s="191"/>
      <c r="BJ106" s="200">
        <f>COLUMN(BJ92)</f>
        <v>62</v>
      </c>
      <c r="BK106" s="199"/>
      <c r="BL106" s="191"/>
      <c r="BM106" s="200">
        <f>COLUMN(BM92)</f>
        <v>65</v>
      </c>
      <c r="BN106" s="199"/>
      <c r="BO106" s="191"/>
      <c r="BP106" s="200">
        <f>COLUMN(BP92)</f>
        <v>68</v>
      </c>
      <c r="BQ106" s="199"/>
      <c r="BR106" s="191"/>
      <c r="BS106" s="200">
        <f>COLUMN(BS92)</f>
        <v>71</v>
      </c>
      <c r="BT106" s="199"/>
      <c r="BU106" s="191"/>
      <c r="BV106" s="200">
        <f>COLUMN(BV92)</f>
        <v>74</v>
      </c>
      <c r="BW106" s="199"/>
      <c r="BX106" s="191"/>
      <c r="BY106" s="200">
        <f>COLUMN(BY92)</f>
        <v>77</v>
      </c>
      <c r="BZ106" s="199"/>
      <c r="CA106" s="191"/>
      <c r="CB106" s="200">
        <f>COLUMN(CB92)</f>
        <v>80</v>
      </c>
      <c r="CC106" s="199"/>
      <c r="CD106" s="191"/>
      <c r="CE106" s="200">
        <f>COLUMN(CE92)</f>
        <v>83</v>
      </c>
      <c r="CF106" s="199"/>
      <c r="CG106" s="191"/>
      <c r="CH106" s="200">
        <f>COLUMN(CH92)</f>
        <v>86</v>
      </c>
      <c r="CI106" s="199"/>
      <c r="CJ106" s="191"/>
      <c r="CK106" s="200">
        <f>COLUMN(CK92)</f>
        <v>89</v>
      </c>
      <c r="CL106" s="199"/>
      <c r="CM106" s="191"/>
      <c r="CN106" s="200">
        <f>COLUMN(CN92)</f>
        <v>92</v>
      </c>
      <c r="CO106" s="199"/>
      <c r="CP106" s="191"/>
      <c r="CQ106" s="200">
        <f>COLUMN(CQ92)</f>
        <v>95</v>
      </c>
      <c r="CR106" s="199"/>
      <c r="CS106" s="191"/>
      <c r="CT106" s="200">
        <f>COLUMN(CT92)</f>
        <v>98</v>
      </c>
      <c r="CU106" s="199"/>
      <c r="CV106" s="191"/>
      <c r="CW106" s="200">
        <f>COLUMN(CW92)</f>
        <v>101</v>
      </c>
      <c r="CX106" s="199"/>
      <c r="CY106" s="191"/>
      <c r="CZ106" s="200">
        <f>COLUMN(CZ92)</f>
        <v>104</v>
      </c>
      <c r="DA106" s="199"/>
      <c r="DB106" s="191"/>
      <c r="DC106" s="200">
        <f>COLUMN(DC92)</f>
        <v>107</v>
      </c>
      <c r="DD106" s="199"/>
      <c r="DE106" s="191"/>
      <c r="DF106" s="200">
        <f>COLUMN(DF92)</f>
        <v>110</v>
      </c>
      <c r="DG106" s="199"/>
      <c r="DH106" s="191"/>
      <c r="DI106" s="200">
        <f>COLUMN(DI92)</f>
        <v>113</v>
      </c>
      <c r="DJ106" s="199"/>
      <c r="DK106" s="191"/>
      <c r="DL106" s="200">
        <f>COLUMN(DL92)</f>
        <v>116</v>
      </c>
      <c r="DM106" s="199"/>
      <c r="DN106" s="191"/>
      <c r="DO106" s="200">
        <f>COLUMN(DO92)</f>
        <v>119</v>
      </c>
      <c r="DP106" s="199"/>
      <c r="DQ106" s="191"/>
      <c r="DR106" s="200">
        <f>COLUMN(DR92)</f>
        <v>122</v>
      </c>
      <c r="DS106" s="199"/>
      <c r="DT106" s="191"/>
      <c r="DU106" s="200">
        <f>COLUMN(DU92)</f>
        <v>125</v>
      </c>
      <c r="DV106" s="199"/>
      <c r="DW106" s="191"/>
      <c r="DX106" s="200">
        <f>COLUMN(DX92)</f>
        <v>128</v>
      </c>
      <c r="DY106" s="199"/>
      <c r="DZ106" s="191"/>
      <c r="EA106" s="200">
        <f>COLUMN(EA92)</f>
        <v>131</v>
      </c>
      <c r="EB106" s="199"/>
      <c r="EC106" s="191"/>
      <c r="ED106" s="200">
        <f>COLUMN(ED92)</f>
        <v>134</v>
      </c>
      <c r="EE106" s="199"/>
      <c r="EF106" s="191"/>
      <c r="EG106" s="200">
        <f>COLUMN(EG92)</f>
        <v>137</v>
      </c>
      <c r="EH106" s="199"/>
      <c r="EI106" s="191"/>
      <c r="EJ106" s="200">
        <f>COLUMN(EJ92)</f>
        <v>140</v>
      </c>
      <c r="EK106" s="199"/>
      <c r="EL106" s="191"/>
      <c r="EM106" s="200">
        <f>COLUMN(EM92)</f>
        <v>143</v>
      </c>
      <c r="EN106" s="199"/>
      <c r="EO106" s="191"/>
      <c r="EP106" s="200">
        <f>COLUMN(EP92)</f>
        <v>146</v>
      </c>
      <c r="EQ106" s="199"/>
      <c r="ER106" s="191"/>
      <c r="ES106" s="200">
        <f>COLUMN(ES92)</f>
        <v>149</v>
      </c>
      <c r="ET106" s="199"/>
      <c r="EU106" s="191"/>
      <c r="EV106" s="200">
        <f>COLUMN(EV92)</f>
        <v>152</v>
      </c>
      <c r="EW106" s="199"/>
      <c r="EX106" s="191"/>
      <c r="EY106" s="200">
        <f>COLUMN(EY92)</f>
        <v>155</v>
      </c>
      <c r="EZ106" s="199"/>
      <c r="FA106" s="191"/>
      <c r="FB106" s="200">
        <f>COLUMN(FB92)</f>
        <v>158</v>
      </c>
      <c r="FC106" s="199"/>
      <c r="FD106" s="191"/>
      <c r="FE106" s="200">
        <f>COLUMN(FE92)</f>
        <v>161</v>
      </c>
      <c r="FF106" s="199"/>
      <c r="FG106" s="191"/>
      <c r="FH106" s="200">
        <f>COLUMN(FH92)</f>
        <v>164</v>
      </c>
      <c r="FI106" s="199"/>
      <c r="FJ106" s="191"/>
      <c r="FK106" s="200">
        <f>COLUMN(FK92)</f>
        <v>167</v>
      </c>
      <c r="FL106" s="199"/>
      <c r="FM106" s="191"/>
      <c r="FN106" s="200">
        <f>COLUMN(FN92)</f>
        <v>170</v>
      </c>
      <c r="FO106" s="199"/>
      <c r="FP106" s="191"/>
      <c r="FQ106" s="200">
        <f>COLUMN(FQ92)</f>
        <v>173</v>
      </c>
      <c r="FR106" s="199"/>
      <c r="FS106" s="191"/>
      <c r="FT106" s="200">
        <f>COLUMN(FT92)</f>
        <v>176</v>
      </c>
      <c r="FU106" s="199"/>
      <c r="FV106" s="191"/>
      <c r="FW106" s="200">
        <f>COLUMN(FW92)</f>
        <v>179</v>
      </c>
      <c r="FX106" s="199"/>
      <c r="FY106" s="191"/>
      <c r="FZ106" s="200">
        <f>COLUMN(FZ92)</f>
        <v>182</v>
      </c>
      <c r="GA106" s="199"/>
      <c r="GB106" s="191"/>
      <c r="GC106" s="200">
        <f>COLUMN(GC92)</f>
        <v>185</v>
      </c>
      <c r="GD106" s="199"/>
      <c r="GE106" s="191"/>
      <c r="GF106" s="200">
        <f>COLUMN(GF92)</f>
        <v>188</v>
      </c>
      <c r="GG106" s="199"/>
      <c r="GH106" s="191"/>
      <c r="GI106" s="200">
        <f>COLUMN(GI92)</f>
        <v>191</v>
      </c>
      <c r="GJ106" s="199"/>
      <c r="GK106" s="191"/>
      <c r="GL106" s="200">
        <f>COLUMN(GL92)</f>
        <v>194</v>
      </c>
      <c r="GM106" s="199"/>
      <c r="GN106" s="191"/>
      <c r="GO106" s="200">
        <f>COLUMN(GO92)</f>
        <v>197</v>
      </c>
      <c r="GP106" s="199"/>
      <c r="GQ106" s="191"/>
      <c r="GR106" s="200">
        <f>COLUMN(GR92)</f>
        <v>200</v>
      </c>
      <c r="GS106" s="199"/>
      <c r="GT106" s="191"/>
      <c r="GU106" s="200">
        <f>COLUMN(GU92)</f>
        <v>203</v>
      </c>
      <c r="GV106" s="168"/>
    </row>
    <row r="107" spans="1:204" hidden="1">
      <c r="A107" s="168"/>
      <c r="B107" s="181"/>
      <c r="C107" s="182" t="s">
        <v>247</v>
      </c>
      <c r="D107" s="182"/>
      <c r="E107" s="183"/>
      <c r="F107" s="183"/>
      <c r="G107" s="183"/>
      <c r="H107" s="183"/>
      <c r="I107" s="183"/>
      <c r="J107" s="183"/>
      <c r="K107" s="182"/>
      <c r="L107" s="182"/>
      <c r="M107" s="182"/>
      <c r="N107" s="182"/>
      <c r="O107" s="182"/>
      <c r="P107" s="182"/>
      <c r="Q107" s="182">
        <f t="array" ref="Q107">IF(O3&gt;0,LARGE((FREQUENCY(IF(Q6:Q56&gt;0,ROW(Q6:Q56)),IF(Q6:Q56="",ROW(Q6:Q56)-1,IF(Q6:Q56=0,ROW(Q6:Q56))))),1),0)</f>
        <v>4</v>
      </c>
      <c r="R107" s="182"/>
      <c r="S107" s="182"/>
      <c r="T107" s="182">
        <f t="array" ref="T107">IF(R3&gt;0,LARGE((FREQUENCY(IF(T6:T56&gt;0,ROW(T6:T56)),IF(T6:T56="",ROW(T6:T56)-1,IF(T6:T56=0,ROW(T6:T56))))),1),0)</f>
        <v>1</v>
      </c>
      <c r="U107" s="182"/>
      <c r="V107" s="182"/>
      <c r="W107" s="182">
        <f t="array" ref="W107">IF(U3&gt;0,LARGE((FREQUENCY(IF(W6:W56&gt;0,ROW(W6:W56)),IF(W6:W56="",ROW(W6:W56)-1,IF(W6:W56=0,ROW(W6:W56))))),1),0)</f>
        <v>2</v>
      </c>
      <c r="X107" s="182"/>
      <c r="Y107" s="182"/>
      <c r="Z107" s="182">
        <f t="array" ref="Z107">IF(X3&gt;0,LARGE((FREQUENCY(IF(Z6:Z56&gt;0,ROW(Z6:Z56)),IF(Z6:Z56="",ROW(Z6:Z56)-1,IF(Z6:Z56=0,ROW(Z6:Z56))))),1),0)</f>
        <v>2</v>
      </c>
      <c r="AA107" s="182"/>
      <c r="AB107" s="182"/>
      <c r="AC107" s="182">
        <f t="array" ref="AC107">IF(AA3&gt;0,LARGE((FREQUENCY(IF(AC6:AC56&gt;0,ROW(AC6:AC56)),IF(AC6:AC56="",ROW(AC6:AC56)-1,IF(AC6:AC56=0,ROW(AC6:AC56))))),1),0)</f>
        <v>2</v>
      </c>
      <c r="AD107" s="182"/>
      <c r="AE107" s="182"/>
      <c r="AF107" s="182">
        <f t="array" ref="AF107">IF(AD3&gt;0,LARGE((FREQUENCY(IF(AF6:AF56&gt;0,ROW(AF6:AF56)),IF(AF6:AF56="",ROW(AF6:AF56)-1,IF(AF6:AF56=0,ROW(AF6:AF56))))),1),0)</f>
        <v>3</v>
      </c>
      <c r="AG107" s="182"/>
      <c r="AH107" s="182"/>
      <c r="AI107" s="182">
        <f t="array" ref="AI107">IF(AG3&gt;0,LARGE((FREQUENCY(IF(AI6:AI56&gt;0,ROW(AI6:AI56)),IF(AI6:AI56="",ROW(AI6:AI56)-1,IF(AI6:AI56=0,ROW(AI6:AI56))))),1),0)</f>
        <v>2</v>
      </c>
      <c r="AJ107" s="182"/>
      <c r="AK107" s="182"/>
      <c r="AL107" s="182">
        <f t="array" ref="AL107">IF(AJ3&gt;0,LARGE((FREQUENCY(IF(AL6:AL56&gt;0,ROW(AL6:AL56)),IF(AL6:AL56="",ROW(AL6:AL56)-1,IF(AL6:AL56=0,ROW(AL6:AL56))))),1),0)</f>
        <v>1</v>
      </c>
      <c r="AM107" s="182"/>
      <c r="AN107" s="182"/>
      <c r="AO107" s="182">
        <f t="array" ref="AO107">IF(AM3&gt;0,LARGE((FREQUENCY(IF(AO6:AO56&gt;0,ROW(AO6:AO56)),IF(AO6:AO56="",ROW(AO6:AO56)-1,IF(AO6:AO56=0,ROW(AO6:AO56))))),1),0)</f>
        <v>2</v>
      </c>
      <c r="AP107" s="182"/>
      <c r="AQ107" s="182"/>
      <c r="AR107" s="182">
        <f t="array" ref="AR107">IF(AP3&gt;0,LARGE((FREQUENCY(IF(AR6:AR56&gt;0,ROW(AR6:AR56)),IF(AR6:AR56="",ROW(AR6:AR56)-1,IF(AR6:AR56=0,ROW(AR6:AR56))))),1),0)</f>
        <v>2</v>
      </c>
      <c r="AS107" s="182"/>
      <c r="AT107" s="182"/>
      <c r="AU107" s="182">
        <f t="array" ref="AU107">LARGE((FREQUENCY(IF(AU6:AU56&gt;0,ROW(AU6:AU56)),IF(AU6:AU56="",ROW(AU6:AU56)-1,IF(AU6:AU56=0,ROW(AU6:AU56))))),1)</f>
        <v>4</v>
      </c>
      <c r="AV107" s="182"/>
      <c r="AW107" s="182"/>
      <c r="AX107" s="182">
        <f t="array" ref="AX107">IF(AV3&gt;0,LARGE((FREQUENCY(IF(AX6:AX56&gt;0,ROW(AX6:AX56)),IF(AX6:AX56="",ROW(AX6:AX56)-1,IF(AX6:AX56=0,ROW(AX6:AX56))))),1),0)</f>
        <v>4</v>
      </c>
      <c r="AY107" s="182"/>
      <c r="AZ107" s="182"/>
      <c r="BA107" s="182">
        <f t="array" ref="BA107">IF(AY3&gt;0,LARGE((FREQUENCY(IF(BA6:BA56&gt;0,ROW(BA6:BA56)),IF(BA6:BA56="",ROW(BA6:BA56)-1,IF(BA6:BA56=0,ROW(BA6:BA56))))),1),0)</f>
        <v>4</v>
      </c>
      <c r="BB107" s="182"/>
      <c r="BC107" s="182"/>
      <c r="BD107" s="182">
        <f t="array" ref="BD107">IF(BB3&gt;0,LARGE((FREQUENCY(IF(BD6:BD56&gt;0,ROW(BD6:BD56)),IF(BD6:BD56="",ROW(BD6:BD56)-1,IF(BD6:BD56=0,ROW(BD6:BD56))))),1),0)</f>
        <v>4</v>
      </c>
      <c r="BE107" s="182"/>
      <c r="BF107" s="182"/>
      <c r="BG107" s="182">
        <f t="array" ref="BG107">IF(BE3&gt;0,LARGE((FREQUENCY(IF(BG6:BG56&gt;0,ROW(BG6:BG56)),IF(BG6:BG56="",ROW(BG6:BG56)-1,IF(BG6:BG56=0,ROW(BG6:BG56))))),1),0)</f>
        <v>3</v>
      </c>
      <c r="BH107" s="182"/>
      <c r="BI107" s="182"/>
      <c r="BJ107" s="182">
        <f t="array" ref="BJ107">IF(BH3&gt;0,LARGE((FREQUENCY(IF(BJ6:BJ56&gt;0,ROW(BJ6:BJ56)),IF(BJ6:BJ56="",ROW(BJ6:BJ56)-1,IF(BJ6:BJ56=0,ROW(BJ6:BJ56))))),1),0)</f>
        <v>2</v>
      </c>
      <c r="BK107" s="182"/>
      <c r="BL107" s="182"/>
      <c r="BM107" s="182">
        <f t="array" ref="BM107">IF(BK3&gt;0,LARGE((FREQUENCY(IF(BM6:BM56&gt;0,ROW(BM6:BM56)),IF(BM6:BM56="",ROW(BM6:BM56)-1,IF(BM6:BM56=0,ROW(BM6:BM56))))),1),0)</f>
        <v>2</v>
      </c>
      <c r="BN107" s="182"/>
      <c r="BO107" s="182"/>
      <c r="BP107" s="182">
        <f t="array" ref="BP107">IF(BN3&gt;0,LARGE((FREQUENCY(IF(BP6:BP56&gt;0,ROW(BP6:BP56)),IF(BP6:BP56="",ROW(BP6:BP56)-1,IF(BP6:BP56=0,ROW(BP6:BP56))))),1),0)</f>
        <v>4</v>
      </c>
      <c r="BQ107" s="182"/>
      <c r="BR107" s="182"/>
      <c r="BS107" s="182">
        <f t="array" ref="BS107">IF(BQ3&gt;0,LARGE((FREQUENCY(IF(BS6:BS56&gt;0,ROW(BS6:BS56)),IF(BS6:BS56="",ROW(BS6:BS56)-1,IF(BS6:BS56=0,ROW(BS6:BS56))))),1),0)</f>
        <v>3</v>
      </c>
      <c r="BT107" s="182"/>
      <c r="BU107" s="182"/>
      <c r="BV107" s="182">
        <f t="array" ref="BV107">IF(BT3&gt;0,LARGE((FREQUENCY(IF(BV6:BV56&gt;0,ROW(BV6:BV56)),IF(BV6:BV56="",ROW(BV6:BV56)-1,IF(BV6:BV56=0,ROW(BV6:BV56))))),1),0)</f>
        <v>2</v>
      </c>
      <c r="BW107" s="182"/>
      <c r="BX107" s="182"/>
      <c r="BY107" s="182">
        <f t="array" ref="BY107">IF(BW3&gt;0,LARGE((FREQUENCY(IF(BY6:BY56&gt;0,ROW(BY6:BY56)),IF(BY6:BY56="",ROW(BY6:BY56)-1,IF(BY6:BY56=0,ROW(BY6:BY56))))),1),0)</f>
        <v>4</v>
      </c>
      <c r="BZ107" s="182"/>
      <c r="CA107" s="182"/>
      <c r="CB107" s="182">
        <f t="array" ref="CB107">IF(BZ3&gt;0,LARGE((FREQUENCY(IF(CB6:CB56&gt;0,ROW(CB6:CB56)),IF(CB6:CB56="",ROW(CB6:CB56)-1,IF(CB6:CB56=0,ROW(CB6:CB56))))),1),0)</f>
        <v>2</v>
      </c>
      <c r="CC107" s="182"/>
      <c r="CD107" s="182"/>
      <c r="CE107" s="182">
        <f t="array" ref="CE107">IF(CC3&gt;0,LARGE((FREQUENCY(IF(CE6:CE56&gt;0,ROW(CE6:CE56)),IF(CE6:CE56="",ROW(CE6:CE56)-1,IF(CE6:CE56=0,ROW(CE6:CE56))))),1),0)</f>
        <v>4</v>
      </c>
      <c r="CF107" s="182"/>
      <c r="CG107" s="182"/>
      <c r="CH107" s="182">
        <f t="array" ref="CH107">IF(CF3&gt;0,LARGE((FREQUENCY(IF(CH6:CH56&gt;0,ROW(CH6:CH56)),IF(CH6:CH56="",ROW(CH6:CH56)-1,IF(CH6:CH56=0,ROW(CH6:CH56))))),1),0)</f>
        <v>3</v>
      </c>
      <c r="CI107" s="182"/>
      <c r="CJ107" s="182"/>
      <c r="CK107" s="182">
        <f t="array" ref="CK107">IF(CI3&gt;0,LARGE((FREQUENCY(IF(CK6:CK56&gt;0,ROW(CK6:CK56)),IF(CK6:CK56="",ROW(CK6:CK56)-1,IF(CK6:CK56=0,ROW(CK6:CK56))))),1),0)</f>
        <v>1</v>
      </c>
      <c r="CL107" s="182"/>
      <c r="CM107" s="182"/>
      <c r="CN107" s="182">
        <f t="array" ref="CN107">IF(CL3&gt;0,LARGE((FREQUENCY(IF(CN6:CN56&gt;0,ROW(CN6:CN56)),IF(CN6:CN56="",ROW(CN6:CN56)-1,IF(CN6:CN56=0,ROW(CN6:CN56))))),1),0)</f>
        <v>3</v>
      </c>
      <c r="CO107" s="182"/>
      <c r="CP107" s="182"/>
      <c r="CQ107" s="182">
        <f t="array" ref="CQ107">IF(CO3&gt;0,LARGE((FREQUENCY(IF(CQ6:CQ56&gt;0,ROW(CQ6:CQ56)),IF(CQ6:CQ56="",ROW(CQ6:CQ56)-1,IF(CQ6:CQ56=0,ROW(CQ6:CQ56))))),1),0)</f>
        <v>3</v>
      </c>
      <c r="CR107" s="182"/>
      <c r="CS107" s="182"/>
      <c r="CT107" s="182">
        <f t="array" ref="CT107">IF(CR3&gt;0,LARGE((FREQUENCY(IF(CT6:CT56&gt;0,ROW(CT6:CT56)),IF(CT6:CT56="",ROW(CT6:CT56)-1,IF(CT6:CT56=0,ROW(CT6:CT56))))),1),0)</f>
        <v>3</v>
      </c>
      <c r="CU107" s="182"/>
      <c r="CV107" s="182"/>
      <c r="CW107" s="182">
        <f t="array" ref="CW107">IF(CU3&gt;0,LARGE((FREQUENCY(IF(CW6:CW56&gt;0,ROW(CW6:CW56)),IF(CW6:CW56="",ROW(CW6:CW56)-1,IF(CW6:CW56=0,ROW(CW6:CW56))))),1),0)</f>
        <v>2</v>
      </c>
      <c r="CX107" s="182"/>
      <c r="CY107" s="182"/>
      <c r="CZ107" s="182">
        <f t="array" ref="CZ107">IF(CX3&gt;0,LARGE((FREQUENCY(IF(CZ6:CZ56&gt;0,ROW(CZ6:CZ56)),IF(CZ6:CZ56="",ROW(CZ6:CZ56)-1,IF(CZ6:CZ56=0,ROW(CZ6:CZ56))))),1),0)</f>
        <v>3</v>
      </c>
      <c r="DA107" s="182"/>
      <c r="DB107" s="182"/>
      <c r="DC107" s="182">
        <f t="array" ref="DC107">IF(DA3&gt;0,LARGE((FREQUENCY(IF(DC6:DC56&gt;0,ROW(DC6:DC56)),IF(DC6:DC56="",ROW(DC6:DC56)-1,IF(DC6:DC56=0,ROW(DC6:DC56))))),1),0)</f>
        <v>3</v>
      </c>
      <c r="DD107" s="182"/>
      <c r="DE107" s="182"/>
      <c r="DF107" s="182">
        <f t="array" ref="DF107">IF(DD3&gt;0,LARGE((FREQUENCY(IF(DF6:DF56&gt;0,ROW(DF6:DF56)),IF(DF6:DF56="",ROW(DF6:DF56)-1,IF(DF6:DF56=0,ROW(DF6:DF56))))),1),0)</f>
        <v>3</v>
      </c>
      <c r="DG107" s="182"/>
      <c r="DH107" s="182"/>
      <c r="DI107" s="182">
        <f t="array" ref="DI107">IF(DG3&gt;0,LARGE((FREQUENCY(IF(DI6:DI56&gt;0,ROW(DI6:DI56)),IF(DI6:DI56="",ROW(DI6:DI56)-1,IF(DI6:DI56=0,ROW(DI6:DI56))))),1),0)</f>
        <v>2</v>
      </c>
      <c r="DJ107" s="182"/>
      <c r="DK107" s="182"/>
      <c r="DL107" s="182">
        <f t="array" ref="DL107">IF(DJ3&gt;0,LARGE((FREQUENCY(IF(DL6:DL56&gt;0,ROW(DL6:DL56)),IF(DL6:DL56="",ROW(DL6:DL56)-1,IF(DL6:DL56=0,ROW(DL6:DL56))))),1),0)</f>
        <v>3</v>
      </c>
      <c r="DM107" s="182"/>
      <c r="DN107" s="182"/>
      <c r="DO107" s="182">
        <f t="array" ref="DO107">IF(DM3&gt;0,LARGE((FREQUENCY(IF(DO6:DO56&gt;0,ROW(DO6:DO56)),IF(DO6:DO56="",ROW(DO6:DO56)-1,IF(DO6:DO56=0,ROW(DO6:DO56))))),1),0)</f>
        <v>4</v>
      </c>
      <c r="DP107" s="182"/>
      <c r="DQ107" s="182"/>
      <c r="DR107" s="182">
        <f t="array" ref="DR107">IF(DP3&gt;0,LARGE((FREQUENCY(IF(DR6:DR56&gt;0,ROW(DR6:DR56)),IF(DR6:DR56="",ROW(DR6:DR56)-1,IF(DR6:DR56=0,ROW(DR6:DR56))))),1),0)</f>
        <v>4</v>
      </c>
      <c r="DS107" s="182"/>
      <c r="DT107" s="182"/>
      <c r="DU107" s="182">
        <f t="array" ref="DU107">IF(DS3&gt;0,LARGE((FREQUENCY(IF(DU6:DU56&gt;0,ROW(DU6:DU56)),IF(DU6:DU56="",ROW(DU6:DU56)-1,IF(DU6:DU56=0,ROW(DU6:DU56))))),1),0)</f>
        <v>3</v>
      </c>
      <c r="DV107" s="182"/>
      <c r="DW107" s="182"/>
      <c r="DX107" s="182">
        <f t="array" ref="DX107">IF(DV3&gt;0,LARGE((FREQUENCY(IF(DX6:DX56&gt;0,ROW(DX6:DX56)),IF(DX6:DX56="",ROW(DX6:DX56)-1,IF(DX6:DX56=0,ROW(DX6:DX56))))),1),0)</f>
        <v>3</v>
      </c>
      <c r="DY107" s="182"/>
      <c r="DZ107" s="182"/>
      <c r="EA107" s="182">
        <f t="array" ref="EA107">IF(DY3&gt;0,LARGE((FREQUENCY(IF(EA6:EA56&gt;0,ROW(EA6:EA56)),IF(EA6:EA56="",ROW(EA6:EA56)-1,IF(EA6:EA56=0,ROW(EA6:EA56))))),1),0)</f>
        <v>2</v>
      </c>
      <c r="EB107" s="182"/>
      <c r="EC107" s="182"/>
      <c r="ED107" s="182">
        <f t="array" ref="ED107">IF(EB3&gt;0,LARGE((FREQUENCY(IF(ED6:ED56&gt;0,ROW(ED6:ED56)),IF(ED6:ED56="",ROW(ED6:ED56)-1,IF(ED6:ED56=0,ROW(ED6:ED56))))),1),0)</f>
        <v>1</v>
      </c>
      <c r="EE107" s="182"/>
      <c r="EF107" s="182"/>
      <c r="EG107" s="182">
        <f t="array" ref="EG107">IF(EE3&gt;0,LARGE((FREQUENCY(IF(EG6:EG56&gt;0,ROW(EG6:EG56)),IF(EG6:EG56="",ROW(EG6:EG56)-1,IF(EG6:EG56=0,ROW(EG6:EG56))))),1),0)</f>
        <v>1</v>
      </c>
      <c r="EH107" s="182"/>
      <c r="EI107" s="182"/>
      <c r="EJ107" s="182">
        <f t="array" ref="EJ107">IF(EH3&gt;0,LARGE((FREQUENCY(IF(EJ6:EJ56&gt;0,ROW(EJ6:EJ56)),IF(EJ6:EJ56="",ROW(EJ6:EJ56)-1,IF(EJ6:EJ56=0,ROW(EJ6:EJ56))))),1),0)</f>
        <v>2</v>
      </c>
      <c r="EK107" s="182"/>
      <c r="EL107" s="182"/>
      <c r="EM107" s="182">
        <f t="array" ref="EM107">IF(EK3&gt;0,LARGE((FREQUENCY(IF(EM6:EM56&gt;0,ROW(EM6:EM56)),IF(EM6:EM56="",ROW(EM6:EM56)-1,IF(EM6:EM56=0,ROW(EM6:EM56))))),1),0)</f>
        <v>2</v>
      </c>
      <c r="EN107" s="182"/>
      <c r="EO107" s="182"/>
      <c r="EP107" s="182">
        <f t="array" ref="EP107">IF(EN3&gt;0,LARGE((FREQUENCY(IF(EP6:EP56&gt;0,ROW(EP6:EP56)),IF(EP6:EP56="",ROW(EP6:EP56)-1,IF(EP6:EP56=0,ROW(EP6:EP56))))),1),0)</f>
        <v>4</v>
      </c>
      <c r="EQ107" s="182"/>
      <c r="ER107" s="182"/>
      <c r="ES107" s="182">
        <f t="array" ref="ES107">IF(EQ3&gt;0,LARGE((FREQUENCY(IF(ES6:ES56&gt;0,ROW(ES6:ES56)),IF(ES6:ES56="",ROW(ES6:ES56)-1,IF(ES6:ES56=0,ROW(ES6:ES56))))),1),0)</f>
        <v>3</v>
      </c>
      <c r="ET107" s="182"/>
      <c r="EU107" s="182"/>
      <c r="EV107" s="182">
        <f t="array" ref="EV107">IF(ET3&gt;0,LARGE((FREQUENCY(IF(EV6:EV56&gt;0,ROW(EV6:EV56)),IF(EV6:EV56="",ROW(EV6:EV56)-1,IF(EV6:EV56=0,ROW(EV6:EV56))))),1),0)</f>
        <v>2</v>
      </c>
      <c r="EW107" s="182"/>
      <c r="EX107" s="182"/>
      <c r="EY107" s="182">
        <f t="array" ref="EY107">IF(EW3&gt;0,LARGE((FREQUENCY(IF(EY6:EY56&gt;0,ROW(EY6:EY56)),IF(EY6:EY56="",ROW(EY6:EY56)-1,IF(EY6:EY56=0,ROW(EY6:EY56))))),1),0)</f>
        <v>1</v>
      </c>
      <c r="EZ107" s="182"/>
      <c r="FA107" s="182"/>
      <c r="FB107" s="182">
        <f t="array" ref="FB107">IF(EZ3&gt;0,LARGE((FREQUENCY(IF(FB6:FB56&gt;0,ROW(FB6:FB56)),IF(FB6:FB56="",ROW(FB6:FB56)-1,IF(FB6:FB56=0,ROW(FB6:FB56))))),1),0)</f>
        <v>3</v>
      </c>
      <c r="FC107" s="182"/>
      <c r="FD107" s="182"/>
      <c r="FE107" s="182">
        <f t="array" ref="FE107">IF(FC3&gt;0,LARGE((FREQUENCY(IF(FE6:FE56&gt;0,ROW(FE6:FE56)),IF(FE6:FE56="",ROW(FE6:FE56)-1,IF(FE6:FE56=0,ROW(FE6:FE56))))),1),0)</f>
        <v>4</v>
      </c>
      <c r="FF107" s="182"/>
      <c r="FG107" s="182"/>
      <c r="FH107" s="182">
        <f t="array" ref="FH107">IF(FF3&gt;0,LARGE((FREQUENCY(IF(FH6:FH56&gt;0,ROW(FH6:FH56)),IF(FH6:FH56="",ROW(FH6:FH56)-1,IF(FH6:FH56=0,ROW(FH6:FH56))))),1),0)</f>
        <v>2</v>
      </c>
      <c r="FI107" s="182"/>
      <c r="FJ107" s="182"/>
      <c r="FK107" s="182">
        <f t="array" ref="FK107">IF(FI3&gt;0,LARGE((FREQUENCY(IF(FK6:FK56&gt;0,ROW(FK6:FK56)),IF(FK6:FK56="",ROW(FK6:FK56)-1,IF(FK6:FK56=0,ROW(FK6:FK56))))),1),0)</f>
        <v>1</v>
      </c>
      <c r="FL107" s="182"/>
      <c r="FM107" s="182"/>
      <c r="FN107" s="182">
        <f t="array" ref="FN107">IF(FL3&gt;0,LARGE((FREQUENCY(IF(FN6:FN56&gt;0,ROW(FN6:FN56)),IF(FN6:FN56="",ROW(FN6:FN56)-1,IF(FN6:FN56=0,ROW(FN6:FN56))))),1),0)</f>
        <v>1</v>
      </c>
      <c r="FO107" s="182"/>
      <c r="FP107" s="182"/>
      <c r="FQ107" s="182">
        <f t="array" ref="FQ107">IF(FO3&gt;0,LARGE((FREQUENCY(IF(FQ6:FQ56&gt;0,ROW(FQ6:FQ56)),IF(FQ6:FQ56="",ROW(FQ6:FQ56)-1,IF(FQ6:FQ56=0,ROW(FQ6:FQ56))))),1),0)</f>
        <v>2</v>
      </c>
      <c r="FR107" s="182"/>
      <c r="FS107" s="182"/>
      <c r="FT107" s="182">
        <f t="array" ref="FT107">IF(FR3&gt;0,LARGE((FREQUENCY(IF(FT6:FT56&gt;0,ROW(FT6:FT56)),IF(FT6:FT56="",ROW(FT6:FT56)-1,IF(FT6:FT56=0,ROW(FT6:FT56))))),1),0)</f>
        <v>1</v>
      </c>
      <c r="FU107" s="182"/>
      <c r="FV107" s="182"/>
      <c r="FW107" s="182">
        <f t="array" ref="FW107">IF(FU3&gt;0,LARGE((FREQUENCY(IF(FW6:FW56&gt;0,ROW(FW6:FW56)),IF(FW6:FW56="",ROW(FW6:FW56)-1,IF(FW6:FW56=0,ROW(FW6:FW56))))),1),0)</f>
        <v>3</v>
      </c>
      <c r="FX107" s="182"/>
      <c r="FY107" s="182"/>
      <c r="FZ107" s="182">
        <f t="array" ref="FZ107">IF(FX3&gt;0,LARGE((FREQUENCY(IF(FZ6:FZ56&gt;0,ROW(FZ6:FZ56)),IF(FZ6:FZ56="",ROW(FZ6:FZ56)-1,IF(FZ6:FZ56=0,ROW(FZ6:FZ56))))),1),0)</f>
        <v>3</v>
      </c>
      <c r="GA107" s="182"/>
      <c r="GB107" s="182"/>
      <c r="GC107" s="182">
        <f t="array" ref="GC107">IF(GA3&gt;0,LARGE((FREQUENCY(IF(GC6:GC56&gt;0,ROW(GC6:GC56)),IF(GC6:GC56="",ROW(GC6:GC56)-1,IF(GC6:GC56=0,ROW(GC6:GC56))))),1),0)</f>
        <v>2</v>
      </c>
      <c r="GD107" s="182"/>
      <c r="GE107" s="182"/>
      <c r="GF107" s="182">
        <f t="array" ref="GF107">IF(GD3&gt;0,LARGE((FREQUENCY(IF(GF6:GF56&gt;0,ROW(GF6:GF56)),IF(GF6:GF56="",ROW(GF6:GF56)-1,IF(GF6:GF56=0,ROW(GF6:GF56))))),1),0)</f>
        <v>3</v>
      </c>
      <c r="GG107" s="182"/>
      <c r="GH107" s="182"/>
      <c r="GI107" s="182">
        <f t="array" ref="GI107">IF(GG3&gt;0,LARGE((FREQUENCY(IF(GI6:GI56&gt;0,ROW(GI6:GI56)),IF(GI6:GI56="",ROW(GI6:GI56)-1,IF(GI6:GI56=0,ROW(GI6:GI56))))),1),0)</f>
        <v>4</v>
      </c>
      <c r="GJ107" s="182"/>
      <c r="GK107" s="182"/>
      <c r="GL107" s="182">
        <f t="array" ref="GL107">IF(GJ3&gt;0,LARGE((FREQUENCY(IF(GL6:GL56&gt;0,ROW(GL6:GL56)),IF(GL6:GL56="",ROW(GL6:GL56)-1,IF(GL6:GL56=0,ROW(GL6:GL56))))),1),0)</f>
        <v>1</v>
      </c>
      <c r="GM107" s="182"/>
      <c r="GN107" s="182"/>
      <c r="GO107" s="182">
        <f t="array" ref="GO107">IF(GM3&gt;0,LARGE((FREQUENCY(IF(GO6:GO56&gt;0,ROW(GO6:GO56)),IF(GO6:GO56="",ROW(GO6:GO56)-1,IF(GO6:GO56=0,ROW(GO6:GO56))))),1),0)</f>
        <v>3</v>
      </c>
      <c r="GP107" s="182"/>
      <c r="GQ107" s="182"/>
      <c r="GR107" s="182">
        <f t="array" ref="GR107">IF(GP3&gt;0,LARGE((FREQUENCY(IF(GR6:GR56&gt;0,ROW(GR6:GR56)),IF(GR6:GR56="",ROW(GR6:GR56)-1,IF(GR6:GR56=0,ROW(GR6:GR56))))),1),0)</f>
        <v>1</v>
      </c>
      <c r="GS107" s="182"/>
      <c r="GT107" s="182"/>
      <c r="GU107" s="182">
        <f t="array" ref="GU107">IF(GS3&gt;0,LARGE((FREQUENCY(IF(GU6:GU56&gt;0,ROW(GU6:GU56)),IF(GU6:GU56="",ROW(GU6:GU56)-1,IF(GU6:GU56=0,ROW(GU6:GU56))))),1),0)</f>
        <v>2</v>
      </c>
      <c r="GV107" s="168"/>
    </row>
    <row r="108" spans="1:204" hidden="1">
      <c r="A108" s="168"/>
      <c r="B108" s="184"/>
      <c r="C108" s="185" t="s">
        <v>248</v>
      </c>
      <c r="D108" s="185"/>
      <c r="E108" s="186"/>
      <c r="F108" s="186"/>
      <c r="G108" s="186"/>
      <c r="H108" s="186"/>
      <c r="I108" s="186"/>
      <c r="J108" s="186"/>
      <c r="K108" s="185"/>
      <c r="L108" s="185"/>
      <c r="M108" s="185"/>
      <c r="N108" s="185"/>
      <c r="O108" s="185"/>
      <c r="P108" s="185"/>
      <c r="Q108" s="185">
        <f t="array" ref="Q108">LARGE((FREQUENCY(IF(Q6:Q56=0,ROW(Q6:Q56)),IF(Q6:Q56&lt;&gt;0,ROW(Q6:Q56)))),1)</f>
        <v>1</v>
      </c>
      <c r="R108" s="185"/>
      <c r="S108" s="185"/>
      <c r="T108" s="185">
        <f t="array" ref="T108">LARGE((FREQUENCY(IF(T6:T56=0,ROW(T6:T56)),IF(T6:T56&lt;&gt;0,ROW(T6:T56)))),1)</f>
        <v>2</v>
      </c>
      <c r="U108" s="185"/>
      <c r="V108" s="185"/>
      <c r="W108" s="185">
        <f t="array" ref="W108">LARGE((FREQUENCY(IF(W6:W56=0,ROW(W6:W56)),IF(W6:W56&lt;&gt;0,ROW(W6:W56)))),1)</f>
        <v>1</v>
      </c>
      <c r="X108" s="185"/>
      <c r="Y108" s="185"/>
      <c r="Z108" s="185">
        <f t="array" ref="Z108">LARGE((FREQUENCY(IF(Z6:Z56=0,ROW(Z6:Z56)),IF(Z6:Z56&lt;&gt;0,ROW(Z6:Z56)))),1)</f>
        <v>1</v>
      </c>
      <c r="AA108" s="185"/>
      <c r="AB108" s="185"/>
      <c r="AC108" s="185">
        <f t="array" ref="AC108">LARGE((FREQUENCY(IF(AC6:AC56=0,ROW(AC6:AC56)),IF(AC6:AC56&lt;&gt;0,ROW(AC6:AC56)))),1)</f>
        <v>1</v>
      </c>
      <c r="AD108" s="185"/>
      <c r="AE108" s="185"/>
      <c r="AF108" s="185">
        <f t="array" ref="AF108">LARGE((FREQUENCY(IF(AF6:AF56=0,ROW(AF6:AF56)),IF(AF6:AF56&lt;&gt;0,ROW(AF6:AF56)))),1)</f>
        <v>1</v>
      </c>
      <c r="AG108" s="185"/>
      <c r="AH108" s="185"/>
      <c r="AI108" s="185">
        <f t="array" ref="AI108">LARGE((FREQUENCY(IF(AI6:AI56=0,ROW(AI6:AI56)),IF(AI6:AI56&lt;&gt;0,ROW(AI6:AI56)))),1)</f>
        <v>1</v>
      </c>
      <c r="AJ108" s="185"/>
      <c r="AK108" s="185"/>
      <c r="AL108" s="185">
        <f t="array" ref="AL108">LARGE((FREQUENCY(IF(AL6:AL56=0,ROW(AL6:AL56)),IF(AL6:AL56&lt;&gt;0,ROW(AL6:AL56)))),1)</f>
        <v>2</v>
      </c>
      <c r="AM108" s="185"/>
      <c r="AN108" s="185"/>
      <c r="AO108" s="185">
        <f t="array" ref="AO108">LARGE((FREQUENCY(IF(AO6:AO56=0,ROW(AO6:AO56)),IF(AO6:AO56&lt;&gt;0,ROW(AO6:AO56)))),1)</f>
        <v>1</v>
      </c>
      <c r="AP108" s="185"/>
      <c r="AQ108" s="185"/>
      <c r="AR108" s="185">
        <f t="array" ref="AR108">LARGE((FREQUENCY(IF(AR6:AR56=0,ROW(AR6:AR56)),IF(AR6:AR56&lt;&gt;0,ROW(AR6:AR56)))),1)</f>
        <v>3</v>
      </c>
      <c r="AS108" s="185"/>
      <c r="AT108" s="185"/>
      <c r="AU108" s="185">
        <f t="array" ref="AU108">LARGE((FREQUENCY(IF(AU6:AU56=0,ROW(AU6:AU56)),IF(AU6:AU56&lt;&gt;0,ROW(AU6:AU56)))),1)</f>
        <v>1</v>
      </c>
      <c r="AV108" s="185"/>
      <c r="AW108" s="185"/>
      <c r="AX108" s="185">
        <f t="array" ref="AX108">LARGE((FREQUENCY(IF(AX6:AX56=0,ROW(AX6:AX56)),IF(AX6:AX56&lt;&gt;0,ROW(AX6:AX56)))),1)</f>
        <v>1</v>
      </c>
      <c r="AY108" s="185"/>
      <c r="AZ108" s="185"/>
      <c r="BA108" s="185">
        <f t="array" ref="BA108">LARGE((FREQUENCY(IF(BA6:BA56=0,ROW(BA6:BA56)),IF(BA6:BA56&lt;&gt;0,ROW(BA6:BA56)))),1)</f>
        <v>1</v>
      </c>
      <c r="BB108" s="185"/>
      <c r="BC108" s="185"/>
      <c r="BD108" s="185">
        <f t="array" ref="BD108">LARGE((FREQUENCY(IF(BD6:BD56=0,ROW(BD6:BD56)),IF(BD6:BD56&lt;&gt;0,ROW(BD6:BD56)))),1)</f>
        <v>1</v>
      </c>
      <c r="BE108" s="185"/>
      <c r="BF108" s="185"/>
      <c r="BG108" s="185">
        <f t="array" ref="BG108">LARGE((FREQUENCY(IF(BG6:BG56=0,ROW(BG6:BG56)),IF(BG6:BG56&lt;&gt;0,ROW(BG6:BG56)))),1)</f>
        <v>1</v>
      </c>
      <c r="BH108" s="185"/>
      <c r="BI108" s="185"/>
      <c r="BJ108" s="185">
        <f t="array" ref="BJ108">LARGE((FREQUENCY(IF(BJ6:BJ56=0,ROW(BJ6:BJ56)),IF(BJ6:BJ56&lt;&gt;0,ROW(BJ6:BJ56)))),1)</f>
        <v>1</v>
      </c>
      <c r="BK108" s="185"/>
      <c r="BL108" s="185"/>
      <c r="BM108" s="185">
        <f t="array" ref="BM108">LARGE((FREQUENCY(IF(BM6:BM56=0,ROW(BM6:BM56)),IF(BM6:BM56&lt;&gt;0,ROW(BM6:BM56)))),1)</f>
        <v>2</v>
      </c>
      <c r="BN108" s="185"/>
      <c r="BO108" s="185"/>
      <c r="BP108" s="185">
        <f t="array" ref="BP108">LARGE((FREQUENCY(IF(BP6:BP56=0,ROW(BP6:BP56)),IF(BP6:BP56&lt;&gt;0,ROW(BP6:BP56)))),1)</f>
        <v>1</v>
      </c>
      <c r="BQ108" s="185"/>
      <c r="BR108" s="185"/>
      <c r="BS108" s="185">
        <f t="array" ref="BS108">LARGE((FREQUENCY(IF(BS6:BS56=0,ROW(BS6:BS56)),IF(BS6:BS56&lt;&gt;0,ROW(BS6:BS56)))),1)</f>
        <v>1</v>
      </c>
      <c r="BT108" s="185"/>
      <c r="BU108" s="185"/>
      <c r="BV108" s="185">
        <f t="array" ref="BV108">LARGE((FREQUENCY(IF(BV6:BV56=0,ROW(BV6:BV56)),IF(BV6:BV56&lt;&gt;0,ROW(BV6:BV56)))),1)</f>
        <v>1</v>
      </c>
      <c r="BW108" s="185"/>
      <c r="BX108" s="185"/>
      <c r="BY108" s="185">
        <f t="array" ref="BY108">LARGE((FREQUENCY(IF(BY6:BY56=0,ROW(BY6:BY56)),IF(BY6:BY56&lt;&gt;0,ROW(BY6:BY56)))),1)</f>
        <v>1</v>
      </c>
      <c r="BZ108" s="185"/>
      <c r="CA108" s="185"/>
      <c r="CB108" s="185">
        <f t="array" ref="CB108">LARGE((FREQUENCY(IF(CB6:CB56=0,ROW(CB6:CB56)),IF(CB6:CB56&lt;&gt;0,ROW(CB6:CB56)))),1)</f>
        <v>1</v>
      </c>
      <c r="CC108" s="185"/>
      <c r="CD108" s="185"/>
      <c r="CE108" s="185">
        <f t="array" ref="CE108">LARGE((FREQUENCY(IF(CE6:CE56=0,ROW(CE6:CE56)),IF(CE6:CE56&lt;&gt;0,ROW(CE6:CE56)))),1)</f>
        <v>1</v>
      </c>
      <c r="CF108" s="185"/>
      <c r="CG108" s="185"/>
      <c r="CH108" s="185">
        <f t="array" ref="CH108">LARGE((FREQUENCY(IF(CH6:CH56=0,ROW(CH6:CH56)),IF(CH6:CH56&lt;&gt;0,ROW(CH6:CH56)))),1)</f>
        <v>1</v>
      </c>
      <c r="CI108" s="185"/>
      <c r="CJ108" s="185"/>
      <c r="CK108" s="185">
        <f t="array" ref="CK108">LARGE((FREQUENCY(IF(CK6:CK56=0,ROW(CK6:CK56)),IF(CK6:CK56&lt;&gt;0,ROW(CK6:CK56)))),1)</f>
        <v>6</v>
      </c>
      <c r="CL108" s="185"/>
      <c r="CM108" s="185"/>
      <c r="CN108" s="185">
        <f t="array" ref="CN108">LARGE((FREQUENCY(IF(CN6:CN56=0,ROW(CN6:CN56)),IF(CN6:CN56&lt;&gt;0,ROW(CN6:CN56)))),1)</f>
        <v>2</v>
      </c>
      <c r="CO108" s="185"/>
      <c r="CP108" s="185"/>
      <c r="CQ108" s="185">
        <f t="array" ref="CQ108">LARGE((FREQUENCY(IF(CQ6:CQ56=0,ROW(CQ6:CQ56)),IF(CQ6:CQ56&lt;&gt;0,ROW(CQ6:CQ56)))),1)</f>
        <v>2</v>
      </c>
      <c r="CR108" s="185"/>
      <c r="CS108" s="185"/>
      <c r="CT108" s="185">
        <f t="array" ref="CT108">LARGE((FREQUENCY(IF(CT6:CT56=0,ROW(CT6:CT56)),IF(CT6:CT56&lt;&gt;0,ROW(CT6:CT56)))),1)</f>
        <v>2</v>
      </c>
      <c r="CU108" s="185"/>
      <c r="CV108" s="185"/>
      <c r="CW108" s="185">
        <f t="array" ref="CW108">LARGE((FREQUENCY(IF(CW6:CW56=0,ROW(CW6:CW56)),IF(CW6:CW56&lt;&gt;0,ROW(CW6:CW56)))),1)</f>
        <v>1</v>
      </c>
      <c r="CX108" s="185"/>
      <c r="CY108" s="185"/>
      <c r="CZ108" s="185">
        <f t="array" ref="CZ108">LARGE((FREQUENCY(IF(CZ6:CZ56=0,ROW(CZ6:CZ56)),IF(CZ6:CZ56&lt;&gt;0,ROW(CZ6:CZ56)))),1)</f>
        <v>2</v>
      </c>
      <c r="DA108" s="185"/>
      <c r="DB108" s="185"/>
      <c r="DC108" s="185">
        <f t="array" ref="DC108">LARGE((FREQUENCY(IF(DC6:DC56=0,ROW(DC6:DC56)),IF(DC6:DC56&lt;&gt;0,ROW(DC6:DC56)))),1)</f>
        <v>2</v>
      </c>
      <c r="DD108" s="185"/>
      <c r="DE108" s="185"/>
      <c r="DF108" s="185">
        <f t="array" ref="DF108">LARGE((FREQUENCY(IF(DF6:DF56=0,ROW(DF6:DF56)),IF(DF6:DF56&lt;&gt;0,ROW(DF6:DF56)))),1)</f>
        <v>2</v>
      </c>
      <c r="DG108" s="185"/>
      <c r="DH108" s="185"/>
      <c r="DI108" s="185">
        <f t="array" ref="DI108">LARGE((FREQUENCY(IF(DI6:DI56=0,ROW(DI6:DI56)),IF(DI6:DI56&lt;&gt;0,ROW(DI6:DI56)))),1)</f>
        <v>1</v>
      </c>
      <c r="DJ108" s="185"/>
      <c r="DK108" s="185"/>
      <c r="DL108" s="185">
        <f t="array" ref="DL108">LARGE((FREQUENCY(IF(DL6:DL56=0,ROW(DL6:DL56)),IF(DL6:DL56&lt;&gt;0,ROW(DL6:DL56)))),1)</f>
        <v>1</v>
      </c>
      <c r="DM108" s="185"/>
      <c r="DN108" s="185"/>
      <c r="DO108" s="185">
        <f t="array" ref="DO108">LARGE((FREQUENCY(IF(DO6:DO56=0,ROW(DO6:DO56)),IF(DO6:DO56&lt;&gt;0,ROW(DO6:DO56)))),1)</f>
        <v>1</v>
      </c>
      <c r="DP108" s="185"/>
      <c r="DQ108" s="185"/>
      <c r="DR108" s="185">
        <f t="array" ref="DR108">LARGE((FREQUENCY(IF(DR6:DR56=0,ROW(DR6:DR56)),IF(DR6:DR56&lt;&gt;0,ROW(DR6:DR56)))),1)</f>
        <v>1</v>
      </c>
      <c r="DS108" s="185"/>
      <c r="DT108" s="185"/>
      <c r="DU108" s="185">
        <f t="array" ref="DU108">LARGE((FREQUENCY(IF(DU6:DU56=0,ROW(DU6:DU56)),IF(DU6:DU56&lt;&gt;0,ROW(DU6:DU56)))),1)</f>
        <v>2</v>
      </c>
      <c r="DV108" s="185"/>
      <c r="DW108" s="185"/>
      <c r="DX108" s="185">
        <f t="array" ref="DX108">LARGE((FREQUENCY(IF(DX6:DX56=0,ROW(DX6:DX56)),IF(DX6:DX56&lt;&gt;0,ROW(DX6:DX56)))),1)</f>
        <v>2</v>
      </c>
      <c r="DY108" s="185"/>
      <c r="DZ108" s="185"/>
      <c r="EA108" s="185">
        <f t="array" ref="EA108">LARGE((FREQUENCY(IF(EA6:EA56=0,ROW(EA6:EA56)),IF(EA6:EA56&lt;&gt;0,ROW(EA6:EA56)))),1)</f>
        <v>1</v>
      </c>
      <c r="EB108" s="185"/>
      <c r="EC108" s="185"/>
      <c r="ED108" s="185">
        <f t="array" ref="ED108">LARGE((FREQUENCY(IF(ED6:ED56=0,ROW(ED6:ED56)),IF(ED6:ED56&lt;&gt;0,ROW(ED6:ED56)))),1)</f>
        <v>2</v>
      </c>
      <c r="EE108" s="185"/>
      <c r="EF108" s="185"/>
      <c r="EG108" s="185">
        <f t="array" ref="EG108">LARGE((FREQUENCY(IF(EG6:EG56=0,ROW(EG6:EG56)),IF(EG6:EG56&lt;&gt;0,ROW(EG6:EG56)))),1)</f>
        <v>3</v>
      </c>
      <c r="EH108" s="185"/>
      <c r="EI108" s="185"/>
      <c r="EJ108" s="185">
        <f t="array" ref="EJ108">LARGE((FREQUENCY(IF(EJ6:EJ56=0,ROW(EJ6:EJ56)),IF(EJ6:EJ56&lt;&gt;0,ROW(EJ6:EJ56)))),1)</f>
        <v>2</v>
      </c>
      <c r="EK108" s="185"/>
      <c r="EL108" s="185"/>
      <c r="EM108" s="185">
        <f t="array" ref="EM108">LARGE((FREQUENCY(IF(EM6:EM56=0,ROW(EM6:EM56)),IF(EM6:EM56&lt;&gt;0,ROW(EM6:EM56)))),1)</f>
        <v>4</v>
      </c>
      <c r="EN108" s="185"/>
      <c r="EO108" s="185"/>
      <c r="EP108" s="185">
        <f t="array" ref="EP108">LARGE((FREQUENCY(IF(EP6:EP56=0,ROW(EP6:EP56)),IF(EP6:EP56&lt;&gt;0,ROW(EP6:EP56)))),1)</f>
        <v>1</v>
      </c>
      <c r="EQ108" s="185"/>
      <c r="ER108" s="185"/>
      <c r="ES108" s="185">
        <f t="array" ref="ES108">LARGE((FREQUENCY(IF(ES6:ES56=0,ROW(ES6:ES56)),IF(ES6:ES56&lt;&gt;0,ROW(ES6:ES56)))),1)</f>
        <v>3</v>
      </c>
      <c r="ET108" s="185"/>
      <c r="EU108" s="185"/>
      <c r="EV108" s="185">
        <f t="array" ref="EV108">LARGE((FREQUENCY(IF(EV6:EV56=0,ROW(EV6:EV56)),IF(EV6:EV56&lt;&gt;0,ROW(EV6:EV56)))),1)</f>
        <v>1</v>
      </c>
      <c r="EW108" s="185"/>
      <c r="EX108" s="185"/>
      <c r="EY108" s="185">
        <f t="array" ref="EY108">LARGE((FREQUENCY(IF(EY6:EY56=0,ROW(EY6:EY56)),IF(EY6:EY56&lt;&gt;0,ROW(EY6:EY56)))),1)</f>
        <v>2</v>
      </c>
      <c r="EZ108" s="185"/>
      <c r="FA108" s="185"/>
      <c r="FB108" s="185">
        <f t="array" ref="FB108">LARGE((FREQUENCY(IF(FB6:FB56=0,ROW(FB6:FB56)),IF(FB6:FB56&lt;&gt;0,ROW(FB6:FB56)))),1)</f>
        <v>2</v>
      </c>
      <c r="FC108" s="185"/>
      <c r="FD108" s="185"/>
      <c r="FE108" s="185">
        <f t="array" ref="FE108">LARGE((FREQUENCY(IF(FE6:FE56=0,ROW(FE6:FE56)),IF(FE6:FE56&lt;&gt;0,ROW(FE6:FE56)))),1)</f>
        <v>2</v>
      </c>
      <c r="FF108" s="185"/>
      <c r="FG108" s="185"/>
      <c r="FH108" s="185">
        <f t="array" ref="FH108">LARGE((FREQUENCY(IF(FH6:FH56=0,ROW(FH6:FH56)),IF(FH6:FH56&lt;&gt;0,ROW(FH6:FH56)))),1)</f>
        <v>3</v>
      </c>
      <c r="FI108" s="185"/>
      <c r="FJ108" s="185"/>
      <c r="FK108" s="185">
        <f t="array" ref="FK108">LARGE((FREQUENCY(IF(FK6:FK56=0,ROW(FK6:FK56)),IF(FK6:FK56&lt;&gt;0,ROW(FK6:FK56)))),1)</f>
        <v>2</v>
      </c>
      <c r="FL108" s="185"/>
      <c r="FM108" s="185"/>
      <c r="FN108" s="185">
        <f t="array" ref="FN108">LARGE((FREQUENCY(IF(FN6:FN56=0,ROW(FN6:FN56)),IF(FN6:FN56&lt;&gt;0,ROW(FN6:FN56)))),1)</f>
        <v>2</v>
      </c>
      <c r="FO108" s="185"/>
      <c r="FP108" s="185"/>
      <c r="FQ108" s="185">
        <f t="array" ref="FQ108">LARGE((FREQUENCY(IF(FQ6:FQ56=0,ROW(FQ6:FQ56)),IF(FQ6:FQ56&lt;&gt;0,ROW(FQ6:FQ56)))),1)</f>
        <v>1</v>
      </c>
      <c r="FR108" s="185"/>
      <c r="FS108" s="185"/>
      <c r="FT108" s="185">
        <f t="array" ref="FT108">LARGE((FREQUENCY(IF(FT6:FT56=0,ROW(FT6:FT56)),IF(FT6:FT56&lt;&gt;0,ROW(FT6:FT56)))),1)</f>
        <v>4</v>
      </c>
      <c r="FU108" s="185"/>
      <c r="FV108" s="185"/>
      <c r="FW108" s="185">
        <f t="array" ref="FW108">LARGE((FREQUENCY(IF(FW6:FW56=0,ROW(FW6:FW56)),IF(FW6:FW56&lt;&gt;0,ROW(FW6:FW56)))),1)</f>
        <v>2</v>
      </c>
      <c r="FX108" s="185"/>
      <c r="FY108" s="185"/>
      <c r="FZ108" s="185">
        <f t="array" ref="FZ108">LARGE((FREQUENCY(IF(FZ6:FZ56=0,ROW(FZ6:FZ56)),IF(FZ6:FZ56&lt;&gt;0,ROW(FZ6:FZ56)))),1)</f>
        <v>2</v>
      </c>
      <c r="GA108" s="185"/>
      <c r="GB108" s="185"/>
      <c r="GC108" s="185">
        <f t="array" ref="GC108">LARGE((FREQUENCY(IF(GC6:GC56=0,ROW(GC6:GC56)),IF(GC6:GC56&lt;&gt;0,ROW(GC6:GC56)))),1)</f>
        <v>1</v>
      </c>
      <c r="GD108" s="185"/>
      <c r="GE108" s="185"/>
      <c r="GF108" s="185">
        <f t="array" ref="GF108">LARGE((FREQUENCY(IF(GF6:GF56=0,ROW(GF6:GF56)),IF(GF6:GF56&lt;&gt;0,ROW(GF6:GF56)))),1)</f>
        <v>2</v>
      </c>
      <c r="GG108" s="185"/>
      <c r="GH108" s="185"/>
      <c r="GI108" s="185">
        <f t="array" ref="GI108">LARGE((FREQUENCY(IF(GI6:GI56=0,ROW(GI6:GI56)),IF(GI6:GI56&lt;&gt;0,ROW(GI6:GI56)))),1)</f>
        <v>1</v>
      </c>
      <c r="GJ108" s="185"/>
      <c r="GK108" s="185"/>
      <c r="GL108" s="185">
        <f t="array" ref="GL108">LARGE((FREQUENCY(IF(GL6:GL56=0,ROW(GL6:GL56)),IF(GL6:GL56&lt;&gt;0,ROW(GL6:GL56)))),1)</f>
        <v>4</v>
      </c>
      <c r="GM108" s="185"/>
      <c r="GN108" s="185"/>
      <c r="GO108" s="185">
        <f t="array" ref="GO108">LARGE((FREQUENCY(IF(GO6:GO56=0,ROW(GO6:GO56)),IF(GO6:GO56&lt;&gt;0,ROW(GO6:GO56)))),1)</f>
        <v>3</v>
      </c>
      <c r="GP108" s="185"/>
      <c r="GQ108" s="185"/>
      <c r="GR108" s="185">
        <f t="array" ref="GR108">LARGE((FREQUENCY(IF(GR6:GR56=0,ROW(GR6:GR56)),IF(GR6:GR56&lt;&gt;0,ROW(GR6:GR56)))),1)</f>
        <v>2</v>
      </c>
      <c r="GS108" s="185"/>
      <c r="GT108" s="185"/>
      <c r="GU108" s="185">
        <f t="array" ref="GU108">LARGE((FREQUENCY(IF(GU6:GU56=0,ROW(GU6:GU56)),IF(GU6:GU56&lt;&gt;0,ROW(GU6:GU56)))),1)</f>
        <v>1</v>
      </c>
      <c r="GV108" s="168"/>
    </row>
    <row r="109" spans="1:204" hidden="1">
      <c r="A109" s="168"/>
      <c r="B109" s="187"/>
      <c r="C109" s="188" t="s">
        <v>246</v>
      </c>
      <c r="D109" s="188"/>
      <c r="E109" s="189"/>
      <c r="F109" s="189"/>
      <c r="G109" s="189"/>
      <c r="H109" s="189"/>
      <c r="I109" s="189"/>
      <c r="J109" s="189"/>
      <c r="K109" s="188"/>
      <c r="L109" s="188"/>
      <c r="M109" s="188"/>
      <c r="N109" s="188"/>
      <c r="O109" s="188"/>
      <c r="P109" s="188"/>
      <c r="Q109" s="188">
        <f>SUMPRODUCT((O6:O55=$E$6:$E$55)*($F$6:$F$55=P6:P55))</f>
        <v>1</v>
      </c>
      <c r="R109" s="188"/>
      <c r="S109" s="188"/>
      <c r="T109" s="188">
        <f>SUMPRODUCT((R6:R55=$E$6:$E$55)*($F$6:$F$55=S6:S55))</f>
        <v>0</v>
      </c>
      <c r="U109" s="188"/>
      <c r="V109" s="188"/>
      <c r="W109" s="188">
        <f>SUMPRODUCT((U6:U55=$E$6:$E$55)*($F$6:$F$55=V6:V55))</f>
        <v>2</v>
      </c>
      <c r="X109" s="188"/>
      <c r="Y109" s="188"/>
      <c r="Z109" s="188">
        <f>SUMPRODUCT((X6:X55=$E$6:$E$55)*($F$6:$F$55=Y6:Y55))</f>
        <v>2</v>
      </c>
      <c r="AA109" s="188"/>
      <c r="AB109" s="188"/>
      <c r="AC109" s="188">
        <f>SUMPRODUCT((AA6:AA55=$E$6:$E$55)*($F$6:$F$55=AB6:AB55))</f>
        <v>1</v>
      </c>
      <c r="AD109" s="188"/>
      <c r="AE109" s="188"/>
      <c r="AF109" s="188">
        <f>SUMPRODUCT((AD6:AD55=$E$6:$E$55)*($F$6:$F$55=AE6:AE55))</f>
        <v>2</v>
      </c>
      <c r="AG109" s="188"/>
      <c r="AH109" s="188"/>
      <c r="AI109" s="188">
        <f>SUMPRODUCT((AG6:AG55=$E$6:$E$55)*($F$6:$F$55=AH6:AH55))</f>
        <v>1</v>
      </c>
      <c r="AJ109" s="188"/>
      <c r="AK109" s="188"/>
      <c r="AL109" s="188">
        <f>SUMPRODUCT((AJ6:AJ55=$E$6:$E$55)*($F$6:$F$55=AK6:AK55))</f>
        <v>0</v>
      </c>
      <c r="AM109" s="188"/>
      <c r="AN109" s="188"/>
      <c r="AO109" s="188">
        <f>SUMPRODUCT((AM6:AM55=$E$6:$E$55)*($F$6:$F$55=AN6:AN55))</f>
        <v>1</v>
      </c>
      <c r="AP109" s="188"/>
      <c r="AQ109" s="188"/>
      <c r="AR109" s="188">
        <f>SUMPRODUCT((AP6:AP55=$E$6:$E$55)*($F$6:$F$55=AQ6:AQ55))</f>
        <v>1</v>
      </c>
      <c r="AS109" s="188"/>
      <c r="AT109" s="188"/>
      <c r="AU109" s="188">
        <f>SUMPRODUCT((AS6:AS55=$E$6:$E$55)*($F$6:$F$55=AT6:AT55))</f>
        <v>3</v>
      </c>
      <c r="AV109" s="188"/>
      <c r="AW109" s="188"/>
      <c r="AX109" s="188">
        <f>SUMPRODUCT((AV6:AV55=$E$6:$E$55)*($F$6:$F$55=AW6:AW55))</f>
        <v>0</v>
      </c>
      <c r="AY109" s="188"/>
      <c r="AZ109" s="188"/>
      <c r="BA109" s="188">
        <f>SUMPRODUCT((AY6:AY55=$E$6:$E$55)*($F$6:$F$55=AZ6:AZ55))</f>
        <v>2</v>
      </c>
      <c r="BB109" s="188"/>
      <c r="BC109" s="188"/>
      <c r="BD109" s="188">
        <f>SUMPRODUCT((BB6:BB55=$E$6:$E$55)*($F$6:$F$55=BC6:BC55))</f>
        <v>3</v>
      </c>
      <c r="BE109" s="188"/>
      <c r="BF109" s="188"/>
      <c r="BG109" s="188">
        <f>SUMPRODUCT((BE6:BE55=$E$6:$E$55)*($F$6:$F$55=BF6:BF55))</f>
        <v>1</v>
      </c>
      <c r="BH109" s="188"/>
      <c r="BI109" s="188"/>
      <c r="BJ109" s="188">
        <f>SUMPRODUCT((BH6:BH55=$E$6:$E$55)*($F$6:$F$55=BI6:BI55))</f>
        <v>1</v>
      </c>
      <c r="BK109" s="188"/>
      <c r="BL109" s="188"/>
      <c r="BM109" s="188">
        <f>SUMPRODUCT((BK6:BK55=$E$6:$E$55)*($F$6:$F$55=BL6:BL55))</f>
        <v>1</v>
      </c>
      <c r="BN109" s="188"/>
      <c r="BO109" s="188"/>
      <c r="BP109" s="188">
        <f>SUMPRODUCT((BN6:BN55=$E$6:$E$55)*($F$6:$F$55=BO6:BO55))</f>
        <v>2</v>
      </c>
      <c r="BQ109" s="188"/>
      <c r="BR109" s="188"/>
      <c r="BS109" s="188">
        <f>SUMPRODUCT((BQ6:BQ55=$E$6:$E$55)*($F$6:$F$55=BR6:BR55))</f>
        <v>3</v>
      </c>
      <c r="BT109" s="188"/>
      <c r="BU109" s="188"/>
      <c r="BV109" s="188">
        <f>SUMPRODUCT((BT6:BT55=$E$6:$E$55)*($F$6:$F$55=BU6:BU55))</f>
        <v>3</v>
      </c>
      <c r="BW109" s="188"/>
      <c r="BX109" s="188"/>
      <c r="BY109" s="188">
        <f>SUMPRODUCT((BW6:BW55=$E$6:$E$55)*($F$6:$F$55=BX6:BX55))</f>
        <v>1</v>
      </c>
      <c r="BZ109" s="188"/>
      <c r="CA109" s="188"/>
      <c r="CB109" s="188">
        <f>SUMPRODUCT((BZ6:BZ55=$E$6:$E$55)*($F$6:$F$55=CA6:CA55))</f>
        <v>1</v>
      </c>
      <c r="CC109" s="188"/>
      <c r="CD109" s="188"/>
      <c r="CE109" s="188">
        <f>SUMPRODUCT((CC6:CC55=$E$6:$E$55)*($F$6:$F$55=CD6:CD55))</f>
        <v>1</v>
      </c>
      <c r="CF109" s="188"/>
      <c r="CG109" s="188"/>
      <c r="CH109" s="188">
        <f>SUMPRODUCT((CF6:CF55=$E$6:$E$55)*($F$6:$F$55=CG6:CG55))</f>
        <v>0</v>
      </c>
      <c r="CI109" s="188"/>
      <c r="CJ109" s="188"/>
      <c r="CK109" s="188">
        <f>SUMPRODUCT((CI6:CI55=$E$6:$E$55)*($F$6:$F$55=CJ6:CJ55))</f>
        <v>0</v>
      </c>
      <c r="CL109" s="188"/>
      <c r="CM109" s="188"/>
      <c r="CN109" s="188">
        <f>SUMPRODUCT((CL6:CL55=$E$6:$E$55)*($F$6:$F$55=CM6:CM55))</f>
        <v>1</v>
      </c>
      <c r="CO109" s="188"/>
      <c r="CP109" s="188"/>
      <c r="CQ109" s="188">
        <f>SUMPRODUCT((CO6:CO55=$E$6:$E$55)*($F$6:$F$55=CP6:CP55))</f>
        <v>0</v>
      </c>
      <c r="CR109" s="188"/>
      <c r="CS109" s="188"/>
      <c r="CT109" s="188">
        <f>SUMPRODUCT((CR6:CR55=$E$6:$E$55)*($F$6:$F$55=CS6:CS55))</f>
        <v>1</v>
      </c>
      <c r="CU109" s="188"/>
      <c r="CV109" s="188"/>
      <c r="CW109" s="188">
        <f>SUMPRODUCT((CU6:CU55=$E$6:$E$55)*($F$6:$F$55=CV6:CV55))</f>
        <v>0</v>
      </c>
      <c r="CX109" s="188"/>
      <c r="CY109" s="188"/>
      <c r="CZ109" s="188">
        <f>SUMPRODUCT((CX6:CX55=$E$6:$E$55)*($F$6:$F$55=CY6:CY55))</f>
        <v>1</v>
      </c>
      <c r="DA109" s="188"/>
      <c r="DB109" s="188"/>
      <c r="DC109" s="188">
        <f>SUMPRODUCT((DA6:DA55=$E$6:$E$55)*($F$6:$F$55=DB6:DB55))</f>
        <v>0</v>
      </c>
      <c r="DD109" s="188"/>
      <c r="DE109" s="188"/>
      <c r="DF109" s="188">
        <f>SUMPRODUCT((DD6:DD55=$E$6:$E$55)*($F$6:$F$55=DE6:DE55))</f>
        <v>1</v>
      </c>
      <c r="DG109" s="188"/>
      <c r="DH109" s="188"/>
      <c r="DI109" s="188">
        <f>SUMPRODUCT((DG6:DG55=$E$6:$E$55)*($F$6:$F$55=DH6:DH55))</f>
        <v>1</v>
      </c>
      <c r="DJ109" s="188"/>
      <c r="DK109" s="188"/>
      <c r="DL109" s="188">
        <f>SUMPRODUCT((DJ6:DJ55=$E$6:$E$55)*($F$6:$F$55=DK6:DK55))</f>
        <v>2</v>
      </c>
      <c r="DM109" s="188"/>
      <c r="DN109" s="188"/>
      <c r="DO109" s="188">
        <f>SUMPRODUCT((DM6:DM55=$E$6:$E$55)*($F$6:$F$55=DN6:DN55))</f>
        <v>2</v>
      </c>
      <c r="DP109" s="188"/>
      <c r="DQ109" s="188"/>
      <c r="DR109" s="188">
        <f>SUMPRODUCT((DP6:DP55=$E$6:$E$55)*($F$6:$F$55=DQ6:DQ55))</f>
        <v>1</v>
      </c>
      <c r="DS109" s="188"/>
      <c r="DT109" s="188"/>
      <c r="DU109" s="188">
        <f>SUMPRODUCT((DS6:DS55=$E$6:$E$55)*($F$6:$F$55=DT6:DT55))</f>
        <v>3</v>
      </c>
      <c r="DV109" s="188"/>
      <c r="DW109" s="188"/>
      <c r="DX109" s="188">
        <f>SUMPRODUCT((DV6:DV55=$E$6:$E$55)*($F$6:$F$55=DW6:DW55))</f>
        <v>3</v>
      </c>
      <c r="DY109" s="188"/>
      <c r="DZ109" s="188"/>
      <c r="EA109" s="188">
        <f>SUMPRODUCT((DY6:DY55=$E$6:$E$55)*($F$6:$F$55=DZ6:DZ55))</f>
        <v>1</v>
      </c>
      <c r="EB109" s="188"/>
      <c r="EC109" s="188"/>
      <c r="ED109" s="188">
        <f>SUMPRODUCT((EB6:EB55=$E$6:$E$55)*($F$6:$F$55=EC6:EC55))</f>
        <v>1</v>
      </c>
      <c r="EE109" s="188"/>
      <c r="EF109" s="188"/>
      <c r="EG109" s="188">
        <f>SUMPRODUCT((EE6:EE55=$E$6:$E$55)*($F$6:$F$55=EF6:EF55))</f>
        <v>0</v>
      </c>
      <c r="EH109" s="188"/>
      <c r="EI109" s="188"/>
      <c r="EJ109" s="188">
        <f>SUMPRODUCT((EH6:EH55=$E$6:$E$55)*($F$6:$F$55=EI6:EI55))</f>
        <v>1</v>
      </c>
      <c r="EK109" s="188"/>
      <c r="EL109" s="188"/>
      <c r="EM109" s="188">
        <f>SUMPRODUCT((EK6:EK55=$E$6:$E$55)*($F$6:$F$55=EL6:EL55))</f>
        <v>1</v>
      </c>
      <c r="EN109" s="188"/>
      <c r="EO109" s="188"/>
      <c r="EP109" s="188">
        <f>SUMPRODUCT((EN6:EN55=$E$6:$E$55)*($F$6:$F$55=EO6:EO55))</f>
        <v>3</v>
      </c>
      <c r="EQ109" s="188"/>
      <c r="ER109" s="188"/>
      <c r="ES109" s="188">
        <f>SUMPRODUCT((EQ6:EQ55=$E$6:$E$55)*($F$6:$F$55=ER6:ER55))</f>
        <v>1</v>
      </c>
      <c r="ET109" s="188"/>
      <c r="EU109" s="188"/>
      <c r="EV109" s="188">
        <f>SUMPRODUCT((ET6:ET55=$E$6:$E$55)*($F$6:$F$55=EU6:EU55))</f>
        <v>1</v>
      </c>
      <c r="EW109" s="188"/>
      <c r="EX109" s="188"/>
      <c r="EY109" s="188">
        <f>SUMPRODUCT((EW6:EW55=$E$6:$E$55)*($F$6:$F$55=EX6:EX55))</f>
        <v>0</v>
      </c>
      <c r="EZ109" s="188"/>
      <c r="FA109" s="188"/>
      <c r="FB109" s="188">
        <f>SUMPRODUCT((EZ6:EZ55=$E$6:$E$55)*($F$6:$F$55=FA6:FA55))</f>
        <v>2</v>
      </c>
      <c r="FC109" s="188"/>
      <c r="FD109" s="188"/>
      <c r="FE109" s="188">
        <f>SUMPRODUCT((FC6:FC55=$E$6:$E$55)*($F$6:$F$55=FD6:FD55))</f>
        <v>0</v>
      </c>
      <c r="FF109" s="188"/>
      <c r="FG109" s="188"/>
      <c r="FH109" s="188">
        <f>SUMPRODUCT((FF6:FF55=$E$6:$E$55)*($F$6:$F$55=FG6:FG55))</f>
        <v>1</v>
      </c>
      <c r="FI109" s="188"/>
      <c r="FJ109" s="188"/>
      <c r="FK109" s="188">
        <f>SUMPRODUCT((FI6:FI55=$E$6:$E$55)*($F$6:$F$55=FJ6:FJ55))</f>
        <v>1</v>
      </c>
      <c r="FL109" s="188"/>
      <c r="FM109" s="188"/>
      <c r="FN109" s="188">
        <f>SUMPRODUCT((FL6:FL55=$E$6:$E$55)*($F$6:$F$55=FM6:FM55))</f>
        <v>0</v>
      </c>
      <c r="FO109" s="188"/>
      <c r="FP109" s="188"/>
      <c r="FQ109" s="188">
        <f>SUMPRODUCT((FO6:FO55=$E$6:$E$55)*($F$6:$F$55=FP6:FP55))</f>
        <v>2</v>
      </c>
      <c r="FR109" s="188"/>
      <c r="FS109" s="188"/>
      <c r="FT109" s="188">
        <f>SUMPRODUCT((FR6:FR55=$E$6:$E$55)*($F$6:$F$55=FS6:FS55))</f>
        <v>2</v>
      </c>
      <c r="FU109" s="188"/>
      <c r="FV109" s="188"/>
      <c r="FW109" s="188">
        <f>SUMPRODUCT((FU6:FU55=$E$6:$E$55)*($F$6:$F$55=FV6:FV55))</f>
        <v>0</v>
      </c>
      <c r="FX109" s="188"/>
      <c r="FY109" s="188"/>
      <c r="FZ109" s="188">
        <f>SUMPRODUCT((FX6:FX55=$E$6:$E$55)*($F$6:$F$55=FY6:FY55))</f>
        <v>1</v>
      </c>
      <c r="GA109" s="188"/>
      <c r="GB109" s="188"/>
      <c r="GC109" s="188">
        <f>SUMPRODUCT((GA6:GA55=$E$6:$E$55)*($F$6:$F$55=GB6:GB55))</f>
        <v>1</v>
      </c>
      <c r="GD109" s="188"/>
      <c r="GE109" s="188"/>
      <c r="GF109" s="188">
        <f>SUMPRODUCT((GD6:GD55=$E$6:$E$55)*($F$6:$F$55=GE6:GE55))</f>
        <v>2</v>
      </c>
      <c r="GG109" s="188"/>
      <c r="GH109" s="188"/>
      <c r="GI109" s="188">
        <f>SUMPRODUCT((GG6:GG55=$E$6:$E$55)*($F$6:$F$55=GH6:GH55))</f>
        <v>3</v>
      </c>
      <c r="GJ109" s="188"/>
      <c r="GK109" s="188"/>
      <c r="GL109" s="188">
        <f>SUMPRODUCT((GJ6:GJ55=$E$6:$E$55)*($F$6:$F$55=GK6:GK55))</f>
        <v>0</v>
      </c>
      <c r="GM109" s="188"/>
      <c r="GN109" s="188"/>
      <c r="GO109" s="188">
        <f>SUMPRODUCT((GM6:GM55=$E$6:$E$55)*($F$6:$F$55=GN6:GN55))</f>
        <v>2</v>
      </c>
      <c r="GP109" s="188"/>
      <c r="GQ109" s="188"/>
      <c r="GR109" s="188">
        <f>SUMPRODUCT((GP6:GP55=$E$6:$E$55)*($F$6:$F$55=GQ6:GQ55))</f>
        <v>1</v>
      </c>
      <c r="GS109" s="188"/>
      <c r="GT109" s="188"/>
      <c r="GU109" s="188">
        <f>SUMPRODUCT((GS6:GS55=$E$6:$E$55)*($F$6:$F$55=GT6:GT55))</f>
        <v>2</v>
      </c>
      <c r="GV109" s="168"/>
    </row>
    <row r="110" spans="1:204" hidden="1">
      <c r="A110" s="168"/>
      <c r="B110" s="199"/>
      <c r="C110" s="191" t="s">
        <v>253</v>
      </c>
      <c r="D110" s="191"/>
      <c r="E110" s="192"/>
      <c r="F110" s="192"/>
      <c r="G110" s="192"/>
      <c r="H110" s="192"/>
      <c r="I110" s="192"/>
      <c r="J110" s="192"/>
      <c r="K110" s="191"/>
      <c r="L110" s="191"/>
      <c r="M110" s="191"/>
      <c r="N110" s="191"/>
      <c r="O110" s="191"/>
      <c r="P110" s="191"/>
      <c r="Q110" s="191">
        <f t="array" ref="Q110">IF(Q107=0,-Q108,IF(Q108=0,Q107,MAX(IF((Q6:Q56&lt;&gt;0)*(Q6:Q56&lt;&gt;""),ROW(Q6:Q56)))-MAX(IF(Q6:Q56=0,ROW(Q6:Q56)))))</f>
        <v>-1</v>
      </c>
      <c r="R110" s="191"/>
      <c r="S110" s="191"/>
      <c r="T110" s="191">
        <f t="array" ref="T110">IF(T107=0,-T108,IF(T108=0,T107,MAX(IF((T6:T56&lt;&gt;0)*(T6:T56&lt;&gt;""),ROW(T6:T56)))-MAX(IF(T6:T56=0,ROW(T6:T56)))))</f>
        <v>-1</v>
      </c>
      <c r="U110" s="191"/>
      <c r="V110" s="191"/>
      <c r="W110" s="191">
        <f t="array" ref="W110">IF(W107=0,-W108,IF(W108=0,W107,MAX(IF((W6:W56&lt;&gt;0)*(W6:W56&lt;&gt;""),ROW(W6:W56)))-MAX(IF(W6:W56=0,ROW(W6:W56)))))</f>
        <v>-1</v>
      </c>
      <c r="X110" s="191"/>
      <c r="Y110" s="191"/>
      <c r="Z110" s="191">
        <f t="array" ref="Z110">IF(Z107=0,-Z108,IF(Z108=0,Z107,MAX(IF((Z6:Z56&lt;&gt;0)*(Z6:Z56&lt;&gt;""),ROW(Z6:Z56)))-MAX(IF(Z6:Z56=0,ROW(Z6:Z56)))))</f>
        <v>-1</v>
      </c>
      <c r="AA110" s="191"/>
      <c r="AB110" s="191"/>
      <c r="AC110" s="191">
        <f t="array" ref="AC110">IF(AC107=0,-AC108,IF(AC108=0,AC107,MAX(IF((AC6:AC56&lt;&gt;0)*(AC6:AC56&lt;&gt;""),ROW(AC6:AC56)))-MAX(IF(AC6:AC56=0,ROW(AC6:AC56)))))</f>
        <v>-1</v>
      </c>
      <c r="AD110" s="191"/>
      <c r="AE110" s="191"/>
      <c r="AF110" s="191">
        <f t="array" ref="AF110">IF(AF107=0,-AF108,IF(AF108=0,AF107,MAX(IF((AF6:AF56&lt;&gt;0)*(AF6:AF56&lt;&gt;""),ROW(AF6:AF56)))-MAX(IF(AF6:AF56=0,ROW(AF6:AF56)))))</f>
        <v>3</v>
      </c>
      <c r="AG110" s="191"/>
      <c r="AH110" s="191"/>
      <c r="AI110" s="191">
        <f t="array" ref="AI110">IF(AI107=0,-AI108,IF(AI108=0,AI107,MAX(IF((AI6:AI56&lt;&gt;0)*(AI6:AI56&lt;&gt;""),ROW(AI6:AI56)))-MAX(IF(AI6:AI56=0,ROW(AI6:AI56)))))</f>
        <v>-1</v>
      </c>
      <c r="AJ110" s="191"/>
      <c r="AK110" s="191"/>
      <c r="AL110" s="191">
        <f t="array" ref="AL110">IF(AL107=0,-AL108,IF(AL108=0,AL107,MAX(IF((AL6:AL56&lt;&gt;0)*(AL6:AL56&lt;&gt;""),ROW(AL6:AL56)))-MAX(IF(AL6:AL56=0,ROW(AL6:AL56)))))</f>
        <v>-1</v>
      </c>
      <c r="AM110" s="191"/>
      <c r="AN110" s="191"/>
      <c r="AO110" s="191">
        <f t="array" ref="AO110">IF(AO107=0,-AO108,IF(AO108=0,AO107,MAX(IF((AO6:AO56&lt;&gt;0)*(AO6:AO56&lt;&gt;""),ROW(AO6:AO56)))-MAX(IF(AO6:AO56=0,ROW(AO6:AO56)))))</f>
        <v>-1</v>
      </c>
      <c r="AP110" s="191"/>
      <c r="AQ110" s="191"/>
      <c r="AR110" s="191">
        <f t="array" ref="AR110">IF(AR107=0,-AR108,IF(AR108=0,AR107,MAX(IF((AR6:AR56&lt;&gt;0)*(AR6:AR56&lt;&gt;""),ROW(AR6:AR56)))-MAX(IF(AR6:AR56=0,ROW(AR6:AR56)))))</f>
        <v>-3</v>
      </c>
      <c r="AS110" s="191"/>
      <c r="AT110" s="191"/>
      <c r="AU110" s="191">
        <f t="array" ref="AU110">IF(AU107=0,-AU108,IF(AU108=0,AU107,MAX(IF((AU6:AU56&lt;&gt;0)*(AU6:AU56&lt;&gt;""),ROW(AU6:AU56)))-MAX(IF(AU6:AU56=0,ROW(AU6:AU56)))))</f>
        <v>-1</v>
      </c>
      <c r="AV110" s="191"/>
      <c r="AW110" s="191"/>
      <c r="AX110" s="191">
        <f t="array" ref="AX110">IF(AX107=0,-AX108,IF(AX108=0,AX107,MAX(IF((AX6:AX56&lt;&gt;0)*(AX6:AX56&lt;&gt;""),ROW(AX6:AX56)))-MAX(IF(AX6:AX56=0,ROW(AX6:AX56)))))</f>
        <v>-1</v>
      </c>
      <c r="AY110" s="191"/>
      <c r="AZ110" s="191"/>
      <c r="BA110" s="191">
        <f t="array" ref="BA110">IF(BA107=0,-BA108,IF(BA108=0,BA107,MAX(IF((BA6:BA56&lt;&gt;0)*(BA6:BA56&lt;&gt;""),ROW(BA6:BA56)))-MAX(IF(BA6:BA56=0,ROW(BA6:BA56)))))</f>
        <v>-1</v>
      </c>
      <c r="BB110" s="191"/>
      <c r="BC110" s="191"/>
      <c r="BD110" s="191">
        <f t="array" ref="BD110">IF(BD107=0,-BD108,IF(BD108=0,BD107,MAX(IF((BD6:BD56&lt;&gt;0)*(BD6:BD56&lt;&gt;""),ROW(BD6:BD56)))-MAX(IF(BD6:BD56=0,ROW(BD6:BD56)))))</f>
        <v>-1</v>
      </c>
      <c r="BE110" s="191"/>
      <c r="BF110" s="191"/>
      <c r="BG110" s="191">
        <f t="array" ref="BG110">IF(BG107=0,-BG108,IF(BG108=0,BG107,MAX(IF((BG6:BG56&lt;&gt;0)*(BG6:BG56&lt;&gt;""),ROW(BG6:BG56)))-MAX(IF(BG6:BG56=0,ROW(BG6:BG56)))))</f>
        <v>-1</v>
      </c>
      <c r="BH110" s="191"/>
      <c r="BI110" s="191"/>
      <c r="BJ110" s="191">
        <f t="array" ref="BJ110">IF(BJ107=0,-BJ108,IF(BJ108=0,BJ107,MAX(IF((BJ6:BJ56&lt;&gt;0)*(BJ6:BJ56&lt;&gt;""),ROW(BJ6:BJ56)))-MAX(IF(BJ6:BJ56=0,ROW(BJ6:BJ56)))))</f>
        <v>-1</v>
      </c>
      <c r="BK110" s="191"/>
      <c r="BL110" s="191"/>
      <c r="BM110" s="191">
        <f t="array" ref="BM110">IF(BM107=0,-BM108,IF(BM108=0,BM107,MAX(IF((BM6:BM56&lt;&gt;0)*(BM6:BM56&lt;&gt;""),ROW(BM6:BM56)))-MAX(IF(BM6:BM56=0,ROW(BM6:BM56)))))</f>
        <v>-1</v>
      </c>
      <c r="BN110" s="191"/>
      <c r="BO110" s="191"/>
      <c r="BP110" s="191">
        <f t="array" ref="BP110">IF(BP107=0,-BP108,IF(BP108=0,BP107,MAX(IF((BP6:BP56&lt;&gt;0)*(BP6:BP56&lt;&gt;""),ROW(BP6:BP56)))-MAX(IF(BP6:BP56=0,ROW(BP6:BP56)))))</f>
        <v>-1</v>
      </c>
      <c r="BQ110" s="191"/>
      <c r="BR110" s="191"/>
      <c r="BS110" s="191">
        <f t="array" ref="BS110">IF(BS107=0,-BS108,IF(BS108=0,BS107,MAX(IF((BS6:BS56&lt;&gt;0)*(BS6:BS56&lt;&gt;""),ROW(BS6:BS56)))-MAX(IF(BS6:BS56=0,ROW(BS6:BS56)))))</f>
        <v>-1</v>
      </c>
      <c r="BT110" s="191"/>
      <c r="BU110" s="191"/>
      <c r="BV110" s="191">
        <f t="array" ref="BV110">IF(BV107=0,-BV108,IF(BV108=0,BV107,MAX(IF((BV6:BV56&lt;&gt;0)*(BV6:BV56&lt;&gt;""),ROW(BV6:BV56)))-MAX(IF(BV6:BV56=0,ROW(BV6:BV56)))))</f>
        <v>-1</v>
      </c>
      <c r="BW110" s="191"/>
      <c r="BX110" s="191"/>
      <c r="BY110" s="191">
        <f t="array" ref="BY110">IF(BY107=0,-BY108,IF(BY108=0,BY107,MAX(IF((BY6:BY56&lt;&gt;0)*(BY6:BY56&lt;&gt;""),ROW(BY6:BY56)))-MAX(IF(BY6:BY56=0,ROW(BY6:BY56)))))</f>
        <v>-1</v>
      </c>
      <c r="BZ110" s="191"/>
      <c r="CA110" s="191"/>
      <c r="CB110" s="191">
        <f t="array" ref="CB110">IF(CB107=0,-CB108,IF(CB108=0,CB107,MAX(IF((CB6:CB56&lt;&gt;0)*(CB6:CB56&lt;&gt;""),ROW(CB6:CB56)))-MAX(IF(CB6:CB56=0,ROW(CB6:CB56)))))</f>
        <v>-1</v>
      </c>
      <c r="CC110" s="191"/>
      <c r="CD110" s="191"/>
      <c r="CE110" s="191">
        <f t="array" ref="CE110">IF(CE107=0,-CE108,IF(CE108=0,CE107,MAX(IF((CE6:CE56&lt;&gt;0)*(CE6:CE56&lt;&gt;""),ROW(CE6:CE56)))-MAX(IF(CE6:CE56=0,ROW(CE6:CE56)))))</f>
        <v>-1</v>
      </c>
      <c r="CF110" s="191"/>
      <c r="CG110" s="191"/>
      <c r="CH110" s="191">
        <f t="array" ref="CH110">IF(CH107=0,-CH108,IF(CH108=0,CH107,MAX(IF((CH6:CH56&lt;&gt;0)*(CH6:CH56&lt;&gt;""),ROW(CH6:CH56)))-MAX(IF(CH6:CH56=0,ROW(CH6:CH56)))))</f>
        <v>-1</v>
      </c>
      <c r="CI110" s="191"/>
      <c r="CJ110" s="191"/>
      <c r="CK110" s="191">
        <f t="array" ref="CK110">IF(CK107=0,-CK108,IF(CK108=0,CK107,MAX(IF((CK6:CK56&lt;&gt;0)*(CK6:CK56&lt;&gt;""),ROW(CK6:CK56)))-MAX(IF(CK6:CK56=0,ROW(CK6:CK56)))))</f>
        <v>-6</v>
      </c>
      <c r="CL110" s="191"/>
      <c r="CM110" s="191"/>
      <c r="CN110" s="191">
        <f t="array" ref="CN110">IF(CN107=0,-CN108,IF(CN108=0,CN107,MAX(IF((CN6:CN56&lt;&gt;0)*(CN6:CN56&lt;&gt;""),ROW(CN6:CN56)))-MAX(IF(CN6:CN56=0,ROW(CN6:CN56)))))</f>
        <v>-1</v>
      </c>
      <c r="CO110" s="191"/>
      <c r="CP110" s="191"/>
      <c r="CQ110" s="191">
        <f t="array" ref="CQ110">IF(CQ107=0,-CQ108,IF(CQ108=0,CQ107,MAX(IF((CQ6:CQ56&lt;&gt;0)*(CQ6:CQ56&lt;&gt;""),ROW(CQ6:CQ56)))-MAX(IF(CQ6:CQ56=0,ROW(CQ6:CQ56)))))</f>
        <v>-1</v>
      </c>
      <c r="CR110" s="191"/>
      <c r="CS110" s="191"/>
      <c r="CT110" s="191">
        <f t="array" ref="CT110">IF(CT107=0,-CT108,IF(CT108=0,CT107,MAX(IF((CT6:CT56&lt;&gt;0)*(CT6:CT56&lt;&gt;""),ROW(CT6:CT56)))-MAX(IF(CT6:CT56=0,ROW(CT6:CT56)))))</f>
        <v>-1</v>
      </c>
      <c r="CU110" s="191"/>
      <c r="CV110" s="191"/>
      <c r="CW110" s="191">
        <f t="array" ref="CW110">IF(CW107=0,-CW108,IF(CW108=0,CW107,MAX(IF((CW6:CW56&lt;&gt;0)*(CW6:CW56&lt;&gt;""),ROW(CW6:CW56)))-MAX(IF(CW6:CW56=0,ROW(CW6:CW56)))))</f>
        <v>-1</v>
      </c>
      <c r="CX110" s="191"/>
      <c r="CY110" s="191"/>
      <c r="CZ110" s="191">
        <f t="array" ref="CZ110">IF(CZ107=0,-CZ108,IF(CZ108=0,CZ107,MAX(IF((CZ6:CZ56&lt;&gt;0)*(CZ6:CZ56&lt;&gt;""),ROW(CZ6:CZ56)))-MAX(IF(CZ6:CZ56=0,ROW(CZ6:CZ56)))))</f>
        <v>-1</v>
      </c>
      <c r="DA110" s="191"/>
      <c r="DB110" s="191"/>
      <c r="DC110" s="191">
        <f t="array" ref="DC110">IF(DC107=0,-DC108,IF(DC108=0,DC107,MAX(IF((DC6:DC56&lt;&gt;0)*(DC6:DC56&lt;&gt;""),ROW(DC6:DC56)))-MAX(IF(DC6:DC56=0,ROW(DC6:DC56)))))</f>
        <v>-1</v>
      </c>
      <c r="DD110" s="191"/>
      <c r="DE110" s="191"/>
      <c r="DF110" s="191">
        <f t="array" ref="DF110">IF(DF107=0,-DF108,IF(DF108=0,DF107,MAX(IF((DF6:DF56&lt;&gt;0)*(DF6:DF56&lt;&gt;""),ROW(DF6:DF56)))-MAX(IF(DF6:DF56=0,ROW(DF6:DF56)))))</f>
        <v>-1</v>
      </c>
      <c r="DG110" s="191"/>
      <c r="DH110" s="191"/>
      <c r="DI110" s="191">
        <f t="array" ref="DI110">IF(DI107=0,-DI108,IF(DI108=0,DI107,MAX(IF((DI6:DI56&lt;&gt;0)*(DI6:DI56&lt;&gt;""),ROW(DI6:DI56)))-MAX(IF(DI6:DI56=0,ROW(DI6:DI56)))))</f>
        <v>-1</v>
      </c>
      <c r="DJ110" s="191"/>
      <c r="DK110" s="191"/>
      <c r="DL110" s="191">
        <f t="array" ref="DL110">IF(DL107=0,-DL108,IF(DL108=0,DL107,MAX(IF((DL6:DL56&lt;&gt;0)*(DL6:DL56&lt;&gt;""),ROW(DL6:DL56)))-MAX(IF(DL6:DL56=0,ROW(DL6:DL56)))))</f>
        <v>-1</v>
      </c>
      <c r="DM110" s="191"/>
      <c r="DN110" s="191"/>
      <c r="DO110" s="191">
        <f t="array" ref="DO110">IF(DO107=0,-DO108,IF(DO108=0,DO107,MAX(IF((DO6:DO56&lt;&gt;0)*(DO6:DO56&lt;&gt;""),ROW(DO6:DO56)))-MAX(IF(DO6:DO56=0,ROW(DO6:DO56)))))</f>
        <v>-1</v>
      </c>
      <c r="DP110" s="191"/>
      <c r="DQ110" s="191"/>
      <c r="DR110" s="191">
        <f t="array" ref="DR110">IF(DR107=0,-DR108,IF(DR108=0,DR107,MAX(IF((DR6:DR56&lt;&gt;0)*(DR6:DR56&lt;&gt;""),ROW(DR6:DR56)))-MAX(IF(DR6:DR56=0,ROW(DR6:DR56)))))</f>
        <v>-1</v>
      </c>
      <c r="DS110" s="191"/>
      <c r="DT110" s="191"/>
      <c r="DU110" s="191">
        <f t="array" ref="DU110">IF(DU107=0,-DU108,IF(DU108=0,DU107,MAX(IF((DU6:DU56&lt;&gt;0)*(DU6:DU56&lt;&gt;""),ROW(DU6:DU56)))-MAX(IF(DU6:DU56=0,ROW(DU6:DU56)))))</f>
        <v>-1</v>
      </c>
      <c r="DV110" s="191"/>
      <c r="DW110" s="191"/>
      <c r="DX110" s="191">
        <f t="array" ref="DX110">IF(DX107=0,-DX108,IF(DX108=0,DX107,MAX(IF((DX6:DX56&lt;&gt;0)*(DX6:DX56&lt;&gt;""),ROW(DX6:DX56)))-MAX(IF(DX6:DX56=0,ROW(DX6:DX56)))))</f>
        <v>-1</v>
      </c>
      <c r="DY110" s="191"/>
      <c r="DZ110" s="191"/>
      <c r="EA110" s="191">
        <f t="array" ref="EA110">IF(EA107=0,-EA108,IF(EA108=0,EA107,MAX(IF((EA6:EA56&lt;&gt;0)*(EA6:EA56&lt;&gt;""),ROW(EA6:EA56)))-MAX(IF(EA6:EA56=0,ROW(EA6:EA56)))))</f>
        <v>-1</v>
      </c>
      <c r="EB110" s="191"/>
      <c r="EC110" s="191"/>
      <c r="ED110" s="191">
        <f t="array" ref="ED110">IF(ED107=0,-ED108,IF(ED108=0,ED107,MAX(IF((ED6:ED56&lt;&gt;0)*(ED6:ED56&lt;&gt;""),ROW(ED6:ED56)))-MAX(IF(ED6:ED56=0,ROW(ED6:ED56)))))</f>
        <v>-1</v>
      </c>
      <c r="EE110" s="191"/>
      <c r="EF110" s="191"/>
      <c r="EG110" s="191">
        <f t="array" ref="EG110">IF(EG107=0,-EG108,IF(EG108=0,EG107,MAX(IF((EG6:EG56&lt;&gt;0)*(EG6:EG56&lt;&gt;""),ROW(EG6:EG56)))-MAX(IF(EG6:EG56=0,ROW(EG6:EG56)))))</f>
        <v>-3</v>
      </c>
      <c r="EH110" s="191"/>
      <c r="EI110" s="191"/>
      <c r="EJ110" s="191">
        <f t="array" ref="EJ110">IF(EJ107=0,-EJ108,IF(EJ108=0,EJ107,MAX(IF((EJ6:EJ56&lt;&gt;0)*(EJ6:EJ56&lt;&gt;""),ROW(EJ6:EJ56)))-MAX(IF(EJ6:EJ56=0,ROW(EJ6:EJ56)))))</f>
        <v>2</v>
      </c>
      <c r="EK110" s="191"/>
      <c r="EL110" s="191"/>
      <c r="EM110" s="191">
        <f t="array" ref="EM110">IF(EM107=0,-EM108,IF(EM108=0,EM107,MAX(IF((EM6:EM56&lt;&gt;0)*(EM6:EM56&lt;&gt;""),ROW(EM6:EM56)))-MAX(IF(EM6:EM56=0,ROW(EM6:EM56)))))</f>
        <v>-1</v>
      </c>
      <c r="EN110" s="191"/>
      <c r="EO110" s="191"/>
      <c r="EP110" s="191">
        <f t="array" ref="EP110">IF(EP107=0,-EP108,IF(EP108=0,EP107,MAX(IF((EP6:EP56&lt;&gt;0)*(EP6:EP56&lt;&gt;""),ROW(EP6:EP56)))-MAX(IF(EP6:EP56=0,ROW(EP6:EP56)))))</f>
        <v>-1</v>
      </c>
      <c r="EQ110" s="191"/>
      <c r="ER110" s="191"/>
      <c r="ES110" s="191">
        <f t="array" ref="ES110">IF(ES107=0,-ES108,IF(ES108=0,ES107,MAX(IF((ES6:ES56&lt;&gt;0)*(ES6:ES56&lt;&gt;""),ROW(ES6:ES56)))-MAX(IF(ES6:ES56=0,ROW(ES6:ES56)))))</f>
        <v>-1</v>
      </c>
      <c r="ET110" s="191"/>
      <c r="EU110" s="191"/>
      <c r="EV110" s="191">
        <f t="array" ref="EV110">IF(EV107=0,-EV108,IF(EV108=0,EV107,MAX(IF((EV6:EV56&lt;&gt;0)*(EV6:EV56&lt;&gt;""),ROW(EV6:EV56)))-MAX(IF(EV6:EV56=0,ROW(EV6:EV56)))))</f>
        <v>-1</v>
      </c>
      <c r="EW110" s="191"/>
      <c r="EX110" s="191"/>
      <c r="EY110" s="191">
        <f t="array" ref="EY110">IF(EY107=0,-EY108,IF(EY108=0,EY107,MAX(IF((EY6:EY56&lt;&gt;0)*(EY6:EY56&lt;&gt;""),ROW(EY6:EY56)))-MAX(IF(EY6:EY56=0,ROW(EY6:EY56)))))</f>
        <v>-1</v>
      </c>
      <c r="EZ110" s="191"/>
      <c r="FA110" s="191"/>
      <c r="FB110" s="191">
        <f t="array" ref="FB110">IF(FB107=0,-FB108,IF(FB108=0,FB107,MAX(IF((FB6:FB56&lt;&gt;0)*(FB6:FB56&lt;&gt;""),ROW(FB6:FB56)))-MAX(IF(FB6:FB56=0,ROW(FB6:FB56)))))</f>
        <v>2</v>
      </c>
      <c r="FC110" s="191"/>
      <c r="FD110" s="191"/>
      <c r="FE110" s="191">
        <f t="array" ref="FE110">IF(FE107=0,-FE108,IF(FE108=0,FE107,MAX(IF((FE6:FE56&lt;&gt;0)*(FE6:FE56&lt;&gt;""),ROW(FE6:FE56)))-MAX(IF(FE6:FE56=0,ROW(FE6:FE56)))))</f>
        <v>4</v>
      </c>
      <c r="FF110" s="191"/>
      <c r="FG110" s="191"/>
      <c r="FH110" s="191">
        <f t="array" ref="FH110">IF(FH107=0,-FH108,IF(FH108=0,FH107,MAX(IF((FH6:FH56&lt;&gt;0)*(FH6:FH56&lt;&gt;""),ROW(FH6:FH56)))-MAX(IF(FH6:FH56=0,ROW(FH6:FH56)))))</f>
        <v>2</v>
      </c>
      <c r="FI110" s="191"/>
      <c r="FJ110" s="191"/>
      <c r="FK110" s="191">
        <f t="array" ref="FK110">IF(FK107=0,-FK108,IF(FK108=0,FK107,MAX(IF((FK6:FK56&lt;&gt;0)*(FK6:FK56&lt;&gt;""),ROW(FK6:FK56)))-MAX(IF(FK6:FK56=0,ROW(FK6:FK56)))))</f>
        <v>-1</v>
      </c>
      <c r="FL110" s="191"/>
      <c r="FM110" s="191"/>
      <c r="FN110" s="191">
        <f t="array" ref="FN110">IF(FN107=0,-FN108,IF(FN108=0,FN107,MAX(IF((FN6:FN56&lt;&gt;0)*(FN6:FN56&lt;&gt;""),ROW(FN6:FN56)))-MAX(IF(FN6:FN56=0,ROW(FN6:FN56)))))</f>
        <v>-1</v>
      </c>
      <c r="FO110" s="191"/>
      <c r="FP110" s="191"/>
      <c r="FQ110" s="191">
        <f t="array" ref="FQ110">IF(FQ107=0,-FQ108,IF(FQ108=0,FQ107,MAX(IF((FQ6:FQ56&lt;&gt;0)*(FQ6:FQ56&lt;&gt;""),ROW(FQ6:FQ56)))-MAX(IF(FQ6:FQ56=0,ROW(FQ6:FQ56)))))</f>
        <v>-1</v>
      </c>
      <c r="FR110" s="191"/>
      <c r="FS110" s="191"/>
      <c r="FT110" s="191">
        <f t="array" ref="FT110">IF(FT107=0,-FT108,IF(FT108=0,FT107,MAX(IF((FT6:FT56&lt;&gt;0)*(FT6:FT56&lt;&gt;""),ROW(FT6:FT56)))-MAX(IF(FT6:FT56=0,ROW(FT6:FT56)))))</f>
        <v>-1</v>
      </c>
      <c r="FU110" s="191"/>
      <c r="FV110" s="191"/>
      <c r="FW110" s="191">
        <f t="array" ref="FW110">IF(FW107=0,-FW108,IF(FW108=0,FW107,MAX(IF((FW6:FW56&lt;&gt;0)*(FW6:FW56&lt;&gt;""),ROW(FW6:FW56)))-MAX(IF(FW6:FW56=0,ROW(FW6:FW56)))))</f>
        <v>-1</v>
      </c>
      <c r="FX110" s="191"/>
      <c r="FY110" s="191"/>
      <c r="FZ110" s="191">
        <f t="array" ref="FZ110">IF(FZ107=0,-FZ108,IF(FZ108=0,FZ107,MAX(IF((FZ6:FZ56&lt;&gt;0)*(FZ6:FZ56&lt;&gt;""),ROW(FZ6:FZ56)))-MAX(IF(FZ6:FZ56=0,ROW(FZ6:FZ56)))))</f>
        <v>-1</v>
      </c>
      <c r="GA110" s="191"/>
      <c r="GB110" s="191"/>
      <c r="GC110" s="191">
        <f t="array" ref="GC110">IF(GC107=0,-GC108,IF(GC108=0,GC107,MAX(IF((GC6:GC56&lt;&gt;0)*(GC6:GC56&lt;&gt;""),ROW(GC6:GC56)))-MAX(IF(GC6:GC56=0,ROW(GC6:GC56)))))</f>
        <v>-1</v>
      </c>
      <c r="GD110" s="191"/>
      <c r="GE110" s="191"/>
      <c r="GF110" s="191">
        <f t="array" ref="GF110">IF(GF107=0,-GF108,IF(GF108=0,GF107,MAX(IF((GF6:GF56&lt;&gt;0)*(GF6:GF56&lt;&gt;""),ROW(GF6:GF56)))-MAX(IF(GF6:GF56=0,ROW(GF6:GF56)))))</f>
        <v>-1</v>
      </c>
      <c r="GG110" s="191"/>
      <c r="GH110" s="191"/>
      <c r="GI110" s="191">
        <f t="array" ref="GI110">IF(GI107=0,-GI108,IF(GI108=0,GI107,MAX(IF((GI6:GI56&lt;&gt;0)*(GI6:GI56&lt;&gt;""),ROW(GI6:GI56)))-MAX(IF(GI6:GI56=0,ROW(GI6:GI56)))))</f>
        <v>-1</v>
      </c>
      <c r="GJ110" s="191"/>
      <c r="GK110" s="191"/>
      <c r="GL110" s="191">
        <f t="array" ref="GL110">IF(GL107=0,-GL108,IF(GL108=0,GL107,MAX(IF((GL6:GL56&lt;&gt;0)*(GL6:GL56&lt;&gt;""),ROW(GL6:GL56)))-MAX(IF(GL6:GL56=0,ROW(GL6:GL56)))))</f>
        <v>-1</v>
      </c>
      <c r="GM110" s="191"/>
      <c r="GN110" s="191"/>
      <c r="GO110" s="191">
        <f t="array" ref="GO110">IF(GO107=0,-GO108,IF(GO108=0,GO107,MAX(IF((GO6:GO56&lt;&gt;0)*(GO6:GO56&lt;&gt;""),ROW(GO6:GO56)))-MAX(IF(GO6:GO56=0,ROW(GO6:GO56)))))</f>
        <v>-1</v>
      </c>
      <c r="GP110" s="191"/>
      <c r="GQ110" s="191"/>
      <c r="GR110" s="191">
        <f t="array" ref="GR110">IF(GR107=0,-GR108,IF(GR108=0,GR107,MAX(IF((GR6:GR56&lt;&gt;0)*(GR6:GR56&lt;&gt;""),ROW(GR6:GR56)))-MAX(IF(GR6:GR56=0,ROW(GR6:GR56)))))</f>
        <v>-1</v>
      </c>
      <c r="GS110" s="191"/>
      <c r="GT110" s="191"/>
      <c r="GU110" s="191">
        <f t="array" ref="GU110">IF(GU107=0,-GU108,IF(GU108=0,GU107,MAX(IF((GU6:GU56&lt;&gt;0)*(GU6:GU56&lt;&gt;""),ROW(GU6:GU56)))-MAX(IF(GU6:GU56=0,ROW(GU6:GU56)))))</f>
        <v>-1</v>
      </c>
      <c r="GV110" s="168"/>
    </row>
    <row r="111" spans="1:204" ht="13.5" hidden="1" thickBot="1">
      <c r="A111" s="168"/>
      <c r="B111" s="290" t="s">
        <v>197</v>
      </c>
      <c r="C111" s="168"/>
      <c r="D111" s="168"/>
      <c r="E111" s="169"/>
      <c r="F111" s="169"/>
      <c r="G111" s="169"/>
      <c r="H111" s="169"/>
      <c r="I111" s="169"/>
      <c r="J111" s="169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  <c r="BR111" s="168"/>
      <c r="BS111" s="168"/>
      <c r="BT111" s="168"/>
      <c r="BU111" s="168"/>
      <c r="BV111" s="168"/>
      <c r="BW111" s="168"/>
      <c r="BX111" s="168"/>
      <c r="BY111" s="168"/>
      <c r="BZ111" s="168"/>
      <c r="CA111" s="168"/>
      <c r="CB111" s="168"/>
      <c r="CC111" s="168"/>
      <c r="CD111" s="168"/>
      <c r="CE111" s="168"/>
      <c r="CF111" s="168"/>
      <c r="CG111" s="168"/>
      <c r="CH111" s="168"/>
      <c r="CI111" s="168"/>
      <c r="CJ111" s="168"/>
      <c r="CK111" s="168"/>
      <c r="CL111" s="168"/>
      <c r="CM111" s="168"/>
      <c r="CN111" s="168"/>
      <c r="CO111" s="168"/>
      <c r="CP111" s="168"/>
      <c r="CQ111" s="168"/>
      <c r="CR111" s="168"/>
      <c r="CS111" s="168"/>
      <c r="CT111" s="168"/>
      <c r="CU111" s="168"/>
      <c r="CV111" s="168"/>
      <c r="CW111" s="168"/>
      <c r="CX111" s="168"/>
      <c r="CY111" s="168"/>
      <c r="CZ111" s="168"/>
      <c r="DA111" s="168"/>
      <c r="DB111" s="168"/>
      <c r="DC111" s="168"/>
      <c r="DD111" s="168"/>
      <c r="DE111" s="168"/>
      <c r="DF111" s="168"/>
      <c r="DG111" s="168"/>
      <c r="DH111" s="168"/>
      <c r="DI111" s="168"/>
      <c r="DJ111" s="168"/>
      <c r="DK111" s="168"/>
      <c r="DL111" s="168"/>
      <c r="DM111" s="168"/>
      <c r="DN111" s="168"/>
      <c r="DO111" s="168"/>
      <c r="DP111" s="168"/>
      <c r="DQ111" s="168"/>
      <c r="DR111" s="168"/>
      <c r="DS111" s="168"/>
      <c r="DT111" s="168"/>
      <c r="DU111" s="168"/>
      <c r="DV111" s="168"/>
      <c r="DW111" s="168"/>
      <c r="DX111" s="168"/>
      <c r="DY111" s="168"/>
      <c r="DZ111" s="168"/>
      <c r="EA111" s="168"/>
      <c r="EB111" s="168"/>
      <c r="EC111" s="168"/>
      <c r="ED111" s="168"/>
      <c r="EE111" s="168"/>
      <c r="EF111" s="168"/>
      <c r="EG111" s="168"/>
      <c r="EH111" s="168"/>
      <c r="EI111" s="168"/>
      <c r="EJ111" s="168"/>
      <c r="EK111" s="168"/>
      <c r="EL111" s="168"/>
      <c r="EM111" s="168"/>
      <c r="EN111" s="168"/>
      <c r="EO111" s="168"/>
      <c r="EP111" s="168"/>
      <c r="EQ111" s="168"/>
      <c r="ER111" s="168"/>
      <c r="ES111" s="168"/>
      <c r="ET111" s="168"/>
      <c r="EU111" s="168"/>
      <c r="EV111" s="168"/>
      <c r="EW111" s="168"/>
      <c r="EX111" s="168"/>
      <c r="EY111" s="168"/>
      <c r="EZ111" s="168"/>
      <c r="FA111" s="168"/>
      <c r="FB111" s="168"/>
      <c r="FC111" s="168"/>
      <c r="FD111" s="168"/>
      <c r="FE111" s="168"/>
      <c r="FF111" s="168"/>
      <c r="FG111" s="168"/>
      <c r="FH111" s="168"/>
      <c r="FI111" s="168"/>
      <c r="FJ111" s="168"/>
      <c r="FK111" s="168"/>
      <c r="FL111" s="168"/>
      <c r="FM111" s="168"/>
      <c r="FN111" s="168"/>
      <c r="FO111" s="168"/>
      <c r="FP111" s="168"/>
      <c r="FQ111" s="168"/>
      <c r="FR111" s="168"/>
      <c r="FS111" s="168"/>
      <c r="FT111" s="168"/>
      <c r="FU111" s="168"/>
      <c r="FV111" s="168"/>
      <c r="FW111" s="168"/>
      <c r="FX111" s="168"/>
      <c r="FY111" s="168"/>
      <c r="FZ111" s="168"/>
      <c r="GA111" s="168"/>
      <c r="GB111" s="168"/>
      <c r="GC111" s="168"/>
      <c r="GD111" s="168"/>
      <c r="GE111" s="168"/>
      <c r="GF111" s="168"/>
      <c r="GG111" s="168"/>
      <c r="GH111" s="168"/>
      <c r="GI111" s="168"/>
      <c r="GJ111" s="168"/>
      <c r="GK111" s="168"/>
      <c r="GL111" s="168"/>
      <c r="GM111" s="168"/>
      <c r="GN111" s="168"/>
      <c r="GO111" s="168"/>
      <c r="GP111" s="168"/>
      <c r="GQ111" s="168"/>
      <c r="GR111" s="168"/>
      <c r="GS111" s="168"/>
      <c r="GT111" s="168"/>
      <c r="GU111" s="168"/>
      <c r="GV111" s="168"/>
    </row>
    <row r="112" spans="1:204" ht="14.25" hidden="1" thickTop="1" thickBot="1">
      <c r="A112" s="168"/>
      <c r="B112" s="88" t="s">
        <v>180</v>
      </c>
      <c r="C112" s="168"/>
      <c r="D112" s="168"/>
      <c r="E112" s="169"/>
      <c r="F112" s="169"/>
      <c r="G112" s="169"/>
      <c r="H112" s="169"/>
      <c r="I112" s="169"/>
      <c r="J112" s="169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  <c r="BR112" s="168"/>
      <c r="BS112" s="168"/>
      <c r="BT112" s="168"/>
      <c r="BU112" s="168"/>
      <c r="BV112" s="168"/>
      <c r="BW112" s="168"/>
      <c r="BX112" s="168"/>
      <c r="BY112" s="168"/>
      <c r="BZ112" s="168"/>
      <c r="CA112" s="168"/>
      <c r="CB112" s="168"/>
      <c r="CC112" s="168"/>
      <c r="CD112" s="168"/>
      <c r="CE112" s="168"/>
      <c r="CF112" s="168"/>
      <c r="CG112" s="168"/>
      <c r="CH112" s="168"/>
      <c r="CI112" s="168"/>
      <c r="CJ112" s="168"/>
      <c r="CK112" s="168"/>
      <c r="CL112" s="168"/>
      <c r="CM112" s="168"/>
      <c r="CN112" s="168"/>
      <c r="CO112" s="168"/>
      <c r="CP112" s="168"/>
      <c r="CQ112" s="168"/>
      <c r="CR112" s="168"/>
      <c r="CS112" s="168"/>
      <c r="CT112" s="168"/>
      <c r="CU112" s="168"/>
      <c r="CV112" s="168"/>
      <c r="CW112" s="168"/>
      <c r="CX112" s="168"/>
      <c r="CY112" s="168"/>
      <c r="CZ112" s="168"/>
      <c r="DA112" s="168"/>
      <c r="DB112" s="168"/>
      <c r="DC112" s="168"/>
      <c r="DD112" s="168"/>
      <c r="DE112" s="168"/>
      <c r="DF112" s="168"/>
      <c r="DG112" s="168"/>
      <c r="DH112" s="168"/>
      <c r="DI112" s="168"/>
      <c r="DJ112" s="168"/>
      <c r="DK112" s="168"/>
      <c r="DL112" s="168"/>
      <c r="DM112" s="168"/>
      <c r="DN112" s="168"/>
      <c r="DO112" s="168"/>
      <c r="DP112" s="168"/>
      <c r="DQ112" s="168"/>
      <c r="DR112" s="168"/>
      <c r="DS112" s="168"/>
      <c r="DT112" s="168"/>
      <c r="DU112" s="168"/>
      <c r="DV112" s="168"/>
      <c r="DW112" s="168"/>
      <c r="DX112" s="168"/>
      <c r="DY112" s="168"/>
      <c r="DZ112" s="168"/>
      <c r="EA112" s="168"/>
      <c r="EB112" s="168"/>
      <c r="EC112" s="168"/>
      <c r="ED112" s="168"/>
      <c r="EE112" s="168"/>
      <c r="EF112" s="168"/>
      <c r="EG112" s="168"/>
      <c r="EH112" s="168"/>
      <c r="EI112" s="168"/>
      <c r="EJ112" s="168"/>
      <c r="EK112" s="168"/>
      <c r="EL112" s="168"/>
      <c r="EM112" s="168"/>
      <c r="EN112" s="168"/>
      <c r="EO112" s="168"/>
      <c r="EP112" s="168"/>
      <c r="EQ112" s="168"/>
      <c r="ER112" s="168"/>
      <c r="ES112" s="168"/>
      <c r="ET112" s="168"/>
      <c r="EU112" s="168"/>
      <c r="EV112" s="168"/>
      <c r="EW112" s="168"/>
      <c r="EX112" s="168"/>
      <c r="EY112" s="168"/>
      <c r="EZ112" s="168"/>
      <c r="FA112" s="168"/>
      <c r="FB112" s="168"/>
      <c r="FC112" s="168"/>
      <c r="FD112" s="168"/>
      <c r="FE112" s="168"/>
      <c r="FF112" s="168"/>
      <c r="FG112" s="168"/>
      <c r="FH112" s="168"/>
      <c r="FI112" s="168"/>
      <c r="FJ112" s="168"/>
      <c r="FK112" s="168"/>
      <c r="FL112" s="168"/>
      <c r="FM112" s="168"/>
      <c r="FN112" s="168"/>
      <c r="FO112" s="168"/>
      <c r="FP112" s="168"/>
      <c r="FQ112" s="168"/>
      <c r="FR112" s="168"/>
      <c r="FS112" s="168"/>
      <c r="FT112" s="168"/>
      <c r="FU112" s="168"/>
      <c r="FV112" s="168"/>
      <c r="FW112" s="168"/>
      <c r="FX112" s="168"/>
      <c r="FY112" s="168"/>
      <c r="FZ112" s="168"/>
      <c r="GA112" s="168"/>
      <c r="GB112" s="168"/>
      <c r="GC112" s="168"/>
      <c r="GD112" s="168"/>
      <c r="GE112" s="168"/>
      <c r="GF112" s="168"/>
      <c r="GG112" s="168"/>
      <c r="GH112" s="168"/>
      <c r="GI112" s="168"/>
      <c r="GJ112" s="168"/>
      <c r="GK112" s="168"/>
      <c r="GL112" s="168"/>
      <c r="GM112" s="168"/>
      <c r="GN112" s="168"/>
      <c r="GO112" s="168"/>
      <c r="GP112" s="168"/>
      <c r="GQ112" s="168"/>
      <c r="GR112" s="168"/>
      <c r="GS112" s="168"/>
      <c r="GT112" s="168"/>
      <c r="GU112" s="168"/>
      <c r="GV112" s="168"/>
    </row>
    <row r="113" spans="2:2" ht="14.25" hidden="1" thickTop="1" thickBot="1">
      <c r="B113" s="88" t="s">
        <v>170</v>
      </c>
    </row>
    <row r="114" spans="2:2" ht="14.25" hidden="1" thickTop="1" thickBot="1">
      <c r="B114" s="88" t="s">
        <v>205</v>
      </c>
    </row>
    <row r="115" spans="2:2" ht="14.25" hidden="1" thickTop="1" thickBot="1">
      <c r="B115" s="88" t="s">
        <v>187</v>
      </c>
    </row>
    <row r="116" spans="2:2" ht="14.25" hidden="1" thickTop="1" thickBot="1">
      <c r="B116" s="88" t="s">
        <v>234</v>
      </c>
    </row>
    <row r="117" spans="2:2" ht="14.25" hidden="1" thickTop="1" thickBot="1">
      <c r="B117" s="88" t="s">
        <v>201</v>
      </c>
    </row>
    <row r="118" spans="2:2" ht="14.25" hidden="1" thickTop="1" thickBot="1">
      <c r="B118" s="88" t="s">
        <v>169</v>
      </c>
    </row>
    <row r="119" spans="2:2" ht="14.25" hidden="1" thickTop="1" thickBot="1">
      <c r="B119" s="88" t="s">
        <v>196</v>
      </c>
    </row>
    <row r="120" spans="2:2" ht="14.25" hidden="1" thickTop="1" thickBot="1">
      <c r="B120" s="88" t="s">
        <v>168</v>
      </c>
    </row>
    <row r="121" spans="2:2" ht="14.25" hidden="1" thickTop="1" thickBot="1">
      <c r="B121" s="88" t="s">
        <v>189</v>
      </c>
    </row>
    <row r="122" spans="2:2" ht="14.25" hidden="1" thickTop="1" thickBot="1">
      <c r="B122" s="88" t="s">
        <v>195</v>
      </c>
    </row>
    <row r="123" spans="2:2" ht="14.25" hidden="1" thickTop="1" thickBot="1">
      <c r="B123" s="88" t="s">
        <v>202</v>
      </c>
    </row>
    <row r="124" spans="2:2" ht="14.25" hidden="1" thickTop="1" thickBot="1">
      <c r="B124" s="88" t="s">
        <v>191</v>
      </c>
    </row>
    <row r="125" spans="2:2" ht="14.25" hidden="1" thickTop="1" thickBot="1">
      <c r="B125" s="88" t="s">
        <v>235</v>
      </c>
    </row>
    <row r="126" spans="2:2" ht="14.25" hidden="1" thickTop="1" thickBot="1">
      <c r="B126" s="88" t="s">
        <v>231</v>
      </c>
    </row>
    <row r="127" spans="2:2" ht="14.25" hidden="1" thickTop="1" thickBot="1">
      <c r="B127" s="88" t="s">
        <v>230</v>
      </c>
    </row>
    <row r="128" spans="2:2" ht="14.25" hidden="1" thickTop="1" thickBot="1">
      <c r="B128" s="88" t="s">
        <v>173</v>
      </c>
    </row>
    <row r="129" spans="2:2" ht="14.25" hidden="1" thickTop="1" thickBot="1">
      <c r="B129" s="88" t="s">
        <v>204</v>
      </c>
    </row>
    <row r="130" spans="2:2" ht="14.25" hidden="1" thickTop="1" thickBot="1">
      <c r="B130" s="88" t="s">
        <v>206</v>
      </c>
    </row>
    <row r="131" spans="2:2" ht="14.25" hidden="1" thickTop="1" thickBot="1">
      <c r="B131" s="88" t="s">
        <v>207</v>
      </c>
    </row>
    <row r="132" spans="2:2" ht="14.25" hidden="1" thickTop="1" thickBot="1">
      <c r="B132" s="88" t="s">
        <v>237</v>
      </c>
    </row>
    <row r="133" spans="2:2" ht="14.25" hidden="1" thickTop="1" thickBot="1">
      <c r="B133" s="88" t="s">
        <v>224</v>
      </c>
    </row>
    <row r="134" spans="2:2" ht="14.25" hidden="1" thickTop="1" thickBot="1">
      <c r="B134" s="88" t="s">
        <v>241</v>
      </c>
    </row>
    <row r="135" spans="2:2" ht="14.25" hidden="1" thickTop="1" thickBot="1">
      <c r="B135" s="88" t="s">
        <v>188</v>
      </c>
    </row>
    <row r="136" spans="2:2" ht="14.25" hidden="1" thickTop="1" thickBot="1">
      <c r="B136" s="88" t="s">
        <v>186</v>
      </c>
    </row>
    <row r="137" spans="2:2" ht="14.25" hidden="1" thickTop="1" thickBot="1">
      <c r="B137" s="88" t="s">
        <v>179</v>
      </c>
    </row>
    <row r="138" spans="2:2" ht="14.25" hidden="1" thickTop="1" thickBot="1">
      <c r="B138" s="88" t="s">
        <v>171</v>
      </c>
    </row>
    <row r="139" spans="2:2" ht="14.25" hidden="1" thickTop="1" thickBot="1">
      <c r="B139" s="88" t="s">
        <v>176</v>
      </c>
    </row>
    <row r="140" spans="2:2" ht="14.25" hidden="1" thickTop="1" thickBot="1">
      <c r="B140" s="88" t="s">
        <v>193</v>
      </c>
    </row>
    <row r="141" spans="2:2" ht="14.25" hidden="1" thickTop="1" thickBot="1">
      <c r="B141" s="88" t="s">
        <v>245</v>
      </c>
    </row>
    <row r="142" spans="2:2" ht="14.25" hidden="1" thickTop="1" thickBot="1">
      <c r="B142" s="88" t="s">
        <v>177</v>
      </c>
    </row>
    <row r="143" spans="2:2" ht="14.25" hidden="1" thickTop="1" thickBot="1">
      <c r="B143" s="88" t="s">
        <v>208</v>
      </c>
    </row>
    <row r="144" spans="2:2" ht="14.25" hidden="1" thickTop="1" thickBot="1">
      <c r="B144" s="88" t="s">
        <v>194</v>
      </c>
    </row>
    <row r="145" spans="2:2" ht="14.25" hidden="1" thickTop="1" thickBot="1">
      <c r="B145" s="88" t="s">
        <v>163</v>
      </c>
    </row>
    <row r="146" spans="2:2" ht="14.25" hidden="1" thickTop="1" thickBot="1">
      <c r="B146" s="88" t="s">
        <v>199</v>
      </c>
    </row>
    <row r="147" spans="2:2" ht="14.25" hidden="1" thickTop="1" thickBot="1">
      <c r="B147" s="88" t="s">
        <v>227</v>
      </c>
    </row>
    <row r="148" spans="2:2" ht="14.25" hidden="1" thickTop="1" thickBot="1">
      <c r="B148" s="88" t="s">
        <v>172</v>
      </c>
    </row>
    <row r="149" spans="2:2" ht="14.25" hidden="1" thickTop="1" thickBot="1">
      <c r="B149" s="88" t="s">
        <v>182</v>
      </c>
    </row>
    <row r="150" spans="2:2" ht="14.25" hidden="1" thickTop="1" thickBot="1">
      <c r="B150" s="88" t="s">
        <v>166</v>
      </c>
    </row>
    <row r="151" spans="2:2" ht="14.25" hidden="1" thickTop="1" thickBot="1">
      <c r="B151" s="88" t="s">
        <v>243</v>
      </c>
    </row>
    <row r="152" spans="2:2" ht="14.25" hidden="1" thickTop="1" thickBot="1">
      <c r="B152" s="88" t="s">
        <v>178</v>
      </c>
    </row>
    <row r="153" spans="2:2" ht="14.25" hidden="1" thickTop="1" thickBot="1">
      <c r="B153" s="88" t="s">
        <v>209</v>
      </c>
    </row>
    <row r="154" spans="2:2" ht="14.25" hidden="1" thickTop="1" thickBot="1">
      <c r="B154" s="88" t="s">
        <v>165</v>
      </c>
    </row>
    <row r="155" spans="2:2" ht="14.25" hidden="1" thickTop="1" thickBot="1">
      <c r="B155" s="88" t="s">
        <v>214</v>
      </c>
    </row>
    <row r="156" spans="2:2" ht="14.25" hidden="1" thickTop="1" thickBot="1">
      <c r="B156" s="88" t="s">
        <v>238</v>
      </c>
    </row>
    <row r="157" spans="2:2" ht="14.25" hidden="1" thickTop="1" thickBot="1">
      <c r="B157" s="88" t="s">
        <v>210</v>
      </c>
    </row>
    <row r="158" spans="2:2" ht="14.25" hidden="1" thickTop="1" thickBot="1">
      <c r="B158" s="88" t="s">
        <v>212</v>
      </c>
    </row>
    <row r="159" spans="2:2" ht="14.25" hidden="1" thickTop="1" thickBot="1">
      <c r="B159" s="88" t="s">
        <v>213</v>
      </c>
    </row>
    <row r="160" spans="2:2" ht="14.25" hidden="1" thickTop="1" thickBot="1">
      <c r="B160" s="88" t="s">
        <v>236</v>
      </c>
    </row>
    <row r="161" spans="2:2" ht="14.25" hidden="1" thickTop="1" thickBot="1">
      <c r="B161" s="88" t="s">
        <v>242</v>
      </c>
    </row>
    <row r="162" spans="2:2" ht="14.25" hidden="1" thickTop="1" thickBot="1">
      <c r="B162" s="88" t="s">
        <v>223</v>
      </c>
    </row>
    <row r="163" spans="2:2" ht="14.25" hidden="1" thickTop="1" thickBot="1">
      <c r="B163" s="88" t="s">
        <v>198</v>
      </c>
    </row>
    <row r="164" spans="2:2" ht="14.25" hidden="1" thickTop="1" thickBot="1">
      <c r="B164" s="88" t="s">
        <v>155</v>
      </c>
    </row>
    <row r="165" spans="2:2" ht="14.25" hidden="1" thickTop="1" thickBot="1">
      <c r="B165" s="88" t="s">
        <v>225</v>
      </c>
    </row>
    <row r="166" spans="2:2" ht="14.25" hidden="1" thickTop="1" thickBot="1">
      <c r="B166" s="88" t="s">
        <v>175</v>
      </c>
    </row>
    <row r="167" spans="2:2" ht="14.25" hidden="1" thickTop="1" thickBot="1">
      <c r="B167" s="88" t="s">
        <v>216</v>
      </c>
    </row>
    <row r="168" spans="2:2" ht="14.25" hidden="1" thickTop="1" thickBot="1">
      <c r="B168" s="88" t="s">
        <v>232</v>
      </c>
    </row>
    <row r="169" spans="2:2" ht="14.25" hidden="1" thickTop="1" thickBot="1">
      <c r="B169" s="88" t="s">
        <v>190</v>
      </c>
    </row>
    <row r="170" spans="2:2" ht="14.25" hidden="1" thickTop="1" thickBot="1">
      <c r="B170" s="88" t="s">
        <v>217</v>
      </c>
    </row>
    <row r="171" spans="2:2" ht="14.25" hidden="1" thickTop="1" thickBot="1">
      <c r="B171" s="88" t="s">
        <v>244</v>
      </c>
    </row>
    <row r="172" spans="2:2" ht="14.25" hidden="1" thickTop="1" thickBot="1">
      <c r="B172" s="88" t="s">
        <v>181</v>
      </c>
    </row>
    <row r="173" spans="2:2" ht="14.25" hidden="1" thickTop="1" thickBot="1">
      <c r="B173" s="88" t="s">
        <v>167</v>
      </c>
    </row>
    <row r="174" spans="2:2" ht="11.25" customHeight="1"/>
  </sheetData>
  <sheetProtection password="DC0C" sheet="1" objects="1" scenarios="1"/>
  <mergeCells count="163">
    <mergeCell ref="GM2:GO2"/>
    <mergeCell ref="GM3:GO3"/>
    <mergeCell ref="GD2:GF2"/>
    <mergeCell ref="GD3:GF3"/>
    <mergeCell ref="AD2:AF2"/>
    <mergeCell ref="AD3:AF3"/>
    <mergeCell ref="BE2:BG2"/>
    <mergeCell ref="BE3:BG3"/>
    <mergeCell ref="FF2:FH2"/>
    <mergeCell ref="FF3:FH3"/>
    <mergeCell ref="BZ2:CB2"/>
    <mergeCell ref="BZ3:CB3"/>
    <mergeCell ref="ET2:EV2"/>
    <mergeCell ref="ET3:EV3"/>
    <mergeCell ref="CF2:CH2"/>
    <mergeCell ref="CF3:CH3"/>
    <mergeCell ref="FI2:FK2"/>
    <mergeCell ref="FI3:FK3"/>
    <mergeCell ref="EE2:EG2"/>
    <mergeCell ref="EE3:EG3"/>
    <mergeCell ref="BN2:BP2"/>
    <mergeCell ref="BN3:BP3"/>
    <mergeCell ref="DM2:DO2"/>
    <mergeCell ref="GA2:GC2"/>
    <mergeCell ref="GA3:GC3"/>
    <mergeCell ref="GJ2:GL2"/>
    <mergeCell ref="GJ3:GL3"/>
    <mergeCell ref="EW2:EY2"/>
    <mergeCell ref="EW3:EY3"/>
    <mergeCell ref="R2:T2"/>
    <mergeCell ref="R3:T3"/>
    <mergeCell ref="AV2:AX2"/>
    <mergeCell ref="AV3:AX3"/>
    <mergeCell ref="AM2:AO2"/>
    <mergeCell ref="AM3:AO3"/>
    <mergeCell ref="AA2:AC2"/>
    <mergeCell ref="AA3:AC3"/>
    <mergeCell ref="U2:W2"/>
    <mergeCell ref="U3:W3"/>
    <mergeCell ref="X2:Z2"/>
    <mergeCell ref="X3:Z3"/>
    <mergeCell ref="AG2:AI2"/>
    <mergeCell ref="AG3:AI3"/>
    <mergeCell ref="AJ2:AL2"/>
    <mergeCell ref="AJ3:AL3"/>
    <mergeCell ref="AP3:AR3"/>
    <mergeCell ref="EQ3:ES3"/>
    <mergeCell ref="BW2:BY2"/>
    <mergeCell ref="E69:F69"/>
    <mergeCell ref="E67:F67"/>
    <mergeCell ref="E68:F68"/>
    <mergeCell ref="E70:F70"/>
    <mergeCell ref="E71:F71"/>
    <mergeCell ref="E72:F72"/>
    <mergeCell ref="GS2:GU2"/>
    <mergeCell ref="GS3:GU3"/>
    <mergeCell ref="FR2:FT2"/>
    <mergeCell ref="FR3:FT3"/>
    <mergeCell ref="EN2:EP2"/>
    <mergeCell ref="EN3:EP3"/>
    <mergeCell ref="FX2:FZ2"/>
    <mergeCell ref="FX3:FZ3"/>
    <mergeCell ref="GP2:GR2"/>
    <mergeCell ref="GP3:GR3"/>
    <mergeCell ref="FL2:FN2"/>
    <mergeCell ref="FL3:FN3"/>
    <mergeCell ref="GG2:GI2"/>
    <mergeCell ref="GG3:GI3"/>
    <mergeCell ref="FO2:FQ2"/>
    <mergeCell ref="FO3:FQ3"/>
    <mergeCell ref="EQ2:ES2"/>
    <mergeCell ref="DM3:DO3"/>
    <mergeCell ref="B103:B105"/>
    <mergeCell ref="E87:F87"/>
    <mergeCell ref="E86:F86"/>
    <mergeCell ref="E2:F3"/>
    <mergeCell ref="E85:F85"/>
    <mergeCell ref="E60:F60"/>
    <mergeCell ref="E74:F74"/>
    <mergeCell ref="E61:F61"/>
    <mergeCell ref="E75:F75"/>
    <mergeCell ref="E59:F59"/>
    <mergeCell ref="E62:F62"/>
    <mergeCell ref="E64:F64"/>
    <mergeCell ref="E83:F83"/>
    <mergeCell ref="E84:F84"/>
    <mergeCell ref="E78:F78"/>
    <mergeCell ref="E79:F79"/>
    <mergeCell ref="E66:F66"/>
    <mergeCell ref="E82:F82"/>
    <mergeCell ref="B96:B101"/>
    <mergeCell ref="E80:F80"/>
    <mergeCell ref="E73:F73"/>
    <mergeCell ref="E77:F77"/>
    <mergeCell ref="E76:F76"/>
    <mergeCell ref="E81:F81"/>
    <mergeCell ref="BW3:BY3"/>
    <mergeCell ref="E65:F65"/>
    <mergeCell ref="G2:J2"/>
    <mergeCell ref="O2:Q2"/>
    <mergeCell ref="E57:F57"/>
    <mergeCell ref="E58:F58"/>
    <mergeCell ref="E63:F63"/>
    <mergeCell ref="O3:Q3"/>
    <mergeCell ref="AS2:AU2"/>
    <mergeCell ref="AS3:AU3"/>
    <mergeCell ref="AY2:BA2"/>
    <mergeCell ref="AY3:BA3"/>
    <mergeCell ref="BK2:BM2"/>
    <mergeCell ref="BK3:BM3"/>
    <mergeCell ref="BH2:BJ2"/>
    <mergeCell ref="BH3:BJ3"/>
    <mergeCell ref="BQ2:BS2"/>
    <mergeCell ref="BQ3:BS3"/>
    <mergeCell ref="BT2:BV2"/>
    <mergeCell ref="BT3:BV3"/>
    <mergeCell ref="BB2:BD2"/>
    <mergeCell ref="BB3:BD3"/>
    <mergeCell ref="K2:M2"/>
    <mergeCell ref="AP2:AR2"/>
    <mergeCell ref="CL2:CN2"/>
    <mergeCell ref="CL3:CN3"/>
    <mergeCell ref="CO2:CQ2"/>
    <mergeCell ref="CO3:CQ3"/>
    <mergeCell ref="DD2:DF2"/>
    <mergeCell ref="DD3:DF3"/>
    <mergeCell ref="DS2:DU2"/>
    <mergeCell ref="DS3:DU3"/>
    <mergeCell ref="CU2:CW2"/>
    <mergeCell ref="CU3:CW3"/>
    <mergeCell ref="DG2:DI2"/>
    <mergeCell ref="DG3:DI3"/>
    <mergeCell ref="CX2:CZ2"/>
    <mergeCell ref="CX3:CZ3"/>
    <mergeCell ref="DJ3:DL3"/>
    <mergeCell ref="DA2:DC2"/>
    <mergeCell ref="DA3:DC3"/>
    <mergeCell ref="CR2:CT2"/>
    <mergeCell ref="CR3:CT3"/>
    <mergeCell ref="K3:L3"/>
    <mergeCell ref="EZ2:FB2"/>
    <mergeCell ref="EZ3:FB3"/>
    <mergeCell ref="FC2:FE2"/>
    <mergeCell ref="FC3:FE3"/>
    <mergeCell ref="FU2:FW2"/>
    <mergeCell ref="FU3:FW3"/>
    <mergeCell ref="EK2:EM2"/>
    <mergeCell ref="EK3:EM3"/>
    <mergeCell ref="CC2:CE2"/>
    <mergeCell ref="CC3:CE3"/>
    <mergeCell ref="EH2:EJ2"/>
    <mergeCell ref="EH3:EJ3"/>
    <mergeCell ref="EB2:ED2"/>
    <mergeCell ref="EB3:ED3"/>
    <mergeCell ref="DV2:DX2"/>
    <mergeCell ref="DV3:DX3"/>
    <mergeCell ref="DY2:EA2"/>
    <mergeCell ref="DY3:EA3"/>
    <mergeCell ref="CI2:CK2"/>
    <mergeCell ref="CI3:CK3"/>
    <mergeCell ref="DP2:DR2"/>
    <mergeCell ref="DP3:DR3"/>
    <mergeCell ref="DJ2:DL2"/>
  </mergeCells>
  <phoneticPr fontId="1" type="noConversion"/>
  <dataValidations count="1">
    <dataValidation type="list" showInputMessage="1" showErrorMessage="1" sqref="K2:M2">
      <formula1>$B$111:$B$173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300" r:id="rId1"/>
  <headerFooter alignWithMargins="0"/>
  <ignoredErrors>
    <ignoredError sqref="E86 C43:D44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70C0"/>
  </sheetPr>
  <dimension ref="A1:AD80"/>
  <sheetViews>
    <sheetView zoomScale="115" zoomScaleNormal="115" workbookViewId="0">
      <pane xSplit="2" ySplit="6" topLeftCell="C7" activePane="bottomRight" state="frozenSplit"/>
      <selection pane="topRight" activeCell="C1" sqref="C1"/>
      <selection pane="bottomLeft" activeCell="A5" sqref="A5"/>
      <selection pane="bottomRight" activeCell="D3" sqref="D3"/>
    </sheetView>
  </sheetViews>
  <sheetFormatPr baseColWidth="10" defaultRowHeight="12.75"/>
  <cols>
    <col min="1" max="1" width="2.7109375" style="1" customWidth="1"/>
    <col min="2" max="2" width="6.7109375" style="1" hidden="1" customWidth="1"/>
    <col min="3" max="3" width="5.42578125" style="1" customWidth="1"/>
    <col min="4" max="4" width="25.7109375" style="94" customWidth="1"/>
    <col min="5" max="5" width="27.7109375" style="1" customWidth="1"/>
    <col min="6" max="6" width="3.28515625" style="1" customWidth="1"/>
    <col min="7" max="7" width="4.140625" style="161" bestFit="1" customWidth="1"/>
    <col min="8" max="23" width="8" style="1" customWidth="1"/>
    <col min="24" max="24" width="11.42578125" style="1" customWidth="1"/>
    <col min="25" max="25" width="6.42578125" style="1" hidden="1" customWidth="1"/>
    <col min="26" max="26" width="11.42578125" style="1" hidden="1" customWidth="1"/>
    <col min="27" max="28" width="11.42578125" style="163" hidden="1" customWidth="1"/>
    <col min="29" max="30" width="11.42578125" style="1" hidden="1" customWidth="1"/>
    <col min="31" max="16384" width="11.42578125" style="1"/>
  </cols>
  <sheetData>
    <row r="1" spans="1:30" ht="5.0999999999999996" customHeight="1">
      <c r="A1" s="214"/>
      <c r="B1" s="179"/>
      <c r="C1" s="214"/>
      <c r="D1" s="215"/>
      <c r="E1" s="214"/>
      <c r="F1" s="214"/>
      <c r="G1" s="216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</row>
    <row r="2" spans="1:30" ht="13.5" thickBot="1">
      <c r="A2" s="214"/>
      <c r="B2" s="180">
        <f>MAX(Points!Q89:JZ89)</f>
        <v>63</v>
      </c>
      <c r="C2" s="214"/>
      <c r="D2" s="215"/>
      <c r="E2" s="214"/>
      <c r="F2" s="214"/>
      <c r="G2" s="216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</row>
    <row r="3" spans="1:30" ht="9.9499999999999993" customHeight="1" thickTop="1">
      <c r="A3" s="214"/>
      <c r="B3" s="179" t="str">
        <f>Points!K2</f>
        <v>Didier Simon</v>
      </c>
      <c r="C3" s="214"/>
      <c r="D3" s="215"/>
      <c r="E3" s="214"/>
      <c r="F3" s="214"/>
      <c r="G3" s="216"/>
      <c r="H3" s="214"/>
      <c r="I3" s="214"/>
      <c r="J3" s="214"/>
      <c r="K3" s="214"/>
      <c r="L3" s="214"/>
      <c r="M3" s="214"/>
      <c r="N3" s="463" t="s">
        <v>254</v>
      </c>
      <c r="O3" s="464"/>
      <c r="P3" s="464"/>
      <c r="Q3" s="464"/>
      <c r="R3" s="464"/>
      <c r="S3" s="464"/>
      <c r="T3" s="463" t="s">
        <v>255</v>
      </c>
      <c r="U3" s="464"/>
      <c r="V3" s="464"/>
      <c r="W3" s="465"/>
      <c r="X3" s="214"/>
    </row>
    <row r="4" spans="1:30" ht="9.9499999999999993" customHeight="1" thickBot="1">
      <c r="A4" s="214"/>
      <c r="B4" s="179"/>
      <c r="C4" s="214"/>
      <c r="D4" s="215"/>
      <c r="E4" s="214"/>
      <c r="F4" s="214"/>
      <c r="G4" s="216"/>
      <c r="H4" s="214"/>
      <c r="I4" s="214"/>
      <c r="J4" s="214"/>
      <c r="K4" s="214"/>
      <c r="L4" s="214"/>
      <c r="M4" s="214"/>
      <c r="N4" s="466"/>
      <c r="O4" s="467"/>
      <c r="P4" s="467"/>
      <c r="Q4" s="467"/>
      <c r="R4" s="467"/>
      <c r="S4" s="467"/>
      <c r="T4" s="466"/>
      <c r="U4" s="467"/>
      <c r="V4" s="467"/>
      <c r="W4" s="468"/>
      <c r="X4" s="214"/>
    </row>
    <row r="5" spans="1:30" ht="18" thickTop="1" thickBot="1">
      <c r="A5" s="231"/>
      <c r="B5" s="179"/>
      <c r="C5" s="380" t="s">
        <v>12</v>
      </c>
      <c r="D5" s="381" t="s">
        <v>159</v>
      </c>
      <c r="E5" s="382" t="s">
        <v>164</v>
      </c>
      <c r="F5" s="471" t="s">
        <v>157</v>
      </c>
      <c r="G5" s="472"/>
      <c r="H5" s="383" t="s">
        <v>15</v>
      </c>
      <c r="I5" s="383" t="s">
        <v>162</v>
      </c>
      <c r="J5" s="383" t="s">
        <v>249</v>
      </c>
      <c r="K5" s="384" t="s">
        <v>252</v>
      </c>
      <c r="L5" s="384" t="s">
        <v>250</v>
      </c>
      <c r="M5" s="384" t="s">
        <v>251</v>
      </c>
      <c r="N5" s="385" t="s">
        <v>290</v>
      </c>
      <c r="O5" s="383" t="s">
        <v>105</v>
      </c>
      <c r="P5" s="383" t="s">
        <v>16</v>
      </c>
      <c r="Q5" s="383" t="s">
        <v>17</v>
      </c>
      <c r="R5" s="383" t="s">
        <v>18</v>
      </c>
      <c r="S5" s="386" t="s">
        <v>19</v>
      </c>
      <c r="T5" s="385" t="s">
        <v>107</v>
      </c>
      <c r="U5" s="383" t="s">
        <v>35</v>
      </c>
      <c r="V5" s="383" t="s">
        <v>36</v>
      </c>
      <c r="W5" s="387" t="s">
        <v>18</v>
      </c>
      <c r="X5" s="214"/>
      <c r="Y5" s="1" t="s">
        <v>14</v>
      </c>
      <c r="AA5" s="469" t="s">
        <v>156</v>
      </c>
      <c r="AB5" s="470"/>
      <c r="AC5" s="9" t="s">
        <v>158</v>
      </c>
      <c r="AD5" s="162" t="s">
        <v>157</v>
      </c>
    </row>
    <row r="6" spans="1:30" ht="2.25" customHeight="1" thickBot="1">
      <c r="A6" s="231"/>
      <c r="B6" s="179"/>
      <c r="C6" s="402"/>
      <c r="D6" s="403"/>
      <c r="E6" s="404"/>
      <c r="F6" s="405"/>
      <c r="G6" s="406"/>
      <c r="H6" s="407">
        <v>-1</v>
      </c>
      <c r="I6" s="407"/>
      <c r="J6" s="407"/>
      <c r="K6" s="407"/>
      <c r="L6" s="407"/>
      <c r="M6" s="407"/>
      <c r="N6" s="405"/>
      <c r="O6" s="404"/>
      <c r="P6" s="404"/>
      <c r="Q6" s="404"/>
      <c r="R6" s="404"/>
      <c r="S6" s="404"/>
      <c r="T6" s="405"/>
      <c r="U6" s="404"/>
      <c r="V6" s="404"/>
      <c r="W6" s="408"/>
      <c r="X6" s="214"/>
    </row>
    <row r="7" spans="1:30" ht="14.25">
      <c r="A7" s="231"/>
      <c r="B7" s="179">
        <f t="shared" ref="B7:B38" si="0">IF(B6&lt;$B$2,B6+1,"")</f>
        <v>1</v>
      </c>
      <c r="C7" s="359">
        <f t="shared" ref="C7:C38" ca="1" si="1">IF(B7="","",IF(H7=H6,"-",B7))</f>
        <v>1</v>
      </c>
      <c r="D7" s="360" t="str">
        <f ca="1">IF(B7="","",INDEX(Points!$Q$90:$KE$93,4,Classement!Y7-16))</f>
        <v>Nicolas Lorin</v>
      </c>
      <c r="E7" s="361" t="str">
        <f ca="1">IF(B7="","",INDEX(Points!$Q$90:$KE$94,5,Classement!Y7-16))</f>
        <v>US NIKOS</v>
      </c>
      <c r="F7" s="362" t="str">
        <f t="shared" ref="F7:F38" ca="1" si="2">IF(B7="","",IF(G7="","ð",IF(G7&lt;0,"ø","ö")))</f>
        <v>ð</v>
      </c>
      <c r="G7" s="363" t="str">
        <f ca="1">IF(B7="","",VLOOKUP(Y7,$AB$7:$AD$69,3,FALSE))</f>
        <v/>
      </c>
      <c r="H7" s="364">
        <f ca="1">IF(B7="","",SUMIF(Points!$Q$91:$KE$91,B7,Points!$Q$92:$Q$92))</f>
        <v>50.699999999999996</v>
      </c>
      <c r="I7" s="365">
        <f ca="1">IF(B7="","",SUMIF(Points!$Q$91:$KE$91,B7,Points!$Q$95:$Q$95))</f>
        <v>0.7142857142857143</v>
      </c>
      <c r="J7" s="364">
        <f ca="1">IF(B7="","",SUMIF(Points!$Q$91:$KE$91,B7,Points!$Q$109:$Q$109))</f>
        <v>3</v>
      </c>
      <c r="K7" s="364">
        <f ca="1">IF(B7="","",SUMIF(Points!$Q$91:$KE$91,B7,Points!$Q$110:$Q$110))</f>
        <v>-1</v>
      </c>
      <c r="L7" s="364">
        <f ca="1">IF(B7="","",SUMIF(Points!$Q$91:$KE$91,B7,Points!$Q$107:$Q$107))</f>
        <v>4</v>
      </c>
      <c r="M7" s="364">
        <f ca="1">IF(B7="","",SUMIF(Points!$Q$91:$KE$91,B7,Points!$Q$108:$Q$108))</f>
        <v>1</v>
      </c>
      <c r="N7" s="366">
        <f ca="1">IF(B7="","",SUMIF(Points!$Q$91:$KE$91,B7,Points!$Q$96:$Q$96))</f>
        <v>50.699999999999996</v>
      </c>
      <c r="O7" s="364">
        <f ca="1">IF(B7="","",SUMIF(Points!$Q$91:$KE$91,B7,Points!$Q$97:$Q$97))</f>
        <v>0</v>
      </c>
      <c r="P7" s="364">
        <f ca="1">IF(B7="","",SUMIF(Points!$Q$91:$KE$91,B7,Points!$Q$98:$Q$98))</f>
        <v>0</v>
      </c>
      <c r="Q7" s="364">
        <f ca="1">IF(B7="","",SUMIF(Points!$Q$91:$KE$91,B7,Points!$Q$99:$Q$99))</f>
        <v>0</v>
      </c>
      <c r="R7" s="364">
        <f ca="1">IF(B7="","",SUMIF(Points!$Q$91:$KE$91,B7,Points!$Q$100:$Q$100))</f>
        <v>0</v>
      </c>
      <c r="S7" s="364">
        <f ca="1">IF(B7="","",SUMIF(Points!$Q$91:$KE$91,B7,Points!$Q$101:$Q$101))</f>
        <v>0</v>
      </c>
      <c r="T7" s="366">
        <f ca="1">IF(B7="","",SUMIF(Points!$Q$91:$KE$91,B7,Points!$Q$102:$Q$102))</f>
        <v>0</v>
      </c>
      <c r="U7" s="364">
        <f ca="1">IF(B7="","",SUMIF(Points!$Q$91:$KE$91,B7,Points!$Q$103:$Q$103))</f>
        <v>0</v>
      </c>
      <c r="V7" s="364">
        <f ca="1">IF(B7="","",SUMIF(Points!$Q$91:$KE$91,B7,Points!$Q$104:$Q$104))</f>
        <v>0</v>
      </c>
      <c r="W7" s="367">
        <f ca="1">IF(B7="","",SUMIF(Points!$Q$91:$KE$91,B7,Points!$Q$105:$Q$105))</f>
        <v>0</v>
      </c>
      <c r="X7" s="214"/>
      <c r="Y7" s="1">
        <f ca="1">IF(B7="","",SUMIF(Points!$Q$91:$KE$91,B7,Points!$Q$106:$Q$106))</f>
        <v>146</v>
      </c>
      <c r="Z7" s="1">
        <f ca="1">IF(B7="","",IF(H7=H6,1,B7))</f>
        <v>1</v>
      </c>
      <c r="AA7" s="163">
        <v>1</v>
      </c>
      <c r="AB7" s="164">
        <v>146</v>
      </c>
      <c r="AC7" s="1">
        <f ca="1">IF(B7="","",VLOOKUP(AB7,$Y$7:$Z$69,2,FALSE))</f>
        <v>1</v>
      </c>
      <c r="AD7" s="1" t="str">
        <f t="shared" ref="AD7:AD38" ca="1" si="3">IF(AA7-AC7&lt;&gt;0,AA7-AC7,"")</f>
        <v/>
      </c>
    </row>
    <row r="8" spans="1:30" ht="14.25">
      <c r="A8" s="231"/>
      <c r="B8" s="179">
        <f t="shared" si="0"/>
        <v>2</v>
      </c>
      <c r="C8" s="278">
        <f t="shared" ca="1" si="1"/>
        <v>2</v>
      </c>
      <c r="D8" s="277" t="str">
        <f ca="1">IF(B8="","",INDEX(Points!$Q$90:$KE$93,4,Classement!Y8-16))</f>
        <v>Sylvain Morvan</v>
      </c>
      <c r="E8" s="284" t="str">
        <f ca="1">IF(B8="","",INDEX(Points!$Q$90:$KE$94,5,Classement!Y8-16))</f>
        <v>SI2M / ASD FC</v>
      </c>
      <c r="F8" s="280" t="str">
        <f t="shared" ca="1" si="2"/>
        <v>ð</v>
      </c>
      <c r="G8" s="229" t="str">
        <f ca="1">IF(B8="","",VLOOKUP(Y8,$AB$7:$AD$69,3,FALSE))</f>
        <v/>
      </c>
      <c r="H8" s="165">
        <f ca="1">IF(B8="","",SUMIF(Points!$Q$91:$KE$91,B8,Points!$Q$92:$Q$92))</f>
        <v>48.3</v>
      </c>
      <c r="I8" s="281">
        <f ca="1">IF(B8="","",SUMIF(Points!$Q$91:$KE$91,B8,Points!$Q$95:$Q$95))</f>
        <v>0.7142857142857143</v>
      </c>
      <c r="J8" s="282">
        <f ca="1">IF(B8="","",SUMIF(Points!$Q$91:$KE$91,B8,Points!$Q$109:$Q$109))</f>
        <v>3</v>
      </c>
      <c r="K8" s="282">
        <f ca="1">IF(B8="","",SUMIF(Points!$Q$91:$KE$91,B8,Points!$Q$110:$Q$110))</f>
        <v>-1</v>
      </c>
      <c r="L8" s="282">
        <f ca="1">IF(B8="","",SUMIF(Points!$Q$91:$KE$91,B8,Points!$Q$107:$Q$107))</f>
        <v>4</v>
      </c>
      <c r="M8" s="283">
        <f ca="1">IF(B8="","",SUMIF(Points!$Q$91:$KE$91,B8,Points!$Q$108:$Q$108))</f>
        <v>1</v>
      </c>
      <c r="N8" s="285">
        <f ca="1">IF(B8="","",SUMIF(Points!$Q$91:$KE$91,B8,Points!$Q$96:$Q$96))</f>
        <v>48.3</v>
      </c>
      <c r="O8" s="286">
        <f ca="1">IF(B8="","",SUMIF(Points!$Q$91:$KE$91,B8,Points!$Q$97:$Q$97))</f>
        <v>0</v>
      </c>
      <c r="P8" s="286">
        <f ca="1">IF(B8="","",SUMIF(Points!$Q$91:$KE$91,B8,Points!$Q$98:$Q$98))</f>
        <v>0</v>
      </c>
      <c r="Q8" s="286">
        <f ca="1">IF(B8="","",SUMIF(Points!$Q$91:$KE$91,B8,Points!$Q$99:$Q$99))</f>
        <v>0</v>
      </c>
      <c r="R8" s="286">
        <f ca="1">IF(B8="","",SUMIF(Points!$Q$91:$KE$91,B8,Points!$Q$100:$Q$100))</f>
        <v>0</v>
      </c>
      <c r="S8" s="286">
        <f ca="1">IF(B8="","",SUMIF(Points!$Q$91:$KE$91,B8,Points!$Q$101:$Q$101))</f>
        <v>0</v>
      </c>
      <c r="T8" s="287">
        <f ca="1">IF(B8="","",SUMIF(Points!$Q$91:$KE$91,B8,Points!$Q$102:$Q$102))</f>
        <v>0</v>
      </c>
      <c r="U8" s="286">
        <f ca="1">IF(B8="","",SUMIF(Points!$Q$91:$KE$91,B8,Points!$Q$103:$Q$103))</f>
        <v>0</v>
      </c>
      <c r="V8" s="286">
        <f ca="1">IF(B8="","",SUMIF(Points!$Q$91:$KE$91,B8,Points!$Q$104:$Q$104))</f>
        <v>0</v>
      </c>
      <c r="W8" s="288">
        <f ca="1">IF(B8="","",SUMIF(Points!$Q$91:$KE$91,B8,Points!$Q$105:$Q$105))</f>
        <v>0</v>
      </c>
      <c r="X8" s="214"/>
      <c r="Y8" s="1">
        <f ca="1">IF(B8="","",SUMIF(Points!$Q$91:$KE$91,B8,Points!$Q$106:$Q$106))</f>
        <v>191</v>
      </c>
      <c r="Z8" s="1">
        <f ca="1">IF(B8="","",IF(H8=H7,MAX($C$7:C8),B8))</f>
        <v>2</v>
      </c>
      <c r="AA8" s="163">
        <v>2</v>
      </c>
      <c r="AB8" s="164">
        <v>191</v>
      </c>
      <c r="AC8" s="1">
        <f t="shared" ref="AC8:AC69" ca="1" si="4">IF(B8="","",VLOOKUP(AB8,$Y$7:$Z$69,2,FALSE))</f>
        <v>2</v>
      </c>
      <c r="AD8" s="1" t="str">
        <f t="shared" ca="1" si="3"/>
        <v/>
      </c>
    </row>
    <row r="9" spans="1:30" ht="14.25">
      <c r="A9" s="231"/>
      <c r="B9" s="179">
        <f t="shared" si="0"/>
        <v>3</v>
      </c>
      <c r="C9" s="368">
        <f t="shared" ca="1" si="1"/>
        <v>3</v>
      </c>
      <c r="D9" s="369" t="str">
        <f ca="1">IF(B9="","",INDEX(Points!$Q$90:$KE$93,4,Classement!Y9-16))</f>
        <v>Didier Simon</v>
      </c>
      <c r="E9" s="370" t="str">
        <f ca="1">IF(B9="","",INDEX(Points!$Q$90:$KE$94,5,Classement!Y9-16))</f>
        <v/>
      </c>
      <c r="F9" s="371" t="str">
        <f t="shared" ca="1" si="2"/>
        <v>ð</v>
      </c>
      <c r="G9" s="372" t="str">
        <f t="shared" ref="G9:G69" ca="1" si="5">IF(B9="","",VLOOKUP(Y9,$AB$7:$AD$69,3,FALSE))</f>
        <v/>
      </c>
      <c r="H9" s="373">
        <f ca="1">IF(B9="","",SUMIF(Points!$Q$91:$KE$91,B9,Points!$Q$92:$Q$92))</f>
        <v>47.5</v>
      </c>
      <c r="I9" s="374">
        <f ca="1">IF(B9="","",SUMIF(Points!$Q$91:$KE$91,B9,Points!$Q$95:$Q$95))</f>
        <v>0.7142857142857143</v>
      </c>
      <c r="J9" s="375">
        <f ca="1">IF(B9="","",SUMIF(Points!$Q$91:$KE$91,B9,Points!$Q$109:$Q$109))</f>
        <v>3</v>
      </c>
      <c r="K9" s="375">
        <f ca="1">IF(B9="","",SUMIF(Points!$Q$91:$KE$91,B9,Points!$Q$110:$Q$110))</f>
        <v>-1</v>
      </c>
      <c r="L9" s="375">
        <f ca="1">IF(B9="","",SUMIF(Points!$Q$91:$KE$91,B9,Points!$Q$107:$Q$107))</f>
        <v>4</v>
      </c>
      <c r="M9" s="376">
        <f ca="1">IF(B9="","",SUMIF(Points!$Q$91:$KE$91,B9,Points!$Q$108:$Q$108))</f>
        <v>1</v>
      </c>
      <c r="N9" s="377">
        <f ca="1">IF(B9="","",SUMIF(Points!$Q$91:$KE$91,B9,Points!$Q$96:$Q$96))</f>
        <v>47.5</v>
      </c>
      <c r="O9" s="378">
        <f ca="1">IF(B9="","",SUMIF(Points!$Q$91:$KE$91,B9,Points!$Q$97:$Q$97))</f>
        <v>0</v>
      </c>
      <c r="P9" s="378">
        <f ca="1">IF(B9="","",SUMIF(Points!$Q$91:$KE$91,B9,Points!$Q$98:$Q$98))</f>
        <v>0</v>
      </c>
      <c r="Q9" s="378">
        <f ca="1">IF(B9="","",SUMIF(Points!$Q$91:$KE$91,B9,Points!$Q$99:$Q$99))</f>
        <v>0</v>
      </c>
      <c r="R9" s="378">
        <f ca="1">IF(B9="","",SUMIF(Points!$Q$91:$KE$91,B9,Points!$Q$100:$Q$100))</f>
        <v>0</v>
      </c>
      <c r="S9" s="378">
        <f ca="1">IF(B9="","",SUMIF(Points!$Q$91:$KE$91,B9,Points!$Q$101:$Q$101))</f>
        <v>0</v>
      </c>
      <c r="T9" s="377">
        <f ca="1">IF(B9="","",SUMIF(Points!$Q$91:$KE$91,B9,Points!$Q$102:$Q$102))</f>
        <v>0</v>
      </c>
      <c r="U9" s="378">
        <f ca="1">IF(B9="","",SUMIF(Points!$Q$91:$KE$91,B9,Points!$Q$103:$Q$103))</f>
        <v>0</v>
      </c>
      <c r="V9" s="378">
        <f ca="1">IF(B9="","",SUMIF(Points!$Q$91:$KE$91,B9,Points!$Q$104:$Q$104))</f>
        <v>0</v>
      </c>
      <c r="W9" s="379">
        <f ca="1">IF(B9="","",SUMIF(Points!$Q$91:$KE$91,B9,Points!$Q$105:$Q$105))</f>
        <v>0</v>
      </c>
      <c r="X9" s="214"/>
      <c r="Y9" s="1">
        <f ca="1">IF(B9="","",SUMIF(Points!$Q$91:$KE$91,B9,Points!$Q$106:$Q$106))</f>
        <v>47</v>
      </c>
      <c r="Z9" s="1">
        <f ca="1">IF(B9="","",IF(H9=H8,MAX($C$7:C9),B9))</f>
        <v>3</v>
      </c>
      <c r="AA9" s="163">
        <v>3</v>
      </c>
      <c r="AB9" s="164">
        <v>47</v>
      </c>
      <c r="AC9" s="1">
        <f t="shared" ca="1" si="4"/>
        <v>3</v>
      </c>
      <c r="AD9" s="1" t="str">
        <f t="shared" ca="1" si="3"/>
        <v/>
      </c>
    </row>
    <row r="10" spans="1:30" ht="14.25">
      <c r="A10" s="231"/>
      <c r="B10" s="179">
        <f t="shared" si="0"/>
        <v>4</v>
      </c>
      <c r="C10" s="279">
        <f t="shared" ca="1" si="1"/>
        <v>4</v>
      </c>
      <c r="D10" s="277" t="str">
        <f ca="1">IF(B10="","",INDEX(Points!$Q$90:$KE$93,4,Classement!Y10-16))</f>
        <v>Charles Rollandy</v>
      </c>
      <c r="E10" s="284" t="str">
        <f ca="1">IF(B10="","",INDEX(Points!$Q$90:$KE$94,5,Classement!Y10-16))</f>
        <v>ASD FC</v>
      </c>
      <c r="F10" s="280" t="str">
        <f t="shared" ca="1" si="2"/>
        <v>ð</v>
      </c>
      <c r="G10" s="229" t="str">
        <f t="shared" ca="1" si="5"/>
        <v/>
      </c>
      <c r="H10" s="165">
        <f ca="1">IF(B10="","",SUMIF(Points!$Q$91:$KE$91,B10,Points!$Q$92:$Q$92))</f>
        <v>46.1</v>
      </c>
      <c r="I10" s="281">
        <f ca="1">IF(B10="","",SUMIF(Points!$Q$91:$KE$91,B10,Points!$Q$95:$Q$95))</f>
        <v>0.7142857142857143</v>
      </c>
      <c r="J10" s="282">
        <f ca="1">IF(B10="","",SUMIF(Points!$Q$91:$KE$91,B10,Points!$Q$109:$Q$109))</f>
        <v>2</v>
      </c>
      <c r="K10" s="282">
        <f ca="1">IF(B10="","",SUMIF(Points!$Q$91:$KE$91,B10,Points!$Q$110:$Q$110))</f>
        <v>3</v>
      </c>
      <c r="L10" s="282">
        <f ca="1">IF(B10="","",SUMIF(Points!$Q$91:$KE$91,B10,Points!$Q$107:$Q$107))</f>
        <v>3</v>
      </c>
      <c r="M10" s="283">
        <f ca="1">IF(B10="","",SUMIF(Points!$Q$91:$KE$91,B10,Points!$Q$108:$Q$108))</f>
        <v>1</v>
      </c>
      <c r="N10" s="285">
        <f ca="1">IF(B10="","",SUMIF(Points!$Q$91:$KE$91,B10,Points!$Q$96:$Q$96))</f>
        <v>46.1</v>
      </c>
      <c r="O10" s="286">
        <f ca="1">IF(B10="","",SUMIF(Points!$Q$91:$KE$91,B10,Points!$Q$97:$Q$97))</f>
        <v>0</v>
      </c>
      <c r="P10" s="286">
        <f ca="1">IF(B10="","",SUMIF(Points!$Q$91:$KE$91,B10,Points!$Q$98:$Q$98))</f>
        <v>0</v>
      </c>
      <c r="Q10" s="286">
        <f ca="1">IF(B10="","",SUMIF(Points!$Q$91:$KE$91,B10,Points!$Q$99:$Q$99))</f>
        <v>0</v>
      </c>
      <c r="R10" s="286">
        <f ca="1">IF(B10="","",SUMIF(Points!$Q$91:$KE$91,B10,Points!$Q$100:$Q$100))</f>
        <v>0</v>
      </c>
      <c r="S10" s="286">
        <f ca="1">IF(B10="","",SUMIF(Points!$Q$91:$KE$91,B10,Points!$Q$101:$Q$101))</f>
        <v>0</v>
      </c>
      <c r="T10" s="287">
        <f ca="1">IF(B10="","",SUMIF(Points!$Q$91:$KE$91,B10,Points!$Q$102:$Q$102))</f>
        <v>0</v>
      </c>
      <c r="U10" s="286">
        <f ca="1">IF(B10="","",SUMIF(Points!$Q$91:$KE$91,B10,Points!$Q$103:$Q$103))</f>
        <v>0</v>
      </c>
      <c r="V10" s="286">
        <f ca="1">IF(B10="","",SUMIF(Points!$Q$91:$KE$91,B10,Points!$Q$104:$Q$104))</f>
        <v>0</v>
      </c>
      <c r="W10" s="288">
        <f ca="1">IF(B10="","",SUMIF(Points!$Q$91:$KE$91,B10,Points!$Q$105:$Q$105))</f>
        <v>0</v>
      </c>
      <c r="X10" s="214"/>
      <c r="Y10" s="1">
        <f ca="1">IF(B10="","",SUMIF(Points!$Q$91:$KE$91,B10,Points!$Q$106:$Q$106))</f>
        <v>32</v>
      </c>
      <c r="Z10" s="1">
        <f ca="1">IF(B10="","",IF(H10=H9,MAX($C$7:C10),B10))</f>
        <v>4</v>
      </c>
      <c r="AA10" s="163">
        <v>4</v>
      </c>
      <c r="AB10" s="164">
        <v>32</v>
      </c>
      <c r="AC10" s="1">
        <f t="shared" ca="1" si="4"/>
        <v>4</v>
      </c>
      <c r="AD10" s="1" t="str">
        <f t="shared" ca="1" si="3"/>
        <v/>
      </c>
    </row>
    <row r="11" spans="1:30" ht="14.25">
      <c r="A11" s="231"/>
      <c r="B11" s="179">
        <f t="shared" si="0"/>
        <v>5</v>
      </c>
      <c r="C11" s="368">
        <f t="shared" ca="1" si="1"/>
        <v>5</v>
      </c>
      <c r="D11" s="369" t="str">
        <f ca="1">IF(B11="","",INDEX(Points!$Q$90:$KE$93,4,Classement!Y11-16))</f>
        <v>François Bastard</v>
      </c>
      <c r="E11" s="370" t="str">
        <f ca="1">IF(B11="","",INDEX(Points!$Q$90:$KE$94,5,Classement!Y11-16))</f>
        <v>EMCC</v>
      </c>
      <c r="F11" s="371" t="str">
        <f t="shared" ca="1" si="2"/>
        <v>ð</v>
      </c>
      <c r="G11" s="372" t="str">
        <f t="shared" ca="1" si="5"/>
        <v/>
      </c>
      <c r="H11" s="373">
        <f ca="1">IF(B11="","",SUMIF(Points!$Q$91:$KE$91,B11,Points!$Q$92:$Q$92))</f>
        <v>44.7</v>
      </c>
      <c r="I11" s="374">
        <f ca="1">IF(B11="","",SUMIF(Points!$Q$91:$KE$91,B11,Points!$Q$95:$Q$95))</f>
        <v>0.7142857142857143</v>
      </c>
      <c r="J11" s="375">
        <f ca="1">IF(B11="","",SUMIF(Points!$Q$91:$KE$91,B11,Points!$Q$109:$Q$109))</f>
        <v>2</v>
      </c>
      <c r="K11" s="375">
        <f ca="1">IF(B11="","",SUMIF(Points!$Q$91:$KE$91,B11,Points!$Q$110:$Q$110))</f>
        <v>-1</v>
      </c>
      <c r="L11" s="375">
        <f ca="1">IF(B11="","",SUMIF(Points!$Q$91:$KE$91,B11,Points!$Q$107:$Q$107))</f>
        <v>4</v>
      </c>
      <c r="M11" s="376">
        <f ca="1">IF(B11="","",SUMIF(Points!$Q$91:$KE$91,B11,Points!$Q$108:$Q$108))</f>
        <v>1</v>
      </c>
      <c r="N11" s="377">
        <f ca="1">IF(B11="","",SUMIF(Points!$Q$91:$KE$91,B11,Points!$Q$96:$Q$96))</f>
        <v>44.7</v>
      </c>
      <c r="O11" s="378">
        <f ca="1">IF(B11="","",SUMIF(Points!$Q$91:$KE$91,B11,Points!$Q$97:$Q$97))</f>
        <v>0</v>
      </c>
      <c r="P11" s="378">
        <f ca="1">IF(B11="","",SUMIF(Points!$Q$91:$KE$91,B11,Points!$Q$98:$Q$98))</f>
        <v>0</v>
      </c>
      <c r="Q11" s="378">
        <f ca="1">IF(B11="","",SUMIF(Points!$Q$91:$KE$91,B11,Points!$Q$99:$Q$99))</f>
        <v>0</v>
      </c>
      <c r="R11" s="378">
        <f ca="1">IF(B11="","",SUMIF(Points!$Q$91:$KE$91,B11,Points!$Q$100:$Q$100))</f>
        <v>0</v>
      </c>
      <c r="S11" s="378">
        <f ca="1">IF(B11="","",SUMIF(Points!$Q$91:$KE$91,B11,Points!$Q$101:$Q$101))</f>
        <v>0</v>
      </c>
      <c r="T11" s="377">
        <f ca="1">IF(B11="","",SUMIF(Points!$Q$91:$KE$91,B11,Points!$Q$102:$Q$102))</f>
        <v>0</v>
      </c>
      <c r="U11" s="378">
        <f ca="1">IF(B11="","",SUMIF(Points!$Q$91:$KE$91,B11,Points!$Q$103:$Q$103))</f>
        <v>0</v>
      </c>
      <c r="V11" s="378">
        <f ca="1">IF(B11="","",SUMIF(Points!$Q$91:$KE$91,B11,Points!$Q$104:$Q$104))</f>
        <v>0</v>
      </c>
      <c r="W11" s="379">
        <f ca="1">IF(B11="","",SUMIF(Points!$Q$91:$KE$91,B11,Points!$Q$105:$Q$105))</f>
        <v>0</v>
      </c>
      <c r="X11" s="214"/>
      <c r="Y11" s="1">
        <f ca="1">IF(B11="","",SUMIF(Points!$Q$91:$KE$91,B11,Points!$Q$106:$Q$106))</f>
        <v>68</v>
      </c>
      <c r="Z11" s="1">
        <f ca="1">IF(B11="","",IF(H11=H10,MAX($C$7:C11),B11))</f>
        <v>5</v>
      </c>
      <c r="AA11" s="163">
        <v>5</v>
      </c>
      <c r="AB11" s="164">
        <v>68</v>
      </c>
      <c r="AC11" s="1">
        <f t="shared" ca="1" si="4"/>
        <v>5</v>
      </c>
      <c r="AD11" s="1" t="str">
        <f t="shared" ca="1" si="3"/>
        <v/>
      </c>
    </row>
    <row r="12" spans="1:30" ht="14.25">
      <c r="A12" s="231"/>
      <c r="B12" s="179">
        <f t="shared" si="0"/>
        <v>6</v>
      </c>
      <c r="C12" s="279" t="str">
        <f t="shared" ca="1" si="1"/>
        <v>-</v>
      </c>
      <c r="D12" s="277" t="str">
        <f ca="1">IF(B12="","",INDEX(Points!$Q$90:$KE$93,4,Classement!Y12-16))</f>
        <v>Luis Pedro</v>
      </c>
      <c r="E12" s="284" t="str">
        <f ca="1">IF(B12="","",INDEX(Points!$Q$90:$KE$94,5,Classement!Y12-16))</f>
        <v>SI2M</v>
      </c>
      <c r="F12" s="280" t="str">
        <f t="shared" ca="1" si="2"/>
        <v>ð</v>
      </c>
      <c r="G12" s="229" t="str">
        <f t="shared" ca="1" si="5"/>
        <v/>
      </c>
      <c r="H12" s="165">
        <f ca="1">IF(B12="","",SUMIF(Points!$Q$91:$KE$91,B12,Points!$Q$92:$Q$92))</f>
        <v>44.7</v>
      </c>
      <c r="I12" s="281">
        <f ca="1">IF(B12="","",SUMIF(Points!$Q$91:$KE$91,B12,Points!$Q$95:$Q$95))</f>
        <v>0.7142857142857143</v>
      </c>
      <c r="J12" s="282">
        <f ca="1">IF(B12="","",SUMIF(Points!$Q$91:$KE$91,B12,Points!$Q$109:$Q$109))</f>
        <v>2</v>
      </c>
      <c r="K12" s="282">
        <f ca="1">IF(B12="","",SUMIF(Points!$Q$91:$KE$91,B12,Points!$Q$110:$Q$110))</f>
        <v>-1</v>
      </c>
      <c r="L12" s="282">
        <f ca="1">IF(B12="","",SUMIF(Points!$Q$91:$KE$91,B12,Points!$Q$107:$Q$107))</f>
        <v>4</v>
      </c>
      <c r="M12" s="283">
        <f ca="1">IF(B12="","",SUMIF(Points!$Q$91:$KE$91,B12,Points!$Q$108:$Q$108))</f>
        <v>1</v>
      </c>
      <c r="N12" s="285">
        <f ca="1">IF(B12="","",SUMIF(Points!$Q$91:$KE$91,B12,Points!$Q$96:$Q$96))</f>
        <v>44.7</v>
      </c>
      <c r="O12" s="286">
        <f ca="1">IF(B12="","",SUMIF(Points!$Q$91:$KE$91,B12,Points!$Q$97:$Q$97))</f>
        <v>0</v>
      </c>
      <c r="P12" s="286">
        <f ca="1">IF(B12="","",SUMIF(Points!$Q$91:$KE$91,B12,Points!$Q$98:$Q$98))</f>
        <v>0</v>
      </c>
      <c r="Q12" s="286">
        <f ca="1">IF(B12="","",SUMIF(Points!$Q$91:$KE$91,B12,Points!$Q$99:$Q$99))</f>
        <v>0</v>
      </c>
      <c r="R12" s="286">
        <f ca="1">IF(B12="","",SUMIF(Points!$Q$91:$KE$91,B12,Points!$Q$100:$Q$100))</f>
        <v>0</v>
      </c>
      <c r="S12" s="286">
        <f ca="1">IF(B12="","",SUMIF(Points!$Q$91:$KE$91,B12,Points!$Q$101:$Q$101))</f>
        <v>0</v>
      </c>
      <c r="T12" s="287">
        <f ca="1">IF(B12="","",SUMIF(Points!$Q$91:$KE$91,B12,Points!$Q$102:$Q$102))</f>
        <v>0</v>
      </c>
      <c r="U12" s="286">
        <f ca="1">IF(B12="","",SUMIF(Points!$Q$91:$KE$91,B12,Points!$Q$103:$Q$103))</f>
        <v>0</v>
      </c>
      <c r="V12" s="286">
        <f ca="1">IF(B12="","",SUMIF(Points!$Q$91:$KE$91,B12,Points!$Q$104:$Q$104))</f>
        <v>0</v>
      </c>
      <c r="W12" s="288">
        <f ca="1">IF(B12="","",SUMIF(Points!$Q$91:$KE$91,B12,Points!$Q$105:$Q$105))</f>
        <v>0</v>
      </c>
      <c r="X12" s="214"/>
      <c r="Y12" s="1">
        <f ca="1">IF(B12="","",SUMIF(Points!$Q$91:$KE$91,B12,Points!$Q$106:$Q$106))</f>
        <v>119</v>
      </c>
      <c r="Z12" s="1">
        <f ca="1">IF(B12="","",IF(H12=H11,MAX($C$7:C12),B12))</f>
        <v>5</v>
      </c>
      <c r="AA12" s="163">
        <v>5</v>
      </c>
      <c r="AB12" s="164">
        <v>119</v>
      </c>
      <c r="AC12" s="1">
        <f t="shared" ca="1" si="4"/>
        <v>5</v>
      </c>
      <c r="AD12" s="1" t="str">
        <f t="shared" ca="1" si="3"/>
        <v/>
      </c>
    </row>
    <row r="13" spans="1:30" ht="14.25">
      <c r="A13" s="231"/>
      <c r="B13" s="179">
        <f t="shared" si="0"/>
        <v>7</v>
      </c>
      <c r="C13" s="368">
        <f t="shared" ca="1" si="1"/>
        <v>7</v>
      </c>
      <c r="D13" s="369" t="str">
        <f ca="1">IF(B13="","",INDEX(Points!$Q$90:$KE$93,4,Classement!Y13-16))</f>
        <v>Frédéric Lapotaire</v>
      </c>
      <c r="E13" s="370" t="str">
        <f ca="1">IF(B13="","",INDEX(Points!$Q$90:$KE$94,5,Classement!Y13-16))</f>
        <v>HUMANEA</v>
      </c>
      <c r="F13" s="371" t="str">
        <f t="shared" ca="1" si="2"/>
        <v>ð</v>
      </c>
      <c r="G13" s="372" t="str">
        <f t="shared" ca="1" si="5"/>
        <v/>
      </c>
      <c r="H13" s="373">
        <f ca="1">IF(B13="","",SUMIF(Points!$Q$91:$KE$91,B13,Points!$Q$92:$Q$92))</f>
        <v>43.2</v>
      </c>
      <c r="I13" s="374">
        <f ca="1">IF(B13="","",SUMIF(Points!$Q$91:$KE$91,B13,Points!$Q$95:$Q$95))</f>
        <v>0.7142857142857143</v>
      </c>
      <c r="J13" s="375">
        <f ca="1">IF(B13="","",SUMIF(Points!$Q$91:$KE$91,B13,Points!$Q$109:$Q$109))</f>
        <v>3</v>
      </c>
      <c r="K13" s="375">
        <f ca="1">IF(B13="","",SUMIF(Points!$Q$91:$KE$91,B13,Points!$Q$110:$Q$110))</f>
        <v>-1</v>
      </c>
      <c r="L13" s="375">
        <f ca="1">IF(B13="","",SUMIF(Points!$Q$91:$KE$91,B13,Points!$Q$107:$Q$107))</f>
        <v>3</v>
      </c>
      <c r="M13" s="376">
        <f ca="1">IF(B13="","",SUMIF(Points!$Q$91:$KE$91,B13,Points!$Q$108:$Q$108))</f>
        <v>1</v>
      </c>
      <c r="N13" s="377">
        <f ca="1">IF(B13="","",SUMIF(Points!$Q$91:$KE$91,B13,Points!$Q$96:$Q$96))</f>
        <v>43.2</v>
      </c>
      <c r="O13" s="378">
        <f ca="1">IF(B13="","",SUMIF(Points!$Q$91:$KE$91,B13,Points!$Q$97:$Q$97))</f>
        <v>0</v>
      </c>
      <c r="P13" s="378">
        <f ca="1">IF(B13="","",SUMIF(Points!$Q$91:$KE$91,B13,Points!$Q$98:$Q$98))</f>
        <v>0</v>
      </c>
      <c r="Q13" s="378">
        <f ca="1">IF(B13="","",SUMIF(Points!$Q$91:$KE$91,B13,Points!$Q$99:$Q$99))</f>
        <v>0</v>
      </c>
      <c r="R13" s="378">
        <f ca="1">IF(B13="","",SUMIF(Points!$Q$91:$KE$91,B13,Points!$Q$100:$Q$100))</f>
        <v>0</v>
      </c>
      <c r="S13" s="378">
        <f ca="1">IF(B13="","",SUMIF(Points!$Q$91:$KE$91,B13,Points!$Q$101:$Q$101))</f>
        <v>0</v>
      </c>
      <c r="T13" s="377">
        <f ca="1">IF(B13="","",SUMIF(Points!$Q$91:$KE$91,B13,Points!$Q$102:$Q$102))</f>
        <v>0</v>
      </c>
      <c r="U13" s="378">
        <f ca="1">IF(B13="","",SUMIF(Points!$Q$91:$KE$91,B13,Points!$Q$103:$Q$103))</f>
        <v>0</v>
      </c>
      <c r="V13" s="378">
        <f ca="1">IF(B13="","",SUMIF(Points!$Q$91:$KE$91,B13,Points!$Q$104:$Q$104))</f>
        <v>0</v>
      </c>
      <c r="W13" s="379">
        <f ca="1">IF(B13="","",SUMIF(Points!$Q$91:$KE$91,B13,Points!$Q$105:$Q$105))</f>
        <v>0</v>
      </c>
      <c r="X13" s="214"/>
      <c r="Y13" s="1">
        <f ca="1">IF(B13="","",SUMIF(Points!$Q$91:$KE$91,B13,Points!$Q$106:$Q$106))</f>
        <v>71</v>
      </c>
      <c r="Z13" s="1">
        <f ca="1">IF(B13="","",IF(H13=H12,MAX($C$7:C13),B13))</f>
        <v>7</v>
      </c>
      <c r="AA13" s="163">
        <v>7</v>
      </c>
      <c r="AB13" s="164">
        <v>71</v>
      </c>
      <c r="AC13" s="1">
        <f t="shared" ca="1" si="4"/>
        <v>7</v>
      </c>
      <c r="AD13" s="1" t="str">
        <f t="shared" ca="1" si="3"/>
        <v/>
      </c>
    </row>
    <row r="14" spans="1:30" ht="14.25">
      <c r="A14" s="231"/>
      <c r="B14" s="179">
        <f t="shared" si="0"/>
        <v>8</v>
      </c>
      <c r="C14" s="279">
        <f t="shared" ca="1" si="1"/>
        <v>8</v>
      </c>
      <c r="D14" s="277" t="str">
        <f ca="1">IF(B14="","",INDEX(Points!$Q$90:$KE$93,4,Classement!Y14-16))</f>
        <v>Emmanuel Hopin</v>
      </c>
      <c r="E14" s="284" t="str">
        <f ca="1">IF(B14="","",INDEX(Points!$Q$90:$KE$94,5,Classement!Y14-16))</f>
        <v>SI2M</v>
      </c>
      <c r="F14" s="280" t="str">
        <f t="shared" ca="1" si="2"/>
        <v>ð</v>
      </c>
      <c r="G14" s="229" t="str">
        <f t="shared" ca="1" si="5"/>
        <v/>
      </c>
      <c r="H14" s="165">
        <f ca="1">IF(B14="","",SUMIF(Points!$Q$91:$KE$91,B14,Points!$Q$92:$Q$92))</f>
        <v>42.5</v>
      </c>
      <c r="I14" s="281">
        <f ca="1">IF(B14="","",SUMIF(Points!$Q$91:$KE$91,B14,Points!$Q$95:$Q$95))</f>
        <v>0.7142857142857143</v>
      </c>
      <c r="J14" s="282">
        <f ca="1">IF(B14="","",SUMIF(Points!$Q$91:$KE$91,B14,Points!$Q$109:$Q$109))</f>
        <v>3</v>
      </c>
      <c r="K14" s="282">
        <f ca="1">IF(B14="","",SUMIF(Points!$Q$91:$KE$91,B14,Points!$Q$110:$Q$110))</f>
        <v>-1</v>
      </c>
      <c r="L14" s="282">
        <f ca="1">IF(B14="","",SUMIF(Points!$Q$91:$KE$91,B14,Points!$Q$107:$Q$107))</f>
        <v>4</v>
      </c>
      <c r="M14" s="283">
        <f ca="1">IF(B14="","",SUMIF(Points!$Q$91:$KE$91,B14,Points!$Q$108:$Q$108))</f>
        <v>1</v>
      </c>
      <c r="N14" s="285">
        <f ca="1">IF(B14="","",SUMIF(Points!$Q$91:$KE$91,B14,Points!$Q$96:$Q$96))</f>
        <v>42.5</v>
      </c>
      <c r="O14" s="286">
        <f ca="1">IF(B14="","",SUMIF(Points!$Q$91:$KE$91,B14,Points!$Q$97:$Q$97))</f>
        <v>0</v>
      </c>
      <c r="P14" s="286">
        <f ca="1">IF(B14="","",SUMIF(Points!$Q$91:$KE$91,B14,Points!$Q$98:$Q$98))</f>
        <v>0</v>
      </c>
      <c r="Q14" s="286">
        <f ca="1">IF(B14="","",SUMIF(Points!$Q$91:$KE$91,B14,Points!$Q$99:$Q$99))</f>
        <v>0</v>
      </c>
      <c r="R14" s="286">
        <f ca="1">IF(B14="","",SUMIF(Points!$Q$91:$KE$91,B14,Points!$Q$100:$Q$100))</f>
        <v>0</v>
      </c>
      <c r="S14" s="286">
        <f ca="1">IF(B14="","",SUMIF(Points!$Q$91:$KE$91,B14,Points!$Q$101:$Q$101))</f>
        <v>0</v>
      </c>
      <c r="T14" s="287">
        <f ca="1">IF(B14="","",SUMIF(Points!$Q$91:$KE$91,B14,Points!$Q$102:$Q$102))</f>
        <v>0</v>
      </c>
      <c r="U14" s="286">
        <f ca="1">IF(B14="","",SUMIF(Points!$Q$91:$KE$91,B14,Points!$Q$103:$Q$103))</f>
        <v>0</v>
      </c>
      <c r="V14" s="286">
        <f ca="1">IF(B14="","",SUMIF(Points!$Q$91:$KE$91,B14,Points!$Q$104:$Q$104))</f>
        <v>0</v>
      </c>
      <c r="W14" s="288">
        <f ca="1">IF(B14="","",SUMIF(Points!$Q$91:$KE$91,B14,Points!$Q$105:$Q$105))</f>
        <v>0</v>
      </c>
      <c r="X14" s="214"/>
      <c r="Y14" s="1">
        <f ca="1">IF(B14="","",SUMIF(Points!$Q$91:$KE$91,B14,Points!$Q$106:$Q$106))</f>
        <v>56</v>
      </c>
      <c r="Z14" s="1">
        <f ca="1">IF(B14="","",IF(H14=H13,MAX($C$7:C14),B14))</f>
        <v>8</v>
      </c>
      <c r="AA14" s="163">
        <v>8</v>
      </c>
      <c r="AB14" s="164">
        <v>56</v>
      </c>
      <c r="AC14" s="1">
        <f t="shared" ca="1" si="4"/>
        <v>8</v>
      </c>
      <c r="AD14" s="1" t="str">
        <f t="shared" ca="1" si="3"/>
        <v/>
      </c>
    </row>
    <row r="15" spans="1:30" ht="14.25">
      <c r="A15" s="231"/>
      <c r="B15" s="179">
        <f t="shared" si="0"/>
        <v>9</v>
      </c>
      <c r="C15" s="368">
        <f t="shared" ca="1" si="1"/>
        <v>9</v>
      </c>
      <c r="D15" s="369" t="str">
        <f ca="1">IF(B15="","",INDEX(Points!$Q$90:$KE$93,4,Classement!Y15-16))</f>
        <v>Lukasz Zemsta</v>
      </c>
      <c r="E15" s="370" t="str">
        <f ca="1">IF(B15="","",INDEX(Points!$Q$90:$KE$94,5,Classement!Y15-16))</f>
        <v>EMCC</v>
      </c>
      <c r="F15" s="371" t="str">
        <f t="shared" ca="1" si="2"/>
        <v>ð</v>
      </c>
      <c r="G15" s="372" t="str">
        <f t="shared" ca="1" si="5"/>
        <v/>
      </c>
      <c r="H15" s="373">
        <f ca="1">IF(B15="","",SUMIF(Points!$Q$91:$KE$91,B15,Points!$Q$92:$Q$92))</f>
        <v>41.1</v>
      </c>
      <c r="I15" s="374">
        <f ca="1">IF(B15="","",SUMIF(Points!$Q$91:$KE$91,B15,Points!$Q$95:$Q$95))</f>
        <v>0.7142857142857143</v>
      </c>
      <c r="J15" s="375">
        <f ca="1">IF(B15="","",SUMIF(Points!$Q$91:$KE$91,B15,Points!$Q$109:$Q$109))</f>
        <v>1</v>
      </c>
      <c r="K15" s="375">
        <f ca="1">IF(B15="","",SUMIF(Points!$Q$91:$KE$91,B15,Points!$Q$110:$Q$110))</f>
        <v>-1</v>
      </c>
      <c r="L15" s="375">
        <f ca="1">IF(B15="","",SUMIF(Points!$Q$91:$KE$91,B15,Points!$Q$107:$Q$107))</f>
        <v>4</v>
      </c>
      <c r="M15" s="376">
        <f ca="1">IF(B15="","",SUMIF(Points!$Q$91:$KE$91,B15,Points!$Q$108:$Q$108))</f>
        <v>1</v>
      </c>
      <c r="N15" s="377">
        <f ca="1">IF(B15="","",SUMIF(Points!$Q$91:$KE$91,B15,Points!$Q$96:$Q$96))</f>
        <v>41.1</v>
      </c>
      <c r="O15" s="378">
        <f ca="1">IF(B15="","",SUMIF(Points!$Q$91:$KE$91,B15,Points!$Q$97:$Q$97))</f>
        <v>0</v>
      </c>
      <c r="P15" s="378">
        <f ca="1">IF(B15="","",SUMIF(Points!$Q$91:$KE$91,B15,Points!$Q$98:$Q$98))</f>
        <v>0</v>
      </c>
      <c r="Q15" s="378">
        <f ca="1">IF(B15="","",SUMIF(Points!$Q$91:$KE$91,B15,Points!$Q$99:$Q$99))</f>
        <v>0</v>
      </c>
      <c r="R15" s="378">
        <f ca="1">IF(B15="","",SUMIF(Points!$Q$91:$KE$91,B15,Points!$Q$100:$Q$100))</f>
        <v>0</v>
      </c>
      <c r="S15" s="378">
        <f ca="1">IF(B15="","",SUMIF(Points!$Q$91:$KE$91,B15,Points!$Q$101:$Q$101))</f>
        <v>0</v>
      </c>
      <c r="T15" s="377">
        <f ca="1">IF(B15="","",SUMIF(Points!$Q$91:$KE$91,B15,Points!$Q$102:$Q$102))</f>
        <v>0</v>
      </c>
      <c r="U15" s="378">
        <f ca="1">IF(B15="","",SUMIF(Points!$Q$91:$KE$91,B15,Points!$Q$103:$Q$103))</f>
        <v>0</v>
      </c>
      <c r="V15" s="378">
        <f ca="1">IF(B15="","",SUMIF(Points!$Q$91:$KE$91,B15,Points!$Q$104:$Q$104))</f>
        <v>0</v>
      </c>
      <c r="W15" s="379">
        <f ca="1">IF(B15="","",SUMIF(Points!$Q$91:$KE$91,B15,Points!$Q$105:$Q$105))</f>
        <v>0</v>
      </c>
      <c r="X15" s="214"/>
      <c r="Y15" s="1">
        <f ca="1">IF(B15="","",SUMIF(Points!$Q$91:$KE$91,B15,Points!$Q$106:$Q$106))</f>
        <v>122</v>
      </c>
      <c r="Z15" s="1">
        <f ca="1">IF(B15="","",IF(H15=H14,MAX($C$7:C15),B15))</f>
        <v>9</v>
      </c>
      <c r="AA15" s="163">
        <v>9</v>
      </c>
      <c r="AB15" s="164">
        <v>122</v>
      </c>
      <c r="AC15" s="1">
        <f t="shared" ca="1" si="4"/>
        <v>9</v>
      </c>
      <c r="AD15" s="1" t="str">
        <f t="shared" ca="1" si="3"/>
        <v/>
      </c>
    </row>
    <row r="16" spans="1:30" ht="14.25">
      <c r="A16" s="231"/>
      <c r="B16" s="179">
        <f t="shared" si="0"/>
        <v>10</v>
      </c>
      <c r="C16" s="279">
        <f t="shared" ca="1" si="1"/>
        <v>10</v>
      </c>
      <c r="D16" s="277" t="str">
        <f ca="1">IF(B16="","",INDEX(Points!$Q$90:$KE$93,4,Classement!Y16-16))</f>
        <v>Marc Rodrigues</v>
      </c>
      <c r="E16" s="284" t="str">
        <f ca="1">IF(B16="","",INDEX(Points!$Q$90:$KE$94,5,Classement!Y16-16))</f>
        <v>OPEN / ASD FC</v>
      </c>
      <c r="F16" s="280" t="str">
        <f t="shared" ca="1" si="2"/>
        <v>ð</v>
      </c>
      <c r="G16" s="229" t="str">
        <f t="shared" ca="1" si="5"/>
        <v/>
      </c>
      <c r="H16" s="165">
        <f ca="1">IF(B16="","",SUMIF(Points!$Q$91:$KE$91,B16,Points!$Q$92:$Q$92))</f>
        <v>39.299999999999997</v>
      </c>
      <c r="I16" s="281">
        <f ca="1">IF(B16="","",SUMIF(Points!$Q$91:$KE$91,B16,Points!$Q$95:$Q$95))</f>
        <v>0.5714285714285714</v>
      </c>
      <c r="J16" s="282">
        <f ca="1">IF(B16="","",SUMIF(Points!$Q$91:$KE$91,B16,Points!$Q$109:$Q$109))</f>
        <v>3</v>
      </c>
      <c r="K16" s="282">
        <f ca="1">IF(B16="","",SUMIF(Points!$Q$91:$KE$91,B16,Points!$Q$110:$Q$110))</f>
        <v>-1</v>
      </c>
      <c r="L16" s="282">
        <f ca="1">IF(B16="","",SUMIF(Points!$Q$91:$KE$91,B16,Points!$Q$107:$Q$107))</f>
        <v>3</v>
      </c>
      <c r="M16" s="283">
        <f ca="1">IF(B16="","",SUMIF(Points!$Q$91:$KE$91,B16,Points!$Q$108:$Q$108))</f>
        <v>2</v>
      </c>
      <c r="N16" s="285">
        <f ca="1">IF(B16="","",SUMIF(Points!$Q$91:$KE$91,B16,Points!$Q$96:$Q$96))</f>
        <v>39.299999999999997</v>
      </c>
      <c r="O16" s="286">
        <f ca="1">IF(B16="","",SUMIF(Points!$Q$91:$KE$91,B16,Points!$Q$97:$Q$97))</f>
        <v>0</v>
      </c>
      <c r="P16" s="286">
        <f ca="1">IF(B16="","",SUMIF(Points!$Q$91:$KE$91,B16,Points!$Q$98:$Q$98))</f>
        <v>0</v>
      </c>
      <c r="Q16" s="286">
        <f ca="1">IF(B16="","",SUMIF(Points!$Q$91:$KE$91,B16,Points!$Q$99:$Q$99))</f>
        <v>0</v>
      </c>
      <c r="R16" s="286">
        <f ca="1">IF(B16="","",SUMIF(Points!$Q$91:$KE$91,B16,Points!$Q$100:$Q$100))</f>
        <v>0</v>
      </c>
      <c r="S16" s="286">
        <f ca="1">IF(B16="","",SUMIF(Points!$Q$91:$KE$91,B16,Points!$Q$101:$Q$101))</f>
        <v>0</v>
      </c>
      <c r="T16" s="287">
        <f ca="1">IF(B16="","",SUMIF(Points!$Q$91:$KE$91,B16,Points!$Q$102:$Q$102))</f>
        <v>0</v>
      </c>
      <c r="U16" s="286">
        <f ca="1">IF(B16="","",SUMIF(Points!$Q$91:$KE$91,B16,Points!$Q$103:$Q$103))</f>
        <v>0</v>
      </c>
      <c r="V16" s="286">
        <f ca="1">IF(B16="","",SUMIF(Points!$Q$91:$KE$91,B16,Points!$Q$104:$Q$104))</f>
        <v>0</v>
      </c>
      <c r="W16" s="288">
        <f ca="1">IF(B16="","",SUMIF(Points!$Q$91:$KE$91,B16,Points!$Q$105:$Q$105))</f>
        <v>0</v>
      </c>
      <c r="X16" s="214"/>
      <c r="Y16" s="1">
        <f ca="1">IF(B16="","",SUMIF(Points!$Q$91:$KE$91,B16,Points!$Q$106:$Q$106))</f>
        <v>125</v>
      </c>
      <c r="Z16" s="1">
        <f ca="1">IF(B16="","",IF(H16=H15,MAX($C$7:C16),B16))</f>
        <v>10</v>
      </c>
      <c r="AA16" s="163">
        <v>10</v>
      </c>
      <c r="AB16" s="163">
        <v>125</v>
      </c>
      <c r="AC16" s="1">
        <f t="shared" ca="1" si="4"/>
        <v>10</v>
      </c>
      <c r="AD16" s="1" t="str">
        <f t="shared" ca="1" si="3"/>
        <v/>
      </c>
    </row>
    <row r="17" spans="1:30" ht="14.25">
      <c r="A17" s="231"/>
      <c r="B17" s="179">
        <f t="shared" si="0"/>
        <v>11</v>
      </c>
      <c r="C17" s="368" t="str">
        <f t="shared" ca="1" si="1"/>
        <v>-</v>
      </c>
      <c r="D17" s="369" t="str">
        <f ca="1">IF(B17="","",INDEX(Points!$Q$90:$KE$93,4,Classement!Y17-16))</f>
        <v>Marcus Cunningham</v>
      </c>
      <c r="E17" s="370" t="str">
        <f ca="1">IF(B17="","",INDEX(Points!$Q$90:$KE$94,5,Classement!Y17-16))</f>
        <v>BNP / ASD FC</v>
      </c>
      <c r="F17" s="371" t="str">
        <f t="shared" ca="1" si="2"/>
        <v>ð</v>
      </c>
      <c r="G17" s="372" t="str">
        <f t="shared" ca="1" si="5"/>
        <v/>
      </c>
      <c r="H17" s="373">
        <f ca="1">IF(B17="","",SUMIF(Points!$Q$91:$KE$91,B17,Points!$Q$92:$Q$92))</f>
        <v>39.299999999999997</v>
      </c>
      <c r="I17" s="374">
        <f ca="1">IF(B17="","",SUMIF(Points!$Q$91:$KE$91,B17,Points!$Q$95:$Q$95))</f>
        <v>0.5714285714285714</v>
      </c>
      <c r="J17" s="375">
        <f ca="1">IF(B17="","",SUMIF(Points!$Q$91:$KE$91,B17,Points!$Q$109:$Q$109))</f>
        <v>3</v>
      </c>
      <c r="K17" s="375">
        <f ca="1">IF(B17="","",SUMIF(Points!$Q$91:$KE$91,B17,Points!$Q$110:$Q$110))</f>
        <v>-1</v>
      </c>
      <c r="L17" s="375">
        <f ca="1">IF(B17="","",SUMIF(Points!$Q$91:$KE$91,B17,Points!$Q$107:$Q$107))</f>
        <v>3</v>
      </c>
      <c r="M17" s="376">
        <f ca="1">IF(B17="","",SUMIF(Points!$Q$91:$KE$91,B17,Points!$Q$108:$Q$108))</f>
        <v>2</v>
      </c>
      <c r="N17" s="377">
        <f ca="1">IF(B17="","",SUMIF(Points!$Q$91:$KE$91,B17,Points!$Q$96:$Q$96))</f>
        <v>39.299999999999997</v>
      </c>
      <c r="O17" s="378">
        <f ca="1">IF(B17="","",SUMIF(Points!$Q$91:$KE$91,B17,Points!$Q$97:$Q$97))</f>
        <v>0</v>
      </c>
      <c r="P17" s="378">
        <f ca="1">IF(B17="","",SUMIF(Points!$Q$91:$KE$91,B17,Points!$Q$98:$Q$98))</f>
        <v>0</v>
      </c>
      <c r="Q17" s="378">
        <f ca="1">IF(B17="","",SUMIF(Points!$Q$91:$KE$91,B17,Points!$Q$99:$Q$99))</f>
        <v>0</v>
      </c>
      <c r="R17" s="378">
        <f ca="1">IF(B17="","",SUMIF(Points!$Q$91:$KE$91,B17,Points!$Q$100:$Q$100))</f>
        <v>0</v>
      </c>
      <c r="S17" s="378">
        <f ca="1">IF(B17="","",SUMIF(Points!$Q$91:$KE$91,B17,Points!$Q$101:$Q$101))</f>
        <v>0</v>
      </c>
      <c r="T17" s="377">
        <f ca="1">IF(B17="","",SUMIF(Points!$Q$91:$KE$91,B17,Points!$Q$102:$Q$102))</f>
        <v>0</v>
      </c>
      <c r="U17" s="378">
        <f ca="1">IF(B17="","",SUMIF(Points!$Q$91:$KE$91,B17,Points!$Q$103:$Q$103))</f>
        <v>0</v>
      </c>
      <c r="V17" s="378">
        <f ca="1">IF(B17="","",SUMIF(Points!$Q$91:$KE$91,B17,Points!$Q$104:$Q$104))</f>
        <v>0</v>
      </c>
      <c r="W17" s="379">
        <f ca="1">IF(B17="","",SUMIF(Points!$Q$91:$KE$91,B17,Points!$Q$105:$Q$105))</f>
        <v>0</v>
      </c>
      <c r="X17" s="214"/>
      <c r="Y17" s="1">
        <f ca="1">IF(B17="","",SUMIF(Points!$Q$91:$KE$91,B17,Points!$Q$106:$Q$106))</f>
        <v>128</v>
      </c>
      <c r="Z17" s="1">
        <f ca="1">IF(B17="","",IF(H17=H16,MAX($C$7:C17),B17))</f>
        <v>10</v>
      </c>
      <c r="AA17" s="163">
        <v>10</v>
      </c>
      <c r="AB17" s="163">
        <v>128</v>
      </c>
      <c r="AC17" s="1">
        <f t="shared" ca="1" si="4"/>
        <v>10</v>
      </c>
      <c r="AD17" s="1" t="str">
        <f t="shared" ca="1" si="3"/>
        <v/>
      </c>
    </row>
    <row r="18" spans="1:30" ht="14.25">
      <c r="A18" s="231"/>
      <c r="B18" s="179">
        <f t="shared" si="0"/>
        <v>12</v>
      </c>
      <c r="C18" s="279">
        <f t="shared" ca="1" si="1"/>
        <v>12</v>
      </c>
      <c r="D18" s="277" t="str">
        <f ca="1">IF(B18="","",INDEX(Points!$Q$90:$KE$93,4,Classement!Y18-16))</f>
        <v>Hervé Oustric</v>
      </c>
      <c r="E18" s="284" t="str">
        <f ca="1">IF(B18="","",INDEX(Points!$Q$90:$KE$94,5,Classement!Y18-16))</f>
        <v>FUJIFILM</v>
      </c>
      <c r="F18" s="280" t="str">
        <f t="shared" ca="1" si="2"/>
        <v>ð</v>
      </c>
      <c r="G18" s="229" t="str">
        <f t="shared" ca="1" si="5"/>
        <v/>
      </c>
      <c r="H18" s="165">
        <f ca="1">IF(B18="","",SUMIF(Points!$Q$91:$KE$91,B18,Points!$Q$92:$Q$92))</f>
        <v>38.700000000000003</v>
      </c>
      <c r="I18" s="281">
        <f ca="1">IF(B18="","",SUMIF(Points!$Q$91:$KE$91,B18,Points!$Q$95:$Q$95))</f>
        <v>0.7142857142857143</v>
      </c>
      <c r="J18" s="282">
        <f ca="1">IF(B18="","",SUMIF(Points!$Q$91:$KE$91,B18,Points!$Q$109:$Q$109))</f>
        <v>1</v>
      </c>
      <c r="K18" s="282">
        <f ca="1">IF(B18="","",SUMIF(Points!$Q$91:$KE$91,B18,Points!$Q$110:$Q$110))</f>
        <v>-1</v>
      </c>
      <c r="L18" s="282">
        <f ca="1">IF(B18="","",SUMIF(Points!$Q$91:$KE$91,B18,Points!$Q$107:$Q$107))</f>
        <v>4</v>
      </c>
      <c r="M18" s="283">
        <f ca="1">IF(B18="","",SUMIF(Points!$Q$91:$KE$91,B18,Points!$Q$108:$Q$108))</f>
        <v>1</v>
      </c>
      <c r="N18" s="285">
        <f ca="1">IF(B18="","",SUMIF(Points!$Q$91:$KE$91,B18,Points!$Q$96:$Q$96))</f>
        <v>38.700000000000003</v>
      </c>
      <c r="O18" s="286">
        <f ca="1">IF(B18="","",SUMIF(Points!$Q$91:$KE$91,B18,Points!$Q$97:$Q$97))</f>
        <v>0</v>
      </c>
      <c r="P18" s="286">
        <f ca="1">IF(B18="","",SUMIF(Points!$Q$91:$KE$91,B18,Points!$Q$98:$Q$98))</f>
        <v>0</v>
      </c>
      <c r="Q18" s="286">
        <f ca="1">IF(B18="","",SUMIF(Points!$Q$91:$KE$91,B18,Points!$Q$99:$Q$99))</f>
        <v>0</v>
      </c>
      <c r="R18" s="286">
        <f ca="1">IF(B18="","",SUMIF(Points!$Q$91:$KE$91,B18,Points!$Q$100:$Q$100))</f>
        <v>0</v>
      </c>
      <c r="S18" s="286">
        <f ca="1">IF(B18="","",SUMIF(Points!$Q$91:$KE$91,B18,Points!$Q$101:$Q$101))</f>
        <v>0</v>
      </c>
      <c r="T18" s="287">
        <f ca="1">IF(B18="","",SUMIF(Points!$Q$91:$KE$91,B18,Points!$Q$102:$Q$102))</f>
        <v>0</v>
      </c>
      <c r="U18" s="286">
        <f ca="1">IF(B18="","",SUMIF(Points!$Q$91:$KE$91,B18,Points!$Q$103:$Q$103))</f>
        <v>0</v>
      </c>
      <c r="V18" s="286">
        <f ca="1">IF(B18="","",SUMIF(Points!$Q$91:$KE$91,B18,Points!$Q$104:$Q$104))</f>
        <v>0</v>
      </c>
      <c r="W18" s="288">
        <f ca="1">IF(B18="","",SUMIF(Points!$Q$91:$KE$91,B18,Points!$Q$105:$Q$105))</f>
        <v>0</v>
      </c>
      <c r="X18" s="214"/>
      <c r="Y18" s="1">
        <f ca="1">IF(B18="","",SUMIF(Points!$Q$91:$KE$91,B18,Points!$Q$106:$Q$106))</f>
        <v>77</v>
      </c>
      <c r="Z18" s="1">
        <f ca="1">IF(B18="","",IF(H18=H17,MAX($C$7:C18),B18))</f>
        <v>12</v>
      </c>
      <c r="AA18" s="163">
        <v>12</v>
      </c>
      <c r="AB18" s="163">
        <v>77</v>
      </c>
      <c r="AC18" s="1">
        <f t="shared" ca="1" si="4"/>
        <v>12</v>
      </c>
      <c r="AD18" s="1" t="str">
        <f t="shared" ca="1" si="3"/>
        <v/>
      </c>
    </row>
    <row r="19" spans="1:30" ht="14.25">
      <c r="A19" s="231"/>
      <c r="B19" s="179">
        <f t="shared" si="0"/>
        <v>13</v>
      </c>
      <c r="C19" s="368" t="str">
        <f t="shared" ca="1" si="1"/>
        <v>-</v>
      </c>
      <c r="D19" s="369" t="str">
        <f ca="1">IF(B19="","",INDEX(Points!$Q$90:$KE$93,4,Classement!Y19-16))</f>
        <v>Hyacinthe Warnasuriya</v>
      </c>
      <c r="E19" s="370" t="str">
        <f ca="1">IF(B19="","",INDEX(Points!$Q$90:$KE$94,5,Classement!Y19-16))</f>
        <v>FUJIFILM</v>
      </c>
      <c r="F19" s="371" t="str">
        <f ca="1">IF(B19="","",IF(G19="","ð",IF(G19&lt;0,"ø","ö")))</f>
        <v>ð</v>
      </c>
      <c r="G19" s="372" t="str">
        <f t="shared" ca="1" si="5"/>
        <v/>
      </c>
      <c r="H19" s="373">
        <f ca="1">IF(B19="","",SUMIF(Points!$Q$91:$KE$91,B19,Points!$Q$92:$Q$92))</f>
        <v>38.700000000000003</v>
      </c>
      <c r="I19" s="374">
        <f ca="1">IF(B19="","",SUMIF(Points!$Q$91:$KE$91,B19,Points!$Q$95:$Q$95))</f>
        <v>0.7142857142857143</v>
      </c>
      <c r="J19" s="375">
        <f ca="1">IF(B19="","",SUMIF(Points!$Q$91:$KE$91,B19,Points!$Q$109:$Q$109))</f>
        <v>1</v>
      </c>
      <c r="K19" s="375">
        <f ca="1">IF(B19="","",SUMIF(Points!$Q$91:$KE$91,B19,Points!$Q$110:$Q$110))</f>
        <v>-1</v>
      </c>
      <c r="L19" s="375">
        <f ca="1">IF(B19="","",SUMIF(Points!$Q$91:$KE$91,B19,Points!$Q$107:$Q$107))</f>
        <v>4</v>
      </c>
      <c r="M19" s="376">
        <f ca="1">IF(B19="","",SUMIF(Points!$Q$91:$KE$91,B19,Points!$Q$108:$Q$108))</f>
        <v>1</v>
      </c>
      <c r="N19" s="377">
        <f ca="1">IF(B19="","",SUMIF(Points!$Q$91:$KE$91,B19,Points!$Q$96:$Q$96))</f>
        <v>38.700000000000003</v>
      </c>
      <c r="O19" s="378">
        <f ca="1">IF(B19="","",SUMIF(Points!$Q$91:$KE$91,B19,Points!$Q$97:$Q$97))</f>
        <v>0</v>
      </c>
      <c r="P19" s="378">
        <f ca="1">IF(B19="","",SUMIF(Points!$Q$91:$KE$91,B19,Points!$Q$98:$Q$98))</f>
        <v>0</v>
      </c>
      <c r="Q19" s="378">
        <f ca="1">IF(B19="","",SUMIF(Points!$Q$91:$KE$91,B19,Points!$Q$99:$Q$99))</f>
        <v>0</v>
      </c>
      <c r="R19" s="378">
        <f ca="1">IF(B19="","",SUMIF(Points!$Q$91:$KE$91,B19,Points!$Q$100:$Q$100))</f>
        <v>0</v>
      </c>
      <c r="S19" s="378">
        <f ca="1">IF(B19="","",SUMIF(Points!$Q$91:$KE$91,B19,Points!$Q$101:$Q$101))</f>
        <v>0</v>
      </c>
      <c r="T19" s="377">
        <f ca="1">IF(B19="","",SUMIF(Points!$Q$91:$KE$91,B19,Points!$Q$102:$Q$102))</f>
        <v>0</v>
      </c>
      <c r="U19" s="378">
        <f ca="1">IF(B19="","",SUMIF(Points!$Q$91:$KE$91,B19,Points!$Q$103:$Q$103))</f>
        <v>0</v>
      </c>
      <c r="V19" s="378">
        <f ca="1">IF(B19="","",SUMIF(Points!$Q$91:$KE$91,B19,Points!$Q$104:$Q$104))</f>
        <v>0</v>
      </c>
      <c r="W19" s="379">
        <f ca="1">IF(B19="","",SUMIF(Points!$Q$91:$KE$91,B19,Points!$Q$105:$Q$105))</f>
        <v>0</v>
      </c>
      <c r="X19" s="214"/>
      <c r="Y19" s="1">
        <f ca="1">IF(B19="","",SUMIF(Points!$Q$91:$KE$91,B19,Points!$Q$106:$Q$106))</f>
        <v>83</v>
      </c>
      <c r="Z19" s="1">
        <f ca="1">IF(B19="","",IF(H19=H18,MAX($C$7:C19),B19))</f>
        <v>12</v>
      </c>
      <c r="AA19" s="163">
        <v>12</v>
      </c>
      <c r="AB19" s="163">
        <v>83</v>
      </c>
      <c r="AC19" s="1">
        <f t="shared" ca="1" si="4"/>
        <v>12</v>
      </c>
      <c r="AD19" s="1" t="str">
        <f t="shared" ca="1" si="3"/>
        <v/>
      </c>
    </row>
    <row r="20" spans="1:30" ht="14.25">
      <c r="A20" s="231"/>
      <c r="B20" s="179">
        <f t="shared" si="0"/>
        <v>14</v>
      </c>
      <c r="C20" s="279">
        <f t="shared" ca="1" si="1"/>
        <v>14</v>
      </c>
      <c r="D20" s="277" t="str">
        <f ca="1">IF(B20="","",INDEX(Points!$Q$90:$KE$93,4,Classement!Y20-16))</f>
        <v>Akim Ait Kheddache</v>
      </c>
      <c r="E20" s="284" t="str">
        <f ca="1">IF(B20="","",INDEX(Points!$Q$90:$KE$94,5,Classement!Y20-16))</f>
        <v>SI2M</v>
      </c>
      <c r="F20" s="280" t="str">
        <f t="shared" ca="1" si="2"/>
        <v>ð</v>
      </c>
      <c r="G20" s="229" t="str">
        <f t="shared" ca="1" si="5"/>
        <v/>
      </c>
      <c r="H20" s="165">
        <f ca="1">IF(B20="","",SUMIF(Points!$Q$91:$KE$91,B20,Points!$Q$92:$Q$92))</f>
        <v>37.9</v>
      </c>
      <c r="I20" s="281">
        <f ca="1">IF(B20="","",SUMIF(Points!$Q$91:$KE$91,B20,Points!$Q$95:$Q$95))</f>
        <v>0.7142857142857143</v>
      </c>
      <c r="J20" s="282">
        <f ca="1">IF(B20="","",SUMIF(Points!$Q$91:$KE$91,B20,Points!$Q$109:$Q$109))</f>
        <v>1</v>
      </c>
      <c r="K20" s="282">
        <f ca="1">IF(B20="","",SUMIF(Points!$Q$91:$KE$91,B20,Points!$Q$110:$Q$110))</f>
        <v>-1</v>
      </c>
      <c r="L20" s="282">
        <f ca="1">IF(B20="","",SUMIF(Points!$Q$91:$KE$91,B20,Points!$Q$107:$Q$107))</f>
        <v>4</v>
      </c>
      <c r="M20" s="283">
        <f ca="1">IF(B20="","",SUMIF(Points!$Q$91:$KE$91,B20,Points!$Q$108:$Q$108))</f>
        <v>1</v>
      </c>
      <c r="N20" s="285">
        <f ca="1">IF(B20="","",SUMIF(Points!$Q$91:$KE$91,B20,Points!$Q$96:$Q$96))</f>
        <v>37.9</v>
      </c>
      <c r="O20" s="286">
        <f ca="1">IF(B20="","",SUMIF(Points!$Q$91:$KE$91,B20,Points!$Q$97:$Q$97))</f>
        <v>0</v>
      </c>
      <c r="P20" s="286">
        <f ca="1">IF(B20="","",SUMIF(Points!$Q$91:$KE$91,B20,Points!$Q$98:$Q$98))</f>
        <v>0</v>
      </c>
      <c r="Q20" s="286">
        <f ca="1">IF(B20="","",SUMIF(Points!$Q$91:$KE$91,B20,Points!$Q$99:$Q$99))</f>
        <v>0</v>
      </c>
      <c r="R20" s="286">
        <f ca="1">IF(B20="","",SUMIF(Points!$Q$91:$KE$91,B20,Points!$Q$100:$Q$100))</f>
        <v>0</v>
      </c>
      <c r="S20" s="286">
        <f ca="1">IF(B20="","",SUMIF(Points!$Q$91:$KE$91,B20,Points!$Q$101:$Q$101))</f>
        <v>0</v>
      </c>
      <c r="T20" s="287">
        <f ca="1">IF(B20="","",SUMIF(Points!$Q$91:$KE$91,B20,Points!$Q$102:$Q$102))</f>
        <v>0</v>
      </c>
      <c r="U20" s="286">
        <f ca="1">IF(B20="","",SUMIF(Points!$Q$91:$KE$91,B20,Points!$Q$103:$Q$103))</f>
        <v>0</v>
      </c>
      <c r="V20" s="286">
        <f ca="1">IF(B20="","",SUMIF(Points!$Q$91:$KE$91,B20,Points!$Q$104:$Q$104))</f>
        <v>0</v>
      </c>
      <c r="W20" s="288">
        <f ca="1">IF(B20="","",SUMIF(Points!$Q$91:$KE$91,B20,Points!$Q$105:$Q$105))</f>
        <v>0</v>
      </c>
      <c r="X20" s="214"/>
      <c r="Y20" s="1">
        <f ca="1">IF(B20="","",SUMIF(Points!$Q$91:$KE$91,B20,Points!$Q$106:$Q$106))</f>
        <v>17</v>
      </c>
      <c r="Z20" s="1">
        <f ca="1">IF(B20="","",IF(H20=H19,MAX($C$7:C20),B20))</f>
        <v>14</v>
      </c>
      <c r="AA20" s="163">
        <v>14</v>
      </c>
      <c r="AB20" s="163">
        <v>17</v>
      </c>
      <c r="AC20" s="1">
        <f t="shared" ca="1" si="4"/>
        <v>14</v>
      </c>
      <c r="AD20" s="1" t="str">
        <f t="shared" ca="1" si="3"/>
        <v/>
      </c>
    </row>
    <row r="21" spans="1:30" ht="14.25">
      <c r="A21" s="231"/>
      <c r="B21" s="179">
        <f t="shared" si="0"/>
        <v>15</v>
      </c>
      <c r="C21" s="368">
        <f t="shared" ca="1" si="1"/>
        <v>15</v>
      </c>
      <c r="D21" s="369" t="str">
        <f ca="1">IF(B21="","",INDEX(Points!$Q$90:$KE$93,4,Classement!Y21-16))</f>
        <v>Loïc Mallet</v>
      </c>
      <c r="E21" s="370" t="str">
        <f ca="1">IF(B21="","",INDEX(Points!$Q$90:$KE$94,5,Classement!Y21-16))</f>
        <v>EMCC</v>
      </c>
      <c r="F21" s="371" t="str">
        <f t="shared" ca="1" si="2"/>
        <v>ð</v>
      </c>
      <c r="G21" s="372" t="str">
        <f t="shared" ca="1" si="5"/>
        <v/>
      </c>
      <c r="H21" s="373">
        <f ca="1">IF(B21="","",SUMIF(Points!$Q$91:$KE$91,B21,Points!$Q$92:$Q$92))</f>
        <v>37.700000000000003</v>
      </c>
      <c r="I21" s="374">
        <f ca="1">IF(B21="","",SUMIF(Points!$Q$91:$KE$91,B21,Points!$Q$95:$Q$95))</f>
        <v>0.7142857142857143</v>
      </c>
      <c r="J21" s="375">
        <f ca="1">IF(B21="","",SUMIF(Points!$Q$91:$KE$91,B21,Points!$Q$109:$Q$109))</f>
        <v>2</v>
      </c>
      <c r="K21" s="375">
        <f ca="1">IF(B21="","",SUMIF(Points!$Q$91:$KE$91,B21,Points!$Q$110:$Q$110))</f>
        <v>-1</v>
      </c>
      <c r="L21" s="375">
        <f ca="1">IF(B21="","",SUMIF(Points!$Q$91:$KE$91,B21,Points!$Q$107:$Q$107))</f>
        <v>3</v>
      </c>
      <c r="M21" s="376">
        <f ca="1">IF(B21="","",SUMIF(Points!$Q$91:$KE$91,B21,Points!$Q$108:$Q$108))</f>
        <v>1</v>
      </c>
      <c r="N21" s="377">
        <f ca="1">IF(B21="","",SUMIF(Points!$Q$91:$KE$91,B21,Points!$Q$96:$Q$96))</f>
        <v>37.700000000000003</v>
      </c>
      <c r="O21" s="378">
        <f ca="1">IF(B21="","",SUMIF(Points!$Q$91:$KE$91,B21,Points!$Q$97:$Q$97))</f>
        <v>0</v>
      </c>
      <c r="P21" s="378">
        <f ca="1">IF(B21="","",SUMIF(Points!$Q$91:$KE$91,B21,Points!$Q$98:$Q$98))</f>
        <v>0</v>
      </c>
      <c r="Q21" s="378">
        <f ca="1">IF(B21="","",SUMIF(Points!$Q$91:$KE$91,B21,Points!$Q$99:$Q$99))</f>
        <v>0</v>
      </c>
      <c r="R21" s="378">
        <f ca="1">IF(B21="","",SUMIF(Points!$Q$91:$KE$91,B21,Points!$Q$100:$Q$100))</f>
        <v>0</v>
      </c>
      <c r="S21" s="378">
        <f ca="1">IF(B21="","",SUMIF(Points!$Q$91:$KE$91,B21,Points!$Q$101:$Q$101))</f>
        <v>0</v>
      </c>
      <c r="T21" s="377">
        <f ca="1">IF(B21="","",SUMIF(Points!$Q$91:$KE$91,B21,Points!$Q$102:$Q$102))</f>
        <v>0</v>
      </c>
      <c r="U21" s="378">
        <f ca="1">IF(B21="","",SUMIF(Points!$Q$91:$KE$91,B21,Points!$Q$103:$Q$103))</f>
        <v>0</v>
      </c>
      <c r="V21" s="378">
        <f ca="1">IF(B21="","",SUMIF(Points!$Q$91:$KE$91,B21,Points!$Q$104:$Q$104))</f>
        <v>0</v>
      </c>
      <c r="W21" s="379">
        <f ca="1">IF(B21="","",SUMIF(Points!$Q$91:$KE$91,B21,Points!$Q$105:$Q$105))</f>
        <v>0</v>
      </c>
      <c r="X21" s="214"/>
      <c r="Y21" s="1">
        <f ca="1">IF(B21="","",SUMIF(Points!$Q$91:$KE$91,B21,Points!$Q$106:$Q$106))</f>
        <v>116</v>
      </c>
      <c r="Z21" s="1">
        <f ca="1">IF(B21="","",IF(H21=H20,MAX($C$7:C21),B21))</f>
        <v>15</v>
      </c>
      <c r="AA21" s="163">
        <v>15</v>
      </c>
      <c r="AB21" s="163">
        <v>116</v>
      </c>
      <c r="AC21" s="1">
        <f t="shared" ca="1" si="4"/>
        <v>15</v>
      </c>
      <c r="AD21" s="1" t="str">
        <f t="shared" ca="1" si="3"/>
        <v/>
      </c>
    </row>
    <row r="22" spans="1:30" ht="14.25">
      <c r="A22" s="231"/>
      <c r="B22" s="179">
        <f t="shared" si="0"/>
        <v>16</v>
      </c>
      <c r="C22" s="279">
        <f t="shared" ca="1" si="1"/>
        <v>16</v>
      </c>
      <c r="D22" s="277" t="str">
        <f ca="1">IF(B22="","",INDEX(Points!$Q$90:$KE$93,4,Classement!Y22-16))</f>
        <v>Pascal Garandel</v>
      </c>
      <c r="E22" s="284" t="str">
        <f ca="1">IF(B22="","",INDEX(Points!$Q$90:$KE$94,5,Classement!Y22-16))</f>
        <v>FUJIFILM</v>
      </c>
      <c r="F22" s="280" t="str">
        <f t="shared" ca="1" si="2"/>
        <v>ð</v>
      </c>
      <c r="G22" s="229" t="str">
        <f t="shared" ca="1" si="5"/>
        <v/>
      </c>
      <c r="H22" s="165">
        <f ca="1">IF(B22="","",SUMIF(Points!$Q$91:$KE$91,B22,Points!$Q$92:$Q$92))</f>
        <v>37.5</v>
      </c>
      <c r="I22" s="281">
        <f ca="1">IF(B22="","",SUMIF(Points!$Q$91:$KE$91,B22,Points!$Q$95:$Q$95))</f>
        <v>0.7142857142857143</v>
      </c>
      <c r="J22" s="282">
        <f ca="1">IF(B22="","",SUMIF(Points!$Q$91:$KE$91,B22,Points!$Q$109:$Q$109))</f>
        <v>2</v>
      </c>
      <c r="K22" s="282">
        <f ca="1">IF(B22="","",SUMIF(Points!$Q$91:$KE$91,B22,Points!$Q$110:$Q$110))</f>
        <v>2</v>
      </c>
      <c r="L22" s="282">
        <f ca="1">IF(B22="","",SUMIF(Points!$Q$91:$KE$91,B22,Points!$Q$107:$Q$107))</f>
        <v>3</v>
      </c>
      <c r="M22" s="283">
        <f ca="1">IF(B22="","",SUMIF(Points!$Q$91:$KE$91,B22,Points!$Q$108:$Q$108))</f>
        <v>2</v>
      </c>
      <c r="N22" s="285">
        <f ca="1">IF(B22="","",SUMIF(Points!$Q$91:$KE$91,B22,Points!$Q$96:$Q$96))</f>
        <v>37.5</v>
      </c>
      <c r="O22" s="286">
        <f ca="1">IF(B22="","",SUMIF(Points!$Q$91:$KE$91,B22,Points!$Q$97:$Q$97))</f>
        <v>0</v>
      </c>
      <c r="P22" s="286">
        <f ca="1">IF(B22="","",SUMIF(Points!$Q$91:$KE$91,B22,Points!$Q$98:$Q$98))</f>
        <v>0</v>
      </c>
      <c r="Q22" s="286">
        <f ca="1">IF(B22="","",SUMIF(Points!$Q$91:$KE$91,B22,Points!$Q$99:$Q$99))</f>
        <v>0</v>
      </c>
      <c r="R22" s="286">
        <f ca="1">IF(B22="","",SUMIF(Points!$Q$91:$KE$91,B22,Points!$Q$100:$Q$100))</f>
        <v>0</v>
      </c>
      <c r="S22" s="286">
        <f ca="1">IF(B22="","",SUMIF(Points!$Q$91:$KE$91,B22,Points!$Q$101:$Q$101))</f>
        <v>0</v>
      </c>
      <c r="T22" s="287">
        <f ca="1">IF(B22="","",SUMIF(Points!$Q$91:$KE$91,B22,Points!$Q$102:$Q$102))</f>
        <v>0</v>
      </c>
      <c r="U22" s="286">
        <f ca="1">IF(B22="","",SUMIF(Points!$Q$91:$KE$91,B22,Points!$Q$103:$Q$103))</f>
        <v>0</v>
      </c>
      <c r="V22" s="286">
        <f ca="1">IF(B22="","",SUMIF(Points!$Q$91:$KE$91,B22,Points!$Q$104:$Q$104))</f>
        <v>0</v>
      </c>
      <c r="W22" s="288">
        <f ca="1">IF(B22="","",SUMIF(Points!$Q$91:$KE$91,B22,Points!$Q$105:$Q$105))</f>
        <v>0</v>
      </c>
      <c r="X22" s="214"/>
      <c r="Y22" s="1">
        <f ca="1">IF(B22="","",SUMIF(Points!$Q$91:$KE$91,B22,Points!$Q$106:$Q$106))</f>
        <v>158</v>
      </c>
      <c r="Z22" s="1">
        <f ca="1">IF(B22="","",IF(H22=H21,MAX($C$7:C22),B22))</f>
        <v>16</v>
      </c>
      <c r="AA22" s="163">
        <v>16</v>
      </c>
      <c r="AB22" s="163">
        <v>158</v>
      </c>
      <c r="AC22" s="1">
        <f t="shared" ca="1" si="4"/>
        <v>16</v>
      </c>
      <c r="AD22" s="1" t="str">
        <f t="shared" ca="1" si="3"/>
        <v/>
      </c>
    </row>
    <row r="23" spans="1:30" ht="14.25">
      <c r="A23" s="231"/>
      <c r="B23" s="179">
        <f t="shared" si="0"/>
        <v>17</v>
      </c>
      <c r="C23" s="368">
        <f t="shared" ca="1" si="1"/>
        <v>17</v>
      </c>
      <c r="D23" s="369" t="str">
        <f ca="1">IF(B23="","",INDEX(Points!$Q$90:$KE$93,4,Classement!Y23-16))</f>
        <v>Gilles Mestre</v>
      </c>
      <c r="E23" s="370" t="str">
        <f ca="1">IF(B23="","",INDEX(Points!$Q$90:$KE$94,5,Classement!Y23-16))</f>
        <v>FUJIFILM</v>
      </c>
      <c r="F23" s="371" t="str">
        <f t="shared" ca="1" si="2"/>
        <v>ð</v>
      </c>
      <c r="G23" s="372" t="str">
        <f t="shared" ca="1" si="5"/>
        <v/>
      </c>
      <c r="H23" s="373">
        <f ca="1">IF(B23="","",SUMIF(Points!$Q$91:$KE$91,B23,Points!$Q$92:$Q$92))</f>
        <v>37.299999999999997</v>
      </c>
      <c r="I23" s="374">
        <f ca="1">IF(B23="","",SUMIF(Points!$Q$91:$KE$91,B23,Points!$Q$95:$Q$95))</f>
        <v>0.5714285714285714</v>
      </c>
      <c r="J23" s="375">
        <f ca="1">IF(B23="","",SUMIF(Points!$Q$91:$KE$91,B23,Points!$Q$109:$Q$109))</f>
        <v>3</v>
      </c>
      <c r="K23" s="375">
        <f ca="1">IF(B23="","",SUMIF(Points!$Q$91:$KE$91,B23,Points!$Q$110:$Q$110))</f>
        <v>-1</v>
      </c>
      <c r="L23" s="375">
        <f ca="1">IF(B23="","",SUMIF(Points!$Q$91:$KE$91,B23,Points!$Q$107:$Q$107))</f>
        <v>2</v>
      </c>
      <c r="M23" s="376">
        <f ca="1">IF(B23="","",SUMIF(Points!$Q$91:$KE$91,B23,Points!$Q$108:$Q$108))</f>
        <v>1</v>
      </c>
      <c r="N23" s="377">
        <f ca="1">IF(B23="","",SUMIF(Points!$Q$91:$KE$91,B23,Points!$Q$96:$Q$96))</f>
        <v>37.299999999999997</v>
      </c>
      <c r="O23" s="378">
        <f ca="1">IF(B23="","",SUMIF(Points!$Q$91:$KE$91,B23,Points!$Q$97:$Q$97))</f>
        <v>0</v>
      </c>
      <c r="P23" s="378">
        <f ca="1">IF(B23="","",SUMIF(Points!$Q$91:$KE$91,B23,Points!$Q$98:$Q$98))</f>
        <v>0</v>
      </c>
      <c r="Q23" s="378">
        <f ca="1">IF(B23="","",SUMIF(Points!$Q$91:$KE$91,B23,Points!$Q$99:$Q$99))</f>
        <v>0</v>
      </c>
      <c r="R23" s="378">
        <f ca="1">IF(B23="","",SUMIF(Points!$Q$91:$KE$91,B23,Points!$Q$100:$Q$100))</f>
        <v>0</v>
      </c>
      <c r="S23" s="378">
        <f ca="1">IF(B23="","",SUMIF(Points!$Q$91:$KE$91,B23,Points!$Q$101:$Q$101))</f>
        <v>0</v>
      </c>
      <c r="T23" s="377">
        <f ca="1">IF(B23="","",SUMIF(Points!$Q$91:$KE$91,B23,Points!$Q$102:$Q$102))</f>
        <v>0</v>
      </c>
      <c r="U23" s="378">
        <f ca="1">IF(B23="","",SUMIF(Points!$Q$91:$KE$91,B23,Points!$Q$103:$Q$103))</f>
        <v>0</v>
      </c>
      <c r="V23" s="378">
        <f ca="1">IF(B23="","",SUMIF(Points!$Q$91:$KE$91,B23,Points!$Q$104:$Q$104))</f>
        <v>0</v>
      </c>
      <c r="W23" s="379">
        <f ca="1">IF(B23="","",SUMIF(Points!$Q$91:$KE$91,B23,Points!$Q$105:$Q$105))</f>
        <v>0</v>
      </c>
      <c r="X23" s="214"/>
      <c r="Y23" s="1">
        <f ca="1">IF(B23="","",SUMIF(Points!$Q$91:$KE$91,B23,Points!$Q$106:$Q$106))</f>
        <v>74</v>
      </c>
      <c r="Z23" s="1">
        <f ca="1">IF(B23="","",IF(H23=H22,MAX($C$7:C23),B23))</f>
        <v>17</v>
      </c>
      <c r="AA23" s="163">
        <v>17</v>
      </c>
      <c r="AB23" s="163">
        <v>74</v>
      </c>
      <c r="AC23" s="1">
        <f t="shared" ca="1" si="4"/>
        <v>17</v>
      </c>
      <c r="AD23" s="1" t="str">
        <f t="shared" ca="1" si="3"/>
        <v/>
      </c>
    </row>
    <row r="24" spans="1:30" ht="14.25">
      <c r="A24" s="231"/>
      <c r="B24" s="179">
        <f t="shared" si="0"/>
        <v>18</v>
      </c>
      <c r="C24" s="279">
        <f t="shared" ca="1" si="1"/>
        <v>18</v>
      </c>
      <c r="D24" s="277" t="str">
        <f ca="1">IF(B24="","",INDEX(Points!$Q$90:$KE$93,4,Classement!Y24-16))</f>
        <v>Emilie Canciani</v>
      </c>
      <c r="E24" s="284" t="str">
        <f ca="1">IF(B24="","",INDEX(Points!$Q$90:$KE$94,5,Classement!Y24-16))</f>
        <v/>
      </c>
      <c r="F24" s="280" t="str">
        <f t="shared" ca="1" si="2"/>
        <v>ð</v>
      </c>
      <c r="G24" s="229" t="str">
        <f t="shared" ca="1" si="5"/>
        <v/>
      </c>
      <c r="H24" s="165">
        <f ca="1">IF(B24="","",SUMIF(Points!$Q$91:$KE$91,B24,Points!$Q$92:$Q$92))</f>
        <v>36.1</v>
      </c>
      <c r="I24" s="281">
        <f ca="1">IF(B24="","",SUMIF(Points!$Q$91:$KE$91,B24,Points!$Q$95:$Q$95))</f>
        <v>0.7142857142857143</v>
      </c>
      <c r="J24" s="282">
        <f ca="1">IF(B24="","",SUMIF(Points!$Q$91:$KE$91,B24,Points!$Q$109:$Q$109))</f>
        <v>2</v>
      </c>
      <c r="K24" s="282">
        <f ca="1">IF(B24="","",SUMIF(Points!$Q$91:$KE$91,B24,Points!$Q$110:$Q$110))</f>
        <v>-1</v>
      </c>
      <c r="L24" s="282">
        <f ca="1">IF(B24="","",SUMIF(Points!$Q$91:$KE$91,B24,Points!$Q$107:$Q$107))</f>
        <v>4</v>
      </c>
      <c r="M24" s="283">
        <f ca="1">IF(B24="","",SUMIF(Points!$Q$91:$KE$91,B24,Points!$Q$108:$Q$108))</f>
        <v>1</v>
      </c>
      <c r="N24" s="285">
        <f ca="1">IF(B24="","",SUMIF(Points!$Q$91:$KE$91,B24,Points!$Q$96:$Q$96))</f>
        <v>36.1</v>
      </c>
      <c r="O24" s="286">
        <f ca="1">IF(B24="","",SUMIF(Points!$Q$91:$KE$91,B24,Points!$Q$97:$Q$97))</f>
        <v>0</v>
      </c>
      <c r="P24" s="286">
        <f ca="1">IF(B24="","",SUMIF(Points!$Q$91:$KE$91,B24,Points!$Q$98:$Q$98))</f>
        <v>0</v>
      </c>
      <c r="Q24" s="286">
        <f ca="1">IF(B24="","",SUMIF(Points!$Q$91:$KE$91,B24,Points!$Q$99:$Q$99))</f>
        <v>0</v>
      </c>
      <c r="R24" s="286">
        <f ca="1">IF(B24="","",SUMIF(Points!$Q$91:$KE$91,B24,Points!$Q$100:$Q$100))</f>
        <v>0</v>
      </c>
      <c r="S24" s="286">
        <f ca="1">IF(B24="","",SUMIF(Points!$Q$91:$KE$91,B24,Points!$Q$101:$Q$101))</f>
        <v>0</v>
      </c>
      <c r="T24" s="287">
        <f ca="1">IF(B24="","",SUMIF(Points!$Q$91:$KE$91,B24,Points!$Q$102:$Q$102))</f>
        <v>0</v>
      </c>
      <c r="U24" s="286">
        <f ca="1">IF(B24="","",SUMIF(Points!$Q$91:$KE$91,B24,Points!$Q$103:$Q$103))</f>
        <v>0</v>
      </c>
      <c r="V24" s="286">
        <f ca="1">IF(B24="","",SUMIF(Points!$Q$91:$KE$91,B24,Points!$Q$104:$Q$104))</f>
        <v>0</v>
      </c>
      <c r="W24" s="288">
        <f ca="1">IF(B24="","",SUMIF(Points!$Q$91:$KE$91,B24,Points!$Q$105:$Q$105))</f>
        <v>0</v>
      </c>
      <c r="X24" s="214"/>
      <c r="Y24" s="1">
        <f ca="1">IF(B24="","",SUMIF(Points!$Q$91:$KE$91,B24,Points!$Q$106:$Q$106))</f>
        <v>53</v>
      </c>
      <c r="Z24" s="1">
        <f ca="1">IF(B24="","",IF(H24=H23,MAX($C$7:C24),B24))</f>
        <v>18</v>
      </c>
      <c r="AA24" s="163">
        <v>18</v>
      </c>
      <c r="AB24" s="163">
        <v>53</v>
      </c>
      <c r="AC24" s="1">
        <f t="shared" ca="1" si="4"/>
        <v>18</v>
      </c>
      <c r="AD24" s="1" t="str">
        <f t="shared" ca="1" si="3"/>
        <v/>
      </c>
    </row>
    <row r="25" spans="1:30" ht="14.25">
      <c r="A25" s="231"/>
      <c r="B25" s="179">
        <f t="shared" si="0"/>
        <v>19</v>
      </c>
      <c r="C25" s="368">
        <f t="shared" ca="1" si="1"/>
        <v>19</v>
      </c>
      <c r="D25" s="369" t="str">
        <f ca="1">IF(B25="","",INDEX(Points!$Q$90:$KE$93,4,Classement!Y25-16))</f>
        <v>Donald Marin</v>
      </c>
      <c r="E25" s="370" t="str">
        <f ca="1">IF(B25="","",INDEX(Points!$Q$90:$KE$94,5,Classement!Y25-16))</f>
        <v>SI2M</v>
      </c>
      <c r="F25" s="371" t="str">
        <f t="shared" ca="1" si="2"/>
        <v>ð</v>
      </c>
      <c r="G25" s="372" t="str">
        <f t="shared" ca="1" si="5"/>
        <v/>
      </c>
      <c r="H25" s="373">
        <f ca="1">IF(B25="","",SUMIF(Points!$Q$91:$KE$91,B25,Points!$Q$92:$Q$92))</f>
        <v>35.1</v>
      </c>
      <c r="I25" s="374">
        <f ca="1">IF(B25="","",SUMIF(Points!$Q$91:$KE$91,B25,Points!$Q$95:$Q$95))</f>
        <v>0.7142857142857143</v>
      </c>
      <c r="J25" s="375">
        <f ca="1">IF(B25="","",SUMIF(Points!$Q$91:$KE$91,B25,Points!$Q$109:$Q$109))</f>
        <v>0</v>
      </c>
      <c r="K25" s="375">
        <f ca="1">IF(B25="","",SUMIF(Points!$Q$91:$KE$91,B25,Points!$Q$110:$Q$110))</f>
        <v>-1</v>
      </c>
      <c r="L25" s="375">
        <f ca="1">IF(B25="","",SUMIF(Points!$Q$91:$KE$91,B25,Points!$Q$107:$Q$107))</f>
        <v>4</v>
      </c>
      <c r="M25" s="376">
        <f ca="1">IF(B25="","",SUMIF(Points!$Q$91:$KE$91,B25,Points!$Q$108:$Q$108))</f>
        <v>1</v>
      </c>
      <c r="N25" s="377">
        <f ca="1">IF(B25="","",SUMIF(Points!$Q$91:$KE$91,B25,Points!$Q$96:$Q$96))</f>
        <v>35.1</v>
      </c>
      <c r="O25" s="378">
        <f ca="1">IF(B25="","",SUMIF(Points!$Q$91:$KE$91,B25,Points!$Q$97:$Q$97))</f>
        <v>0</v>
      </c>
      <c r="P25" s="378">
        <f ca="1">IF(B25="","",SUMIF(Points!$Q$91:$KE$91,B25,Points!$Q$98:$Q$98))</f>
        <v>0</v>
      </c>
      <c r="Q25" s="378">
        <f ca="1">IF(B25="","",SUMIF(Points!$Q$91:$KE$91,B25,Points!$Q$99:$Q$99))</f>
        <v>0</v>
      </c>
      <c r="R25" s="378">
        <f ca="1">IF(B25="","",SUMIF(Points!$Q$91:$KE$91,B25,Points!$Q$100:$Q$100))</f>
        <v>0</v>
      </c>
      <c r="S25" s="378">
        <f ca="1">IF(B25="","",SUMIF(Points!$Q$91:$KE$91,B25,Points!$Q$101:$Q$101))</f>
        <v>0</v>
      </c>
      <c r="T25" s="377">
        <f ca="1">IF(B25="","",SUMIF(Points!$Q$91:$KE$91,B25,Points!$Q$102:$Q$102))</f>
        <v>0</v>
      </c>
      <c r="U25" s="378">
        <f ca="1">IF(B25="","",SUMIF(Points!$Q$91:$KE$91,B25,Points!$Q$103:$Q$103))</f>
        <v>0</v>
      </c>
      <c r="V25" s="378">
        <f ca="1">IF(B25="","",SUMIF(Points!$Q$91:$KE$91,B25,Points!$Q$104:$Q$104))</f>
        <v>0</v>
      </c>
      <c r="W25" s="379">
        <f ca="1">IF(B25="","",SUMIF(Points!$Q$91:$KE$91,B25,Points!$Q$105:$Q$105))</f>
        <v>0</v>
      </c>
      <c r="X25" s="214"/>
      <c r="Y25" s="1">
        <f ca="1">IF(B25="","",SUMIF(Points!$Q$91:$KE$91,B25,Points!$Q$106:$Q$106))</f>
        <v>50</v>
      </c>
      <c r="Z25" s="1">
        <f ca="1">IF(B25="","",IF(H25=H24,MAX($C$7:C25),B25))</f>
        <v>19</v>
      </c>
      <c r="AA25" s="163">
        <v>19</v>
      </c>
      <c r="AB25" s="163">
        <v>50</v>
      </c>
      <c r="AC25" s="1">
        <f t="shared" ca="1" si="4"/>
        <v>19</v>
      </c>
      <c r="AD25" s="1" t="str">
        <f t="shared" ca="1" si="3"/>
        <v/>
      </c>
    </row>
    <row r="26" spans="1:30" ht="14.25">
      <c r="A26" s="231"/>
      <c r="B26" s="179">
        <f t="shared" si="0"/>
        <v>20</v>
      </c>
      <c r="C26" s="279">
        <f t="shared" ca="1" si="1"/>
        <v>20</v>
      </c>
      <c r="D26" s="277" t="str">
        <f ca="1">IF(B26="","",INDEX(Points!$Q$90:$KE$93,4,Classement!Y26-16))</f>
        <v>Aurélien Canciani</v>
      </c>
      <c r="E26" s="284" t="str">
        <f ca="1">IF(B26="","",INDEX(Points!$Q$90:$KE$94,5,Classement!Y26-16))</f>
        <v>FUJIFILM / ASD FC</v>
      </c>
      <c r="F26" s="280" t="str">
        <f t="shared" ca="1" si="2"/>
        <v>ð</v>
      </c>
      <c r="G26" s="229" t="str">
        <f t="shared" ca="1" si="5"/>
        <v/>
      </c>
      <c r="H26" s="165">
        <f ca="1">IF(B26="","",SUMIF(Points!$Q$91:$KE$91,B26,Points!$Q$92:$Q$92))</f>
        <v>34.5</v>
      </c>
      <c r="I26" s="281">
        <f ca="1">IF(B26="","",SUMIF(Points!$Q$91:$KE$91,B26,Points!$Q$95:$Q$95))</f>
        <v>0.5714285714285714</v>
      </c>
      <c r="J26" s="282">
        <f ca="1">IF(B26="","",SUMIF(Points!$Q$91:$KE$91,B26,Points!$Q$109:$Q$109))</f>
        <v>2</v>
      </c>
      <c r="K26" s="282">
        <f ca="1">IF(B26="","",SUMIF(Points!$Q$91:$KE$91,B26,Points!$Q$110:$Q$110))</f>
        <v>-1</v>
      </c>
      <c r="L26" s="282">
        <f ca="1">IF(B26="","",SUMIF(Points!$Q$91:$KE$91,B26,Points!$Q$107:$Q$107))</f>
        <v>2</v>
      </c>
      <c r="M26" s="283">
        <f ca="1">IF(B26="","",SUMIF(Points!$Q$91:$KE$91,B26,Points!$Q$108:$Q$108))</f>
        <v>1</v>
      </c>
      <c r="N26" s="285">
        <f ca="1">IF(B26="","",SUMIF(Points!$Q$91:$KE$91,B26,Points!$Q$96:$Q$96))</f>
        <v>34.5</v>
      </c>
      <c r="O26" s="286">
        <f ca="1">IF(B26="","",SUMIF(Points!$Q$91:$KE$91,B26,Points!$Q$97:$Q$97))</f>
        <v>0</v>
      </c>
      <c r="P26" s="286">
        <f ca="1">IF(B26="","",SUMIF(Points!$Q$91:$KE$91,B26,Points!$Q$98:$Q$98))</f>
        <v>0</v>
      </c>
      <c r="Q26" s="286">
        <f ca="1">IF(B26="","",SUMIF(Points!$Q$91:$KE$91,B26,Points!$Q$99:$Q$99))</f>
        <v>0</v>
      </c>
      <c r="R26" s="286">
        <f ca="1">IF(B26="","",SUMIF(Points!$Q$91:$KE$91,B26,Points!$Q$100:$Q$100))</f>
        <v>0</v>
      </c>
      <c r="S26" s="286">
        <f ca="1">IF(B26="","",SUMIF(Points!$Q$91:$KE$91,B26,Points!$Q$101:$Q$101))</f>
        <v>0</v>
      </c>
      <c r="T26" s="287">
        <f ca="1">IF(B26="","",SUMIF(Points!$Q$91:$KE$91,B26,Points!$Q$102:$Q$102))</f>
        <v>0</v>
      </c>
      <c r="U26" s="286">
        <f ca="1">IF(B26="","",SUMIF(Points!$Q$91:$KE$91,B26,Points!$Q$103:$Q$103))</f>
        <v>0</v>
      </c>
      <c r="V26" s="286">
        <f ca="1">IF(B26="","",SUMIF(Points!$Q$91:$KE$91,B26,Points!$Q$104:$Q$104))</f>
        <v>0</v>
      </c>
      <c r="W26" s="288">
        <f ca="1">IF(B26="","",SUMIF(Points!$Q$91:$KE$91,B26,Points!$Q$105:$Q$105))</f>
        <v>0</v>
      </c>
      <c r="X26" s="214"/>
      <c r="Y26" s="1">
        <f ca="1">IF(B26="","",SUMIF(Points!$Q$91:$KE$91,B26,Points!$Q$106:$Q$106))</f>
        <v>26</v>
      </c>
      <c r="Z26" s="1">
        <f ca="1">IF(B26="","",IF(H26=H25,MAX($C$7:C26),B26))</f>
        <v>20</v>
      </c>
      <c r="AA26" s="163">
        <v>20</v>
      </c>
      <c r="AB26" s="163">
        <v>26</v>
      </c>
      <c r="AC26" s="1">
        <f t="shared" ca="1" si="4"/>
        <v>20</v>
      </c>
      <c r="AD26" s="1" t="str">
        <f t="shared" ca="1" si="3"/>
        <v/>
      </c>
    </row>
    <row r="27" spans="1:30" ht="14.25">
      <c r="A27" s="231"/>
      <c r="B27" s="179">
        <f t="shared" si="0"/>
        <v>21</v>
      </c>
      <c r="C27" s="368">
        <f t="shared" ca="1" si="1"/>
        <v>21</v>
      </c>
      <c r="D27" s="369" t="str">
        <f ca="1">IF(B27="","",INDEX(Points!$Q$90:$KE$93,4,Classement!Y27-16))</f>
        <v>Richard Gadou</v>
      </c>
      <c r="E27" s="370" t="str">
        <f ca="1">IF(B27="","",INDEX(Points!$Q$90:$KE$94,5,Classement!Y27-16))</f>
        <v>SI2M</v>
      </c>
      <c r="F27" s="371" t="str">
        <f t="shared" ca="1" si="2"/>
        <v>ð</v>
      </c>
      <c r="G27" s="372" t="str">
        <f t="shared" ca="1" si="5"/>
        <v/>
      </c>
      <c r="H27" s="373">
        <f ca="1">IF(B27="","",SUMIF(Points!$Q$91:$KE$91,B27,Points!$Q$92:$Q$92))</f>
        <v>33.700000000000003</v>
      </c>
      <c r="I27" s="374">
        <f ca="1">IF(B27="","",SUMIF(Points!$Q$91:$KE$91,B27,Points!$Q$95:$Q$95))</f>
        <v>0.5714285714285714</v>
      </c>
      <c r="J27" s="375">
        <f ca="1">IF(B27="","",SUMIF(Points!$Q$91:$KE$91,B27,Points!$Q$109:$Q$109))</f>
        <v>2</v>
      </c>
      <c r="K27" s="375">
        <f ca="1">IF(B27="","",SUMIF(Points!$Q$91:$KE$91,B27,Points!$Q$110:$Q$110))</f>
        <v>-1</v>
      </c>
      <c r="L27" s="375">
        <f ca="1">IF(B27="","",SUMIF(Points!$Q$91:$KE$91,B27,Points!$Q$107:$Q$107))</f>
        <v>2</v>
      </c>
      <c r="M27" s="376">
        <f ca="1">IF(B27="","",SUMIF(Points!$Q$91:$KE$91,B27,Points!$Q$108:$Q$108))</f>
        <v>1</v>
      </c>
      <c r="N27" s="377">
        <f ca="1">IF(B27="","",SUMIF(Points!$Q$91:$KE$91,B27,Points!$Q$96:$Q$96))</f>
        <v>33.700000000000003</v>
      </c>
      <c r="O27" s="378">
        <f ca="1">IF(B27="","",SUMIF(Points!$Q$91:$KE$91,B27,Points!$Q$97:$Q$97))</f>
        <v>0</v>
      </c>
      <c r="P27" s="378">
        <f ca="1">IF(B27="","",SUMIF(Points!$Q$91:$KE$91,B27,Points!$Q$98:$Q$98))</f>
        <v>0</v>
      </c>
      <c r="Q27" s="378">
        <f ca="1">IF(B27="","",SUMIF(Points!$Q$91:$KE$91,B27,Points!$Q$99:$Q$99))</f>
        <v>0</v>
      </c>
      <c r="R27" s="378">
        <f ca="1">IF(B27="","",SUMIF(Points!$Q$91:$KE$91,B27,Points!$Q$100:$Q$100))</f>
        <v>0</v>
      </c>
      <c r="S27" s="378">
        <f ca="1">IF(B27="","",SUMIF(Points!$Q$91:$KE$91,B27,Points!$Q$101:$Q$101))</f>
        <v>0</v>
      </c>
      <c r="T27" s="377">
        <f ca="1">IF(B27="","",SUMIF(Points!$Q$91:$KE$91,B27,Points!$Q$102:$Q$102))</f>
        <v>0</v>
      </c>
      <c r="U27" s="378">
        <f ca="1">IF(B27="","",SUMIF(Points!$Q$91:$KE$91,B27,Points!$Q$103:$Q$103))</f>
        <v>0</v>
      </c>
      <c r="V27" s="378">
        <f ca="1">IF(B27="","",SUMIF(Points!$Q$91:$KE$91,B27,Points!$Q$104:$Q$104))</f>
        <v>0</v>
      </c>
      <c r="W27" s="379">
        <f ca="1">IF(B27="","",SUMIF(Points!$Q$91:$KE$91,B27,Points!$Q$105:$Q$105))</f>
        <v>0</v>
      </c>
      <c r="X27" s="214"/>
      <c r="Y27" s="1">
        <f ca="1">IF(B27="","",SUMIF(Points!$Q$91:$KE$91,B27,Points!$Q$106:$Q$106))</f>
        <v>173</v>
      </c>
      <c r="Z27" s="1">
        <f ca="1">IF(B27="","",IF(H27=H26,MAX($C$7:C27),B27))</f>
        <v>21</v>
      </c>
      <c r="AA27" s="163">
        <v>21</v>
      </c>
      <c r="AB27" s="163">
        <v>173</v>
      </c>
      <c r="AC27" s="1">
        <f t="shared" ca="1" si="4"/>
        <v>21</v>
      </c>
      <c r="AD27" s="1" t="str">
        <f t="shared" ca="1" si="3"/>
        <v/>
      </c>
    </row>
    <row r="28" spans="1:30" ht="14.25">
      <c r="A28" s="231"/>
      <c r="B28" s="179">
        <f t="shared" si="0"/>
        <v>22</v>
      </c>
      <c r="C28" s="279">
        <f t="shared" ca="1" si="1"/>
        <v>22</v>
      </c>
      <c r="D28" s="277" t="str">
        <f ca="1">IF(B28="","",INDEX(Points!$Q$90:$KE$93,4,Classement!Y28-16))</f>
        <v>Jonathan Lecourt</v>
      </c>
      <c r="E28" s="284" t="str">
        <f ca="1">IF(B28="","",INDEX(Points!$Q$90:$KE$94,5,Classement!Y28-16))</f>
        <v>FUJIFILM</v>
      </c>
      <c r="F28" s="280" t="str">
        <f t="shared" ca="1" si="2"/>
        <v>ð</v>
      </c>
      <c r="G28" s="229" t="str">
        <f t="shared" ca="1" si="5"/>
        <v/>
      </c>
      <c r="H28" s="165">
        <f ca="1">IF(B28="","",SUMIF(Points!$Q$91:$KE$91,B28,Points!$Q$92:$Q$92))</f>
        <v>32.9</v>
      </c>
      <c r="I28" s="281">
        <f ca="1">IF(B28="","",SUMIF(Points!$Q$91:$KE$91,B28,Points!$Q$95:$Q$95))</f>
        <v>0.5714285714285714</v>
      </c>
      <c r="J28" s="282">
        <f ca="1">IF(B28="","",SUMIF(Points!$Q$91:$KE$91,B28,Points!$Q$109:$Q$109))</f>
        <v>1</v>
      </c>
      <c r="K28" s="282">
        <f ca="1">IF(B28="","",SUMIF(Points!$Q$91:$KE$91,B28,Points!$Q$110:$Q$110))</f>
        <v>-1</v>
      </c>
      <c r="L28" s="282">
        <f ca="1">IF(B28="","",SUMIF(Points!$Q$91:$KE$91,B28,Points!$Q$107:$Q$107))</f>
        <v>3</v>
      </c>
      <c r="M28" s="283">
        <f ca="1">IF(B28="","",SUMIF(Points!$Q$91:$KE$91,B28,Points!$Q$108:$Q$108))</f>
        <v>2</v>
      </c>
      <c r="N28" s="285">
        <f ca="1">IF(B28="","",SUMIF(Points!$Q$91:$KE$91,B28,Points!$Q$96:$Q$96))</f>
        <v>32.9</v>
      </c>
      <c r="O28" s="286">
        <f ca="1">IF(B28="","",SUMIF(Points!$Q$91:$KE$91,B28,Points!$Q$97:$Q$97))</f>
        <v>0</v>
      </c>
      <c r="P28" s="286">
        <f ca="1">IF(B28="","",SUMIF(Points!$Q$91:$KE$91,B28,Points!$Q$98:$Q$98))</f>
        <v>0</v>
      </c>
      <c r="Q28" s="286">
        <f ca="1">IF(B28="","",SUMIF(Points!$Q$91:$KE$91,B28,Points!$Q$99:$Q$99))</f>
        <v>0</v>
      </c>
      <c r="R28" s="286">
        <f ca="1">IF(B28="","",SUMIF(Points!$Q$91:$KE$91,B28,Points!$Q$100:$Q$100))</f>
        <v>0</v>
      </c>
      <c r="S28" s="286">
        <f ca="1">IF(B28="","",SUMIF(Points!$Q$91:$KE$91,B28,Points!$Q$101:$Q$101))</f>
        <v>0</v>
      </c>
      <c r="T28" s="287">
        <f ca="1">IF(B28="","",SUMIF(Points!$Q$91:$KE$91,B28,Points!$Q$102:$Q$102))</f>
        <v>0</v>
      </c>
      <c r="U28" s="286">
        <f ca="1">IF(B28="","",SUMIF(Points!$Q$91:$KE$91,B28,Points!$Q$103:$Q$103))</f>
        <v>0</v>
      </c>
      <c r="V28" s="286">
        <f ca="1">IF(B28="","",SUMIF(Points!$Q$91:$KE$91,B28,Points!$Q$104:$Q$104))</f>
        <v>0</v>
      </c>
      <c r="W28" s="288">
        <f ca="1">IF(B28="","",SUMIF(Points!$Q$91:$KE$91,B28,Points!$Q$105:$Q$105))</f>
        <v>0</v>
      </c>
      <c r="X28" s="214"/>
      <c r="Y28" s="1">
        <f ca="1">IF(B28="","",SUMIF(Points!$Q$91:$KE$91,B28,Points!$Q$106:$Q$106))</f>
        <v>110</v>
      </c>
      <c r="Z28" s="1">
        <f ca="1">IF(B28="","",IF(H28=H27,MAX($C$7:C28),B28))</f>
        <v>22</v>
      </c>
      <c r="AA28" s="163">
        <v>22</v>
      </c>
      <c r="AB28" s="163">
        <v>110</v>
      </c>
      <c r="AC28" s="1">
        <f t="shared" ca="1" si="4"/>
        <v>22</v>
      </c>
      <c r="AD28" s="1" t="str">
        <f t="shared" ca="1" si="3"/>
        <v/>
      </c>
    </row>
    <row r="29" spans="1:30" ht="14.25">
      <c r="A29" s="231"/>
      <c r="B29" s="179">
        <f t="shared" si="0"/>
        <v>23</v>
      </c>
      <c r="C29" s="368">
        <f t="shared" ca="1" si="1"/>
        <v>23</v>
      </c>
      <c r="D29" s="369" t="str">
        <f ca="1">IF(B29="","",INDEX(Points!$Q$90:$KE$93,4,Classement!Y29-16))</f>
        <v>Stéphane Rouxel</v>
      </c>
      <c r="E29" s="370" t="str">
        <f ca="1">IF(B29="","",INDEX(Points!$Q$90:$KE$94,5,Classement!Y29-16))</f>
        <v>NH POKER</v>
      </c>
      <c r="F29" s="371" t="str">
        <f t="shared" ca="1" si="2"/>
        <v>ð</v>
      </c>
      <c r="G29" s="372" t="str">
        <f t="shared" ca="1" si="5"/>
        <v/>
      </c>
      <c r="H29" s="373">
        <f ca="1">IF(B29="","",SUMIF(Points!$Q$91:$KE$91,B29,Points!$Q$92:$Q$92))</f>
        <v>32.5</v>
      </c>
      <c r="I29" s="374">
        <f ca="1">IF(B29="","",SUMIF(Points!$Q$91:$KE$91,B29,Points!$Q$95:$Q$95))</f>
        <v>0.5714285714285714</v>
      </c>
      <c r="J29" s="375">
        <f ca="1">IF(B29="","",SUMIF(Points!$Q$91:$KE$91,B29,Points!$Q$109:$Q$109))</f>
        <v>2</v>
      </c>
      <c r="K29" s="375">
        <f ca="1">IF(B29="","",SUMIF(Points!$Q$91:$KE$91,B29,Points!$Q$110:$Q$110))</f>
        <v>-1</v>
      </c>
      <c r="L29" s="375">
        <f ca="1">IF(B29="","",SUMIF(Points!$Q$91:$KE$91,B29,Points!$Q$107:$Q$107))</f>
        <v>3</v>
      </c>
      <c r="M29" s="376">
        <f ca="1">IF(B29="","",SUMIF(Points!$Q$91:$KE$91,B29,Points!$Q$108:$Q$108))</f>
        <v>2</v>
      </c>
      <c r="N29" s="377">
        <f ca="1">IF(B29="","",SUMIF(Points!$Q$91:$KE$91,B29,Points!$Q$96:$Q$96))</f>
        <v>32.5</v>
      </c>
      <c r="O29" s="378">
        <f ca="1">IF(B29="","",SUMIF(Points!$Q$91:$KE$91,B29,Points!$Q$97:$Q$97))</f>
        <v>0</v>
      </c>
      <c r="P29" s="378">
        <f ca="1">IF(B29="","",SUMIF(Points!$Q$91:$KE$91,B29,Points!$Q$98:$Q$98))</f>
        <v>0</v>
      </c>
      <c r="Q29" s="378">
        <f ca="1">IF(B29="","",SUMIF(Points!$Q$91:$KE$91,B29,Points!$Q$99:$Q$99))</f>
        <v>0</v>
      </c>
      <c r="R29" s="378">
        <f ca="1">IF(B29="","",SUMIF(Points!$Q$91:$KE$91,B29,Points!$Q$100:$Q$100))</f>
        <v>0</v>
      </c>
      <c r="S29" s="378">
        <f ca="1">IF(B29="","",SUMIF(Points!$Q$91:$KE$91,B29,Points!$Q$101:$Q$101))</f>
        <v>0</v>
      </c>
      <c r="T29" s="377">
        <f ca="1">IF(B29="","",SUMIF(Points!$Q$91:$KE$91,B29,Points!$Q$102:$Q$102))</f>
        <v>0</v>
      </c>
      <c r="U29" s="378">
        <f ca="1">IF(B29="","",SUMIF(Points!$Q$91:$KE$91,B29,Points!$Q$103:$Q$103))</f>
        <v>0</v>
      </c>
      <c r="V29" s="378">
        <f ca="1">IF(B29="","",SUMIF(Points!$Q$91:$KE$91,B29,Points!$Q$104:$Q$104))</f>
        <v>0</v>
      </c>
      <c r="W29" s="379">
        <f ca="1">IF(B29="","",SUMIF(Points!$Q$91:$KE$91,B29,Points!$Q$105:$Q$105))</f>
        <v>0</v>
      </c>
      <c r="X29" s="214"/>
      <c r="Y29" s="1">
        <f ca="1">IF(B29="","",SUMIF(Points!$Q$91:$KE$91,B29,Points!$Q$106:$Q$106))</f>
        <v>188</v>
      </c>
      <c r="Z29" s="1">
        <f ca="1">IF(B29="","",IF(H29=H28,MAX($C$7:C29),B29))</f>
        <v>23</v>
      </c>
      <c r="AA29" s="163">
        <v>23</v>
      </c>
      <c r="AB29" s="163">
        <v>188</v>
      </c>
      <c r="AC29" s="1">
        <f t="shared" ca="1" si="4"/>
        <v>23</v>
      </c>
      <c r="AD29" s="1" t="str">
        <f t="shared" ca="1" si="3"/>
        <v/>
      </c>
    </row>
    <row r="30" spans="1:30" ht="14.25">
      <c r="A30" s="231"/>
      <c r="B30" s="179">
        <f t="shared" si="0"/>
        <v>24</v>
      </c>
      <c r="C30" s="279">
        <f t="shared" ca="1" si="1"/>
        <v>24</v>
      </c>
      <c r="D30" s="277" t="str">
        <f ca="1">IF(B30="","",INDEX(Points!$Q$90:$KE$93,4,Classement!Y30-16))</f>
        <v>Thomas Hamon</v>
      </c>
      <c r="E30" s="284" t="str">
        <f ca="1">IF(B30="","",INDEX(Points!$Q$90:$KE$94,5,Classement!Y30-16))</f>
        <v/>
      </c>
      <c r="F30" s="280" t="str">
        <f t="shared" ca="1" si="2"/>
        <v>ð</v>
      </c>
      <c r="G30" s="229" t="str">
        <f t="shared" ca="1" si="5"/>
        <v/>
      </c>
      <c r="H30" s="165">
        <f ca="1">IF(B30="","",SUMIF(Points!$Q$91:$KE$91,B30,Points!$Q$92:$Q$92))</f>
        <v>32.299999999999997</v>
      </c>
      <c r="I30" s="281">
        <f ca="1">IF(B30="","",SUMIF(Points!$Q$91:$KE$91,B30,Points!$Q$95:$Q$95))</f>
        <v>0.42857142857142855</v>
      </c>
      <c r="J30" s="282">
        <f ca="1">IF(B30="","",SUMIF(Points!$Q$91:$KE$91,B30,Points!$Q$109:$Q$109))</f>
        <v>2</v>
      </c>
      <c r="K30" s="282">
        <f ca="1">IF(B30="","",SUMIF(Points!$Q$91:$KE$91,B30,Points!$Q$110:$Q$110))</f>
        <v>-1</v>
      </c>
      <c r="L30" s="282">
        <f ca="1">IF(B30="","",SUMIF(Points!$Q$91:$KE$91,B30,Points!$Q$107:$Q$107))</f>
        <v>3</v>
      </c>
      <c r="M30" s="283">
        <f ca="1">IF(B30="","",SUMIF(Points!$Q$91:$KE$91,B30,Points!$Q$108:$Q$108))</f>
        <v>3</v>
      </c>
      <c r="N30" s="285">
        <f ca="1">IF(B30="","",SUMIF(Points!$Q$91:$KE$91,B30,Points!$Q$96:$Q$96))</f>
        <v>32.299999999999997</v>
      </c>
      <c r="O30" s="286">
        <f ca="1">IF(B30="","",SUMIF(Points!$Q$91:$KE$91,B30,Points!$Q$97:$Q$97))</f>
        <v>0</v>
      </c>
      <c r="P30" s="286">
        <f ca="1">IF(B30="","",SUMIF(Points!$Q$91:$KE$91,B30,Points!$Q$98:$Q$98))</f>
        <v>0</v>
      </c>
      <c r="Q30" s="286">
        <f ca="1">IF(B30="","",SUMIF(Points!$Q$91:$KE$91,B30,Points!$Q$99:$Q$99))</f>
        <v>0</v>
      </c>
      <c r="R30" s="286">
        <f ca="1">IF(B30="","",SUMIF(Points!$Q$91:$KE$91,B30,Points!$Q$100:$Q$100))</f>
        <v>0</v>
      </c>
      <c r="S30" s="286">
        <f ca="1">IF(B30="","",SUMIF(Points!$Q$91:$KE$91,B30,Points!$Q$101:$Q$101))</f>
        <v>0</v>
      </c>
      <c r="T30" s="287">
        <f ca="1">IF(B30="","",SUMIF(Points!$Q$91:$KE$91,B30,Points!$Q$102:$Q$102))</f>
        <v>0</v>
      </c>
      <c r="U30" s="286">
        <f ca="1">IF(B30="","",SUMIF(Points!$Q$91:$KE$91,B30,Points!$Q$103:$Q$103))</f>
        <v>0</v>
      </c>
      <c r="V30" s="286">
        <f ca="1">IF(B30="","",SUMIF(Points!$Q$91:$KE$91,B30,Points!$Q$104:$Q$104))</f>
        <v>0</v>
      </c>
      <c r="W30" s="288">
        <f ca="1">IF(B30="","",SUMIF(Points!$Q$91:$KE$91,B30,Points!$Q$105:$Q$105))</f>
        <v>0</v>
      </c>
      <c r="X30" s="214"/>
      <c r="Y30" s="1">
        <f ca="1">IF(B30="","",SUMIF(Points!$Q$91:$KE$91,B30,Points!$Q$106:$Q$106))</f>
        <v>197</v>
      </c>
      <c r="Z30" s="1">
        <f ca="1">IF(B30="","",IF(H30=H29,MAX($C$7:C30),B30))</f>
        <v>24</v>
      </c>
      <c r="AA30" s="163">
        <v>24</v>
      </c>
      <c r="AB30" s="163">
        <v>197</v>
      </c>
      <c r="AC30" s="1">
        <f t="shared" ca="1" si="4"/>
        <v>24</v>
      </c>
      <c r="AD30" s="1" t="str">
        <f t="shared" ca="1" si="3"/>
        <v/>
      </c>
    </row>
    <row r="31" spans="1:30" ht="14.25">
      <c r="A31" s="231"/>
      <c r="B31" s="179">
        <f t="shared" si="0"/>
        <v>25</v>
      </c>
      <c r="C31" s="368">
        <f t="shared" ca="1" si="1"/>
        <v>25</v>
      </c>
      <c r="D31" s="369" t="str">
        <f ca="1">IF(B31="","",INDEX(Points!$Q$90:$KE$93,4,Classement!Y31-16))</f>
        <v>Arnaud Dorey</v>
      </c>
      <c r="E31" s="370" t="str">
        <f ca="1">IF(B31="","",INDEX(Points!$Q$90:$KE$94,5,Classement!Y31-16))</f>
        <v/>
      </c>
      <c r="F31" s="371" t="str">
        <f t="shared" ca="1" si="2"/>
        <v>ð</v>
      </c>
      <c r="G31" s="372" t="str">
        <f t="shared" ca="1" si="5"/>
        <v/>
      </c>
      <c r="H31" s="373">
        <f ca="1">IF(B31="","",SUMIF(Points!$Q$91:$KE$91,B31,Points!$Q$92:$Q$92))</f>
        <v>31.3</v>
      </c>
      <c r="I31" s="374">
        <f ca="1">IF(B31="","",SUMIF(Points!$Q$91:$KE$91,B31,Points!$Q$95:$Q$95))</f>
        <v>0.5714285714285714</v>
      </c>
      <c r="J31" s="375">
        <f ca="1">IF(B31="","",SUMIF(Points!$Q$91:$KE$91,B31,Points!$Q$109:$Q$109))</f>
        <v>2</v>
      </c>
      <c r="K31" s="375">
        <f ca="1">IF(B31="","",SUMIF(Points!$Q$91:$KE$91,B31,Points!$Q$110:$Q$110))</f>
        <v>-1</v>
      </c>
      <c r="L31" s="375">
        <f ca="1">IF(B31="","",SUMIF(Points!$Q$91:$KE$91,B31,Points!$Q$107:$Q$107))</f>
        <v>2</v>
      </c>
      <c r="M31" s="376">
        <f ca="1">IF(B31="","",SUMIF(Points!$Q$91:$KE$91,B31,Points!$Q$108:$Q$108))</f>
        <v>1</v>
      </c>
      <c r="N31" s="377">
        <f ca="1">IF(B31="","",SUMIF(Points!$Q$91:$KE$91,B31,Points!$Q$96:$Q$96))</f>
        <v>31.3</v>
      </c>
      <c r="O31" s="378">
        <f ca="1">IF(B31="","",SUMIF(Points!$Q$91:$KE$91,B31,Points!$Q$97:$Q$97))</f>
        <v>0</v>
      </c>
      <c r="P31" s="378">
        <f ca="1">IF(B31="","",SUMIF(Points!$Q$91:$KE$91,B31,Points!$Q$98:$Q$98))</f>
        <v>0</v>
      </c>
      <c r="Q31" s="378">
        <f ca="1">IF(B31="","",SUMIF(Points!$Q$91:$KE$91,B31,Points!$Q$99:$Q$99))</f>
        <v>0</v>
      </c>
      <c r="R31" s="378">
        <f ca="1">IF(B31="","",SUMIF(Points!$Q$91:$KE$91,B31,Points!$Q$100:$Q$100))</f>
        <v>0</v>
      </c>
      <c r="S31" s="378">
        <f ca="1">IF(B31="","",SUMIF(Points!$Q$91:$KE$91,B31,Points!$Q$101:$Q$101))</f>
        <v>0</v>
      </c>
      <c r="T31" s="377">
        <f ca="1">IF(B31="","",SUMIF(Points!$Q$91:$KE$91,B31,Points!$Q$102:$Q$102))</f>
        <v>0</v>
      </c>
      <c r="U31" s="378">
        <f ca="1">IF(B31="","",SUMIF(Points!$Q$91:$KE$91,B31,Points!$Q$103:$Q$103))</f>
        <v>0</v>
      </c>
      <c r="V31" s="378">
        <f ca="1">IF(B31="","",SUMIF(Points!$Q$91:$KE$91,B31,Points!$Q$104:$Q$104))</f>
        <v>0</v>
      </c>
      <c r="W31" s="379">
        <f ca="1">IF(B31="","",SUMIF(Points!$Q$91:$KE$91,B31,Points!$Q$105:$Q$105))</f>
        <v>0</v>
      </c>
      <c r="X31" s="214"/>
      <c r="Y31" s="1">
        <f ca="1">IF(B31="","",SUMIF(Points!$Q$91:$KE$91,B31,Points!$Q$106:$Q$106))</f>
        <v>23</v>
      </c>
      <c r="Z31" s="1">
        <f ca="1">IF(B31="","",IF(H31=H30,MAX($C$7:C31),B31))</f>
        <v>25</v>
      </c>
      <c r="AA31" s="163">
        <v>25</v>
      </c>
      <c r="AB31" s="163">
        <v>23</v>
      </c>
      <c r="AC31" s="1">
        <f t="shared" ca="1" si="4"/>
        <v>25</v>
      </c>
      <c r="AD31" s="1" t="str">
        <f t="shared" ca="1" si="3"/>
        <v/>
      </c>
    </row>
    <row r="32" spans="1:30" ht="14.25">
      <c r="A32" s="231"/>
      <c r="B32" s="179">
        <f t="shared" si="0"/>
        <v>26</v>
      </c>
      <c r="C32" s="279">
        <f t="shared" ca="1" si="1"/>
        <v>26</v>
      </c>
      <c r="D32" s="277" t="str">
        <f ca="1">IF(B32="","",INDEX(Points!$Q$90:$KE$93,4,Classement!Y32-16))</f>
        <v>Bernard Chambon</v>
      </c>
      <c r="E32" s="284" t="str">
        <f ca="1">IF(B32="","",INDEX(Points!$Q$90:$KE$94,5,Classement!Y32-16))</f>
        <v>2BE</v>
      </c>
      <c r="F32" s="280" t="str">
        <f t="shared" ca="1" si="2"/>
        <v>ð</v>
      </c>
      <c r="G32" s="229" t="str">
        <f t="shared" ca="1" si="5"/>
        <v/>
      </c>
      <c r="H32" s="165">
        <f ca="1">IF(B32="","",SUMIF(Points!$Q$91:$KE$91,B32,Points!$Q$92:$Q$92))</f>
        <v>30.9</v>
      </c>
      <c r="I32" s="281">
        <f ca="1">IF(B32="","",SUMIF(Points!$Q$91:$KE$91,B32,Points!$Q$95:$Q$95))</f>
        <v>0.5714285714285714</v>
      </c>
      <c r="J32" s="282">
        <f ca="1">IF(B32="","",SUMIF(Points!$Q$91:$KE$91,B32,Points!$Q$109:$Q$109))</f>
        <v>1</v>
      </c>
      <c r="K32" s="282">
        <f ca="1">IF(B32="","",SUMIF(Points!$Q$91:$KE$91,B32,Points!$Q$110:$Q$110))</f>
        <v>-1</v>
      </c>
      <c r="L32" s="282">
        <f ca="1">IF(B32="","",SUMIF(Points!$Q$91:$KE$91,B32,Points!$Q$107:$Q$107))</f>
        <v>2</v>
      </c>
      <c r="M32" s="283">
        <f ca="1">IF(B32="","",SUMIF(Points!$Q$91:$KE$91,B32,Points!$Q$108:$Q$108))</f>
        <v>1</v>
      </c>
      <c r="N32" s="285">
        <f ca="1">IF(B32="","",SUMIF(Points!$Q$91:$KE$91,B32,Points!$Q$96:$Q$96))</f>
        <v>30.9</v>
      </c>
      <c r="O32" s="286">
        <f ca="1">IF(B32="","",SUMIF(Points!$Q$91:$KE$91,B32,Points!$Q$97:$Q$97))</f>
        <v>0</v>
      </c>
      <c r="P32" s="286">
        <f ca="1">IF(B32="","",SUMIF(Points!$Q$91:$KE$91,B32,Points!$Q$98:$Q$98))</f>
        <v>0</v>
      </c>
      <c r="Q32" s="286">
        <f ca="1">IF(B32="","",SUMIF(Points!$Q$91:$KE$91,B32,Points!$Q$99:$Q$99))</f>
        <v>0</v>
      </c>
      <c r="R32" s="286">
        <f ca="1">IF(B32="","",SUMIF(Points!$Q$91:$KE$91,B32,Points!$Q$100:$Q$100))</f>
        <v>0</v>
      </c>
      <c r="S32" s="286">
        <f ca="1">IF(B32="","",SUMIF(Points!$Q$91:$KE$91,B32,Points!$Q$101:$Q$101))</f>
        <v>0</v>
      </c>
      <c r="T32" s="287">
        <f ca="1">IF(B32="","",SUMIF(Points!$Q$91:$KE$91,B32,Points!$Q$102:$Q$102))</f>
        <v>0</v>
      </c>
      <c r="U32" s="286">
        <f ca="1">IF(B32="","",SUMIF(Points!$Q$91:$KE$91,B32,Points!$Q$103:$Q$103))</f>
        <v>0</v>
      </c>
      <c r="V32" s="286">
        <f ca="1">IF(B32="","",SUMIF(Points!$Q$91:$KE$91,B32,Points!$Q$104:$Q$104))</f>
        <v>0</v>
      </c>
      <c r="W32" s="288">
        <f ca="1">IF(B32="","",SUMIF(Points!$Q$91:$KE$91,B32,Points!$Q$105:$Q$105))</f>
        <v>0</v>
      </c>
      <c r="X32" s="214"/>
      <c r="Y32" s="1">
        <f ca="1">IF(B32="","",SUMIF(Points!$Q$91:$KE$91,B32,Points!$Q$106:$Q$106))</f>
        <v>29</v>
      </c>
      <c r="Z32" s="1">
        <f ca="1">IF(B32="","",IF(H32=H31,MAX($C$7:C32),B32))</f>
        <v>26</v>
      </c>
      <c r="AA32" s="163">
        <v>26</v>
      </c>
      <c r="AB32" s="163">
        <v>29</v>
      </c>
      <c r="AC32" s="1">
        <f t="shared" ca="1" si="4"/>
        <v>26</v>
      </c>
      <c r="AD32" s="1" t="str">
        <f t="shared" ca="1" si="3"/>
        <v/>
      </c>
    </row>
    <row r="33" spans="1:30" ht="14.25">
      <c r="A33" s="231"/>
      <c r="B33" s="179">
        <f t="shared" si="0"/>
        <v>27</v>
      </c>
      <c r="C33" s="368" t="str">
        <f t="shared" ca="1" si="1"/>
        <v>-</v>
      </c>
      <c r="D33" s="369" t="str">
        <f ca="1">IF(B33="","",INDEX(Points!$Q$90:$KE$93,4,Classement!Y33-16))</f>
        <v>Christian Nain</v>
      </c>
      <c r="E33" s="370" t="str">
        <f ca="1">IF(B33="","",INDEX(Points!$Q$90:$KE$94,5,Classement!Y33-16))</f>
        <v>EMCC</v>
      </c>
      <c r="F33" s="371" t="str">
        <f t="shared" ca="1" si="2"/>
        <v>ð</v>
      </c>
      <c r="G33" s="372" t="str">
        <f t="shared" ca="1" si="5"/>
        <v/>
      </c>
      <c r="H33" s="373">
        <f ca="1">IF(B33="","",SUMIF(Points!$Q$91:$KE$91,B33,Points!$Q$92:$Q$92))</f>
        <v>30.9</v>
      </c>
      <c r="I33" s="374">
        <f ca="1">IF(B33="","",SUMIF(Points!$Q$91:$KE$91,B33,Points!$Q$95:$Q$95))</f>
        <v>0.5714285714285714</v>
      </c>
      <c r="J33" s="375">
        <f ca="1">IF(B33="","",SUMIF(Points!$Q$91:$KE$91,B33,Points!$Q$109:$Q$109))</f>
        <v>1</v>
      </c>
      <c r="K33" s="375">
        <f ca="1">IF(B33="","",SUMIF(Points!$Q$91:$KE$91,B33,Points!$Q$110:$Q$110))</f>
        <v>-1</v>
      </c>
      <c r="L33" s="375">
        <f ca="1">IF(B33="","",SUMIF(Points!$Q$91:$KE$91,B33,Points!$Q$107:$Q$107))</f>
        <v>2</v>
      </c>
      <c r="M33" s="376">
        <f ca="1">IF(B33="","",SUMIF(Points!$Q$91:$KE$91,B33,Points!$Q$108:$Q$108))</f>
        <v>1</v>
      </c>
      <c r="N33" s="377">
        <f ca="1">IF(B33="","",SUMIF(Points!$Q$91:$KE$91,B33,Points!$Q$96:$Q$96))</f>
        <v>30.9</v>
      </c>
      <c r="O33" s="378">
        <f ca="1">IF(B33="","",SUMIF(Points!$Q$91:$KE$91,B33,Points!$Q$97:$Q$97))</f>
        <v>0</v>
      </c>
      <c r="P33" s="378">
        <f ca="1">IF(B33="","",SUMIF(Points!$Q$91:$KE$91,B33,Points!$Q$98:$Q$98))</f>
        <v>0</v>
      </c>
      <c r="Q33" s="378">
        <f ca="1">IF(B33="","",SUMIF(Points!$Q$91:$KE$91,B33,Points!$Q$99:$Q$99))</f>
        <v>0</v>
      </c>
      <c r="R33" s="378">
        <f ca="1">IF(B33="","",SUMIF(Points!$Q$91:$KE$91,B33,Points!$Q$100:$Q$100))</f>
        <v>0</v>
      </c>
      <c r="S33" s="378">
        <f ca="1">IF(B33="","",SUMIF(Points!$Q$91:$KE$91,B33,Points!$Q$101:$Q$101))</f>
        <v>0</v>
      </c>
      <c r="T33" s="377">
        <f ca="1">IF(B33="","",SUMIF(Points!$Q$91:$KE$91,B33,Points!$Q$102:$Q$102))</f>
        <v>0</v>
      </c>
      <c r="U33" s="378">
        <f ca="1">IF(B33="","",SUMIF(Points!$Q$91:$KE$91,B33,Points!$Q$103:$Q$103))</f>
        <v>0</v>
      </c>
      <c r="V33" s="378">
        <f ca="1">IF(B33="","",SUMIF(Points!$Q$91:$KE$91,B33,Points!$Q$104:$Q$104))</f>
        <v>0</v>
      </c>
      <c r="W33" s="379">
        <f ca="1">IF(B33="","",SUMIF(Points!$Q$91:$KE$91,B33,Points!$Q$105:$Q$105))</f>
        <v>0</v>
      </c>
      <c r="X33" s="214"/>
      <c r="Y33" s="1">
        <f ca="1">IF(B33="","",SUMIF(Points!$Q$91:$KE$91,B33,Points!$Q$106:$Q$106))</f>
        <v>35</v>
      </c>
      <c r="Z33" s="1">
        <f ca="1">IF(B33="","",IF(H33=H32,MAX($C$7:C33),B33))</f>
        <v>26</v>
      </c>
      <c r="AA33" s="163">
        <v>26</v>
      </c>
      <c r="AB33" s="163">
        <v>35</v>
      </c>
      <c r="AC33" s="1">
        <f t="shared" ca="1" si="4"/>
        <v>26</v>
      </c>
      <c r="AD33" s="1" t="str">
        <f t="shared" ca="1" si="3"/>
        <v/>
      </c>
    </row>
    <row r="34" spans="1:30" ht="14.25">
      <c r="A34" s="231"/>
      <c r="B34" s="179">
        <f t="shared" si="0"/>
        <v>28</v>
      </c>
      <c r="C34" s="279" t="str">
        <f t="shared" ca="1" si="1"/>
        <v>-</v>
      </c>
      <c r="D34" s="277" t="str">
        <f ca="1">IF(B34="","",INDEX(Points!$Q$90:$KE$93,4,Classement!Y34-16))</f>
        <v>Fabien Guy</v>
      </c>
      <c r="E34" s="284" t="str">
        <f ca="1">IF(B34="","",INDEX(Points!$Q$90:$KE$94,5,Classement!Y34-16))</f>
        <v>ASD FC</v>
      </c>
      <c r="F34" s="280" t="str">
        <f t="shared" ca="1" si="2"/>
        <v>ð</v>
      </c>
      <c r="G34" s="229" t="str">
        <f t="shared" ca="1" si="5"/>
        <v/>
      </c>
      <c r="H34" s="165">
        <f ca="1">IF(B34="","",SUMIF(Points!$Q$91:$KE$91,B34,Points!$Q$92:$Q$92))</f>
        <v>30.9</v>
      </c>
      <c r="I34" s="281">
        <f ca="1">IF(B34="","",SUMIF(Points!$Q$91:$KE$91,B34,Points!$Q$95:$Q$95))</f>
        <v>0.5714285714285714</v>
      </c>
      <c r="J34" s="282">
        <f ca="1">IF(B34="","",SUMIF(Points!$Q$91:$KE$91,B34,Points!$Q$109:$Q$109))</f>
        <v>1</v>
      </c>
      <c r="K34" s="282">
        <f ca="1">IF(B34="","",SUMIF(Points!$Q$91:$KE$91,B34,Points!$Q$110:$Q$110))</f>
        <v>-1</v>
      </c>
      <c r="L34" s="282">
        <f ca="1">IF(B34="","",SUMIF(Points!$Q$91:$KE$91,B34,Points!$Q$107:$Q$107))</f>
        <v>2</v>
      </c>
      <c r="M34" s="283">
        <f ca="1">IF(B34="","",SUMIF(Points!$Q$91:$KE$91,B34,Points!$Q$108:$Q$108))</f>
        <v>1</v>
      </c>
      <c r="N34" s="285">
        <f ca="1">IF(B34="","",SUMIF(Points!$Q$91:$KE$91,B34,Points!$Q$96:$Q$96))</f>
        <v>30.9</v>
      </c>
      <c r="O34" s="286">
        <f ca="1">IF(B34="","",SUMIF(Points!$Q$91:$KE$91,B34,Points!$Q$97:$Q$97))</f>
        <v>0</v>
      </c>
      <c r="P34" s="286">
        <f ca="1">IF(B34="","",SUMIF(Points!$Q$91:$KE$91,B34,Points!$Q$98:$Q$98))</f>
        <v>0</v>
      </c>
      <c r="Q34" s="286">
        <f ca="1">IF(B34="","",SUMIF(Points!$Q$91:$KE$91,B34,Points!$Q$99:$Q$99))</f>
        <v>0</v>
      </c>
      <c r="R34" s="286">
        <f ca="1">IF(B34="","",SUMIF(Points!$Q$91:$KE$91,B34,Points!$Q$100:$Q$100))</f>
        <v>0</v>
      </c>
      <c r="S34" s="286">
        <f ca="1">IF(B34="","",SUMIF(Points!$Q$91:$KE$91,B34,Points!$Q$101:$Q$101))</f>
        <v>0</v>
      </c>
      <c r="T34" s="287">
        <f ca="1">IF(B34="","",SUMIF(Points!$Q$91:$KE$91,B34,Points!$Q$102:$Q$102))</f>
        <v>0</v>
      </c>
      <c r="U34" s="286">
        <f ca="1">IF(B34="","",SUMIF(Points!$Q$91:$KE$91,B34,Points!$Q$103:$Q$103))</f>
        <v>0</v>
      </c>
      <c r="V34" s="286">
        <f ca="1">IF(B34="","",SUMIF(Points!$Q$91:$KE$91,B34,Points!$Q$104:$Q$104))</f>
        <v>0</v>
      </c>
      <c r="W34" s="288">
        <f ca="1">IF(B34="","",SUMIF(Points!$Q$91:$KE$91,B34,Points!$Q$105:$Q$105))</f>
        <v>0</v>
      </c>
      <c r="X34" s="214"/>
      <c r="Y34" s="1">
        <f ca="1">IF(B34="","",SUMIF(Points!$Q$91:$KE$91,B34,Points!$Q$106:$Q$106))</f>
        <v>62</v>
      </c>
      <c r="Z34" s="1">
        <f ca="1">IF(B34="","",IF(H34=H33,MAX($C$7:C34),B34))</f>
        <v>26</v>
      </c>
      <c r="AA34" s="163">
        <v>26</v>
      </c>
      <c r="AB34" s="163">
        <v>62</v>
      </c>
      <c r="AC34" s="1">
        <f t="shared" ca="1" si="4"/>
        <v>26</v>
      </c>
      <c r="AD34" s="1" t="str">
        <f t="shared" ca="1" si="3"/>
        <v/>
      </c>
    </row>
    <row r="35" spans="1:30" ht="14.25">
      <c r="A35" s="231"/>
      <c r="B35" s="179">
        <f t="shared" si="0"/>
        <v>29</v>
      </c>
      <c r="C35" s="368" t="str">
        <f t="shared" ca="1" si="1"/>
        <v>-</v>
      </c>
      <c r="D35" s="369" t="str">
        <f ca="1">IF(B35="","",INDEX(Points!$Q$90:$KE$93,4,Classement!Y35-16))</f>
        <v>Stéphane Labit</v>
      </c>
      <c r="E35" s="370" t="str">
        <f ca="1">IF(B35="","",INDEX(Points!$Q$90:$KE$94,5,Classement!Y35-16))</f>
        <v>SAGEM</v>
      </c>
      <c r="F35" s="371" t="str">
        <f t="shared" ca="1" si="2"/>
        <v>ð</v>
      </c>
      <c r="G35" s="372" t="str">
        <f t="shared" ca="1" si="5"/>
        <v/>
      </c>
      <c r="H35" s="373">
        <f ca="1">IF(B35="","",SUMIF(Points!$Q$91:$KE$91,B35,Points!$Q$92:$Q$92))</f>
        <v>30.9</v>
      </c>
      <c r="I35" s="374">
        <f ca="1">IF(B35="","",SUMIF(Points!$Q$91:$KE$91,B35,Points!$Q$95:$Q$95))</f>
        <v>0.5714285714285714</v>
      </c>
      <c r="J35" s="375">
        <f ca="1">IF(B35="","",SUMIF(Points!$Q$91:$KE$91,B35,Points!$Q$109:$Q$109))</f>
        <v>1</v>
      </c>
      <c r="K35" s="375">
        <f ca="1">IF(B35="","",SUMIF(Points!$Q$91:$KE$91,B35,Points!$Q$110:$Q$110))</f>
        <v>-1</v>
      </c>
      <c r="L35" s="375">
        <f ca="1">IF(B35="","",SUMIF(Points!$Q$91:$KE$91,B35,Points!$Q$107:$Q$107))</f>
        <v>2</v>
      </c>
      <c r="M35" s="376">
        <f ca="1">IF(B35="","",SUMIF(Points!$Q$91:$KE$91,B35,Points!$Q$108:$Q$108))</f>
        <v>1</v>
      </c>
      <c r="N35" s="377">
        <f ca="1">IF(B35="","",SUMIF(Points!$Q$91:$KE$91,B35,Points!$Q$96:$Q$96))</f>
        <v>30.9</v>
      </c>
      <c r="O35" s="378">
        <f ca="1">IF(B35="","",SUMIF(Points!$Q$91:$KE$91,B35,Points!$Q$97:$Q$97))</f>
        <v>0</v>
      </c>
      <c r="P35" s="378">
        <f ca="1">IF(B35="","",SUMIF(Points!$Q$91:$KE$91,B35,Points!$Q$98:$Q$98))</f>
        <v>0</v>
      </c>
      <c r="Q35" s="378">
        <f ca="1">IF(B35="","",SUMIF(Points!$Q$91:$KE$91,B35,Points!$Q$99:$Q$99))</f>
        <v>0</v>
      </c>
      <c r="R35" s="378">
        <f ca="1">IF(B35="","",SUMIF(Points!$Q$91:$KE$91,B35,Points!$Q$100:$Q$100))</f>
        <v>0</v>
      </c>
      <c r="S35" s="378">
        <f ca="1">IF(B35="","",SUMIF(Points!$Q$91:$KE$91,B35,Points!$Q$101:$Q$101))</f>
        <v>0</v>
      </c>
      <c r="T35" s="377">
        <f ca="1">IF(B35="","",SUMIF(Points!$Q$91:$KE$91,B35,Points!$Q$102:$Q$102))</f>
        <v>0</v>
      </c>
      <c r="U35" s="378">
        <f ca="1">IF(B35="","",SUMIF(Points!$Q$91:$KE$91,B35,Points!$Q$103:$Q$103))</f>
        <v>0</v>
      </c>
      <c r="V35" s="378">
        <f ca="1">IF(B35="","",SUMIF(Points!$Q$91:$KE$91,B35,Points!$Q$104:$Q$104))</f>
        <v>0</v>
      </c>
      <c r="W35" s="379">
        <f ca="1">IF(B35="","",SUMIF(Points!$Q$91:$KE$91,B35,Points!$Q$105:$Q$105))</f>
        <v>0</v>
      </c>
      <c r="X35" s="214"/>
      <c r="Y35" s="1">
        <f ca="1">IF(B35="","",SUMIF(Points!$Q$91:$KE$91,B35,Points!$Q$106:$Q$106))</f>
        <v>185</v>
      </c>
      <c r="Z35" s="1">
        <f ca="1">IF(B35="","",IF(H35=H34,MAX($C$7:C35),B35))</f>
        <v>26</v>
      </c>
      <c r="AA35" s="163">
        <v>26</v>
      </c>
      <c r="AB35" s="163">
        <v>185</v>
      </c>
      <c r="AC35" s="1">
        <f t="shared" ca="1" si="4"/>
        <v>26</v>
      </c>
      <c r="AD35" s="1" t="str">
        <f t="shared" ca="1" si="3"/>
        <v/>
      </c>
    </row>
    <row r="36" spans="1:30" ht="14.25">
      <c r="A36" s="231"/>
      <c r="B36" s="179">
        <f t="shared" si="0"/>
        <v>30</v>
      </c>
      <c r="C36" s="279">
        <f t="shared" ca="1" si="1"/>
        <v>30</v>
      </c>
      <c r="D36" s="277" t="str">
        <f ca="1">IF(B36="","",INDEX(Points!$Q$90:$KE$93,4,Classement!Y36-16))</f>
        <v>Pascal Picart</v>
      </c>
      <c r="E36" s="284" t="str">
        <f ca="1">IF(B36="","",INDEX(Points!$Q$90:$KE$94,5,Classement!Y36-16))</f>
        <v/>
      </c>
      <c r="F36" s="280" t="str">
        <f t="shared" ca="1" si="2"/>
        <v>ð</v>
      </c>
      <c r="G36" s="229" t="str">
        <f t="shared" ca="1" si="5"/>
        <v/>
      </c>
      <c r="H36" s="165">
        <f ca="1">IF(B36="","",SUMIF(Points!$Q$91:$KE$91,B36,Points!$Q$92:$Q$92))</f>
        <v>30.6</v>
      </c>
      <c r="I36" s="281">
        <f ca="1">IF(B36="","",SUMIF(Points!$Q$91:$KE$91,B36,Points!$Q$95:$Q$95))</f>
        <v>0.7142857142857143</v>
      </c>
      <c r="J36" s="282">
        <f ca="1">IF(B36="","",SUMIF(Points!$Q$91:$KE$91,B36,Points!$Q$109:$Q$109))</f>
        <v>0</v>
      </c>
      <c r="K36" s="282">
        <f ca="1">IF(B36="","",SUMIF(Points!$Q$91:$KE$91,B36,Points!$Q$110:$Q$110))</f>
        <v>4</v>
      </c>
      <c r="L36" s="282">
        <f ca="1">IF(B36="","",SUMIF(Points!$Q$91:$KE$91,B36,Points!$Q$107:$Q$107))</f>
        <v>4</v>
      </c>
      <c r="M36" s="283">
        <f ca="1">IF(B36="","",SUMIF(Points!$Q$91:$KE$91,B36,Points!$Q$108:$Q$108))</f>
        <v>2</v>
      </c>
      <c r="N36" s="285">
        <f ca="1">IF(B36="","",SUMIF(Points!$Q$91:$KE$91,B36,Points!$Q$96:$Q$96))</f>
        <v>30.6</v>
      </c>
      <c r="O36" s="286">
        <f ca="1">IF(B36="","",SUMIF(Points!$Q$91:$KE$91,B36,Points!$Q$97:$Q$97))</f>
        <v>0</v>
      </c>
      <c r="P36" s="286">
        <f ca="1">IF(B36="","",SUMIF(Points!$Q$91:$KE$91,B36,Points!$Q$98:$Q$98))</f>
        <v>0</v>
      </c>
      <c r="Q36" s="286">
        <f ca="1">IF(B36="","",SUMIF(Points!$Q$91:$KE$91,B36,Points!$Q$99:$Q$99))</f>
        <v>0</v>
      </c>
      <c r="R36" s="286">
        <f ca="1">IF(B36="","",SUMIF(Points!$Q$91:$KE$91,B36,Points!$Q$100:$Q$100))</f>
        <v>0</v>
      </c>
      <c r="S36" s="286">
        <f ca="1">IF(B36="","",SUMIF(Points!$Q$91:$KE$91,B36,Points!$Q$101:$Q$101))</f>
        <v>0</v>
      </c>
      <c r="T36" s="287">
        <f ca="1">IF(B36="","",SUMIF(Points!$Q$91:$KE$91,B36,Points!$Q$102:$Q$102))</f>
        <v>0</v>
      </c>
      <c r="U36" s="286">
        <f ca="1">IF(B36="","",SUMIF(Points!$Q$91:$KE$91,B36,Points!$Q$103:$Q$103))</f>
        <v>0</v>
      </c>
      <c r="V36" s="286">
        <f ca="1">IF(B36="","",SUMIF(Points!$Q$91:$KE$91,B36,Points!$Q$104:$Q$104))</f>
        <v>0</v>
      </c>
      <c r="W36" s="288">
        <f ca="1">IF(B36="","",SUMIF(Points!$Q$91:$KE$91,B36,Points!$Q$105:$Q$105))</f>
        <v>0</v>
      </c>
      <c r="X36" s="214"/>
      <c r="Y36" s="1">
        <f ca="1">IF(B36="","",SUMIF(Points!$Q$91:$KE$91,B36,Points!$Q$106:$Q$106))</f>
        <v>161</v>
      </c>
      <c r="Z36" s="1">
        <f ca="1">IF(B36="","",IF(H36=H35,MAX($C$7:C36),B36))</f>
        <v>30</v>
      </c>
      <c r="AA36" s="163">
        <v>30</v>
      </c>
      <c r="AB36" s="163">
        <v>161</v>
      </c>
      <c r="AC36" s="1">
        <f t="shared" ca="1" si="4"/>
        <v>30</v>
      </c>
      <c r="AD36" s="1" t="str">
        <f t="shared" ca="1" si="3"/>
        <v/>
      </c>
    </row>
    <row r="37" spans="1:30" ht="14.25">
      <c r="A37" s="231"/>
      <c r="B37" s="179">
        <f t="shared" si="0"/>
        <v>31</v>
      </c>
      <c r="C37" s="368">
        <f t="shared" ca="1" si="1"/>
        <v>31</v>
      </c>
      <c r="D37" s="369" t="str">
        <f ca="1">IF(B37="","",INDEX(Points!$Q$90:$KE$93,4,Classement!Y37-16))</f>
        <v>Fabien Bourdon</v>
      </c>
      <c r="E37" s="370" t="str">
        <f ca="1">IF(B37="","",INDEX(Points!$Q$90:$KE$94,5,Classement!Y37-16))</f>
        <v>VILLEPREUX FC</v>
      </c>
      <c r="F37" s="371" t="str">
        <f t="shared" ca="1" si="2"/>
        <v>ð</v>
      </c>
      <c r="G37" s="372" t="str">
        <f t="shared" ca="1" si="5"/>
        <v/>
      </c>
      <c r="H37" s="373">
        <f ca="1">IF(B37="","",SUMIF(Points!$Q$91:$KE$91,B37,Points!$Q$92:$Q$92))</f>
        <v>29.9</v>
      </c>
      <c r="I37" s="374">
        <f ca="1">IF(B37="","",SUMIF(Points!$Q$91:$KE$91,B37,Points!$Q$95:$Q$95))</f>
        <v>0.5714285714285714</v>
      </c>
      <c r="J37" s="375">
        <f ca="1">IF(B37="","",SUMIF(Points!$Q$91:$KE$91,B37,Points!$Q$109:$Q$109))</f>
        <v>1</v>
      </c>
      <c r="K37" s="375">
        <f ca="1">IF(B37="","",SUMIF(Points!$Q$91:$KE$91,B37,Points!$Q$110:$Q$110))</f>
        <v>-1</v>
      </c>
      <c r="L37" s="375">
        <f ca="1">IF(B37="","",SUMIF(Points!$Q$91:$KE$91,B37,Points!$Q$107:$Q$107))</f>
        <v>3</v>
      </c>
      <c r="M37" s="376">
        <f ca="1">IF(B37="","",SUMIF(Points!$Q$91:$KE$91,B37,Points!$Q$108:$Q$108))</f>
        <v>1</v>
      </c>
      <c r="N37" s="377">
        <f ca="1">IF(B37="","",SUMIF(Points!$Q$91:$KE$91,B37,Points!$Q$96:$Q$96))</f>
        <v>29.9</v>
      </c>
      <c r="O37" s="378">
        <f ca="1">IF(B37="","",SUMIF(Points!$Q$91:$KE$91,B37,Points!$Q$97:$Q$97))</f>
        <v>0</v>
      </c>
      <c r="P37" s="378">
        <f ca="1">IF(B37="","",SUMIF(Points!$Q$91:$KE$91,B37,Points!$Q$98:$Q$98))</f>
        <v>0</v>
      </c>
      <c r="Q37" s="378">
        <f ca="1">IF(B37="","",SUMIF(Points!$Q$91:$KE$91,B37,Points!$Q$99:$Q$99))</f>
        <v>0</v>
      </c>
      <c r="R37" s="378">
        <f ca="1">IF(B37="","",SUMIF(Points!$Q$91:$KE$91,B37,Points!$Q$100:$Q$100))</f>
        <v>0</v>
      </c>
      <c r="S37" s="378">
        <f ca="1">IF(B37="","",SUMIF(Points!$Q$91:$KE$91,B37,Points!$Q$101:$Q$101))</f>
        <v>0</v>
      </c>
      <c r="T37" s="377">
        <f ca="1">IF(B37="","",SUMIF(Points!$Q$91:$KE$91,B37,Points!$Q$102:$Q$102))</f>
        <v>0</v>
      </c>
      <c r="U37" s="378">
        <f ca="1">IF(B37="","",SUMIF(Points!$Q$91:$KE$91,B37,Points!$Q$103:$Q$103))</f>
        <v>0</v>
      </c>
      <c r="V37" s="378">
        <f ca="1">IF(B37="","",SUMIF(Points!$Q$91:$KE$91,B37,Points!$Q$104:$Q$104))</f>
        <v>0</v>
      </c>
      <c r="W37" s="379">
        <f ca="1">IF(B37="","",SUMIF(Points!$Q$91:$KE$91,B37,Points!$Q$105:$Q$105))</f>
        <v>0</v>
      </c>
      <c r="X37" s="214"/>
      <c r="Y37" s="1">
        <f ca="1">IF(B37="","",SUMIF(Points!$Q$91:$KE$91,B37,Points!$Q$106:$Q$106))</f>
        <v>59</v>
      </c>
      <c r="Z37" s="1">
        <f ca="1">IF(B37="","",IF(H37=H36,MAX($C$7:C37),B37))</f>
        <v>31</v>
      </c>
      <c r="AA37" s="163">
        <v>31</v>
      </c>
      <c r="AB37" s="163">
        <v>59</v>
      </c>
      <c r="AC37" s="1">
        <f t="shared" ca="1" si="4"/>
        <v>31</v>
      </c>
      <c r="AD37" s="1" t="str">
        <f t="shared" ca="1" si="3"/>
        <v/>
      </c>
    </row>
    <row r="38" spans="1:30" ht="14.25">
      <c r="A38" s="231"/>
      <c r="B38" s="179">
        <f t="shared" si="0"/>
        <v>32</v>
      </c>
      <c r="C38" s="279">
        <f t="shared" ca="1" si="1"/>
        <v>32</v>
      </c>
      <c r="D38" s="277" t="str">
        <f ca="1">IF(B38="","",INDEX(Points!$Q$90:$KE$93,4,Classement!Y38-16))</f>
        <v>Jean-Yves Colas</v>
      </c>
      <c r="E38" s="284" t="str">
        <f ca="1">IF(B38="","",INDEX(Points!$Q$90:$KE$94,5,Classement!Y38-16))</f>
        <v>EMCC</v>
      </c>
      <c r="F38" s="280" t="str">
        <f t="shared" ca="1" si="2"/>
        <v>ð</v>
      </c>
      <c r="G38" s="229" t="str">
        <f t="shared" ca="1" si="5"/>
        <v/>
      </c>
      <c r="H38" s="165">
        <f ca="1">IF(B38="","",SUMIF(Points!$Q$91:$KE$91,B38,Points!$Q$92:$Q$92))</f>
        <v>29.7</v>
      </c>
      <c r="I38" s="281">
        <f ca="1">IF(B38="","",SUMIF(Points!$Q$91:$KE$91,B38,Points!$Q$95:$Q$95))</f>
        <v>0.5714285714285714</v>
      </c>
      <c r="J38" s="282">
        <f ca="1">IF(B38="","",SUMIF(Points!$Q$91:$KE$91,B38,Points!$Q$109:$Q$109))</f>
        <v>1</v>
      </c>
      <c r="K38" s="282">
        <f ca="1">IF(B38="","",SUMIF(Points!$Q$91:$KE$91,B38,Points!$Q$110:$Q$110))</f>
        <v>-1</v>
      </c>
      <c r="L38" s="282">
        <f ca="1">IF(B38="","",SUMIF(Points!$Q$91:$KE$91,B38,Points!$Q$107:$Q$107))</f>
        <v>3</v>
      </c>
      <c r="M38" s="283">
        <f ca="1">IF(B38="","",SUMIF(Points!$Q$91:$KE$91,B38,Points!$Q$108:$Q$108))</f>
        <v>2</v>
      </c>
      <c r="N38" s="285">
        <f ca="1">IF(B38="","",SUMIF(Points!$Q$91:$KE$91,B38,Points!$Q$96:$Q$96))</f>
        <v>29.7</v>
      </c>
      <c r="O38" s="286">
        <f ca="1">IF(B38="","",SUMIF(Points!$Q$91:$KE$91,B38,Points!$Q$97:$Q$97))</f>
        <v>0</v>
      </c>
      <c r="P38" s="286">
        <f ca="1">IF(B38="","",SUMIF(Points!$Q$91:$KE$91,B38,Points!$Q$98:$Q$98))</f>
        <v>0</v>
      </c>
      <c r="Q38" s="286">
        <f ca="1">IF(B38="","",SUMIF(Points!$Q$91:$KE$91,B38,Points!$Q$99:$Q$99))</f>
        <v>0</v>
      </c>
      <c r="R38" s="286">
        <f ca="1">IF(B38="","",SUMIF(Points!$Q$91:$KE$91,B38,Points!$Q$100:$Q$100))</f>
        <v>0</v>
      </c>
      <c r="S38" s="286">
        <f ca="1">IF(B38="","",SUMIF(Points!$Q$91:$KE$91,B38,Points!$Q$101:$Q$101))</f>
        <v>0</v>
      </c>
      <c r="T38" s="287">
        <f ca="1">IF(B38="","",SUMIF(Points!$Q$91:$KE$91,B38,Points!$Q$102:$Q$102))</f>
        <v>0</v>
      </c>
      <c r="U38" s="286">
        <f ca="1">IF(B38="","",SUMIF(Points!$Q$91:$KE$91,B38,Points!$Q$103:$Q$103))</f>
        <v>0</v>
      </c>
      <c r="V38" s="286">
        <f ca="1">IF(B38="","",SUMIF(Points!$Q$91:$KE$91,B38,Points!$Q$104:$Q$104))</f>
        <v>0</v>
      </c>
      <c r="W38" s="288">
        <f ca="1">IF(B38="","",SUMIF(Points!$Q$91:$KE$91,B38,Points!$Q$105:$Q$105))</f>
        <v>0</v>
      </c>
      <c r="X38" s="214"/>
      <c r="Y38" s="1">
        <f ca="1">IF(B38="","",SUMIF(Points!$Q$91:$KE$91,B38,Points!$Q$106:$Q$106))</f>
        <v>104</v>
      </c>
      <c r="Z38" s="1">
        <f ca="1">IF(B38="","",IF(H38=H37,MAX($C$7:C38),B38))</f>
        <v>32</v>
      </c>
      <c r="AA38" s="163">
        <v>32</v>
      </c>
      <c r="AB38" s="163">
        <v>104</v>
      </c>
      <c r="AC38" s="1">
        <f t="shared" ca="1" si="4"/>
        <v>32</v>
      </c>
      <c r="AD38" s="1" t="str">
        <f t="shared" ca="1" si="3"/>
        <v/>
      </c>
    </row>
    <row r="39" spans="1:30" ht="14.25">
      <c r="A39" s="231"/>
      <c r="B39" s="179">
        <f t="shared" ref="B39:B69" si="6">IF(B38&lt;$B$2,B38+1,"")</f>
        <v>33</v>
      </c>
      <c r="C39" s="368">
        <f t="shared" ref="C39:C61" ca="1" si="7">IF(B39="","",IF(H39=H38,"-",B39))</f>
        <v>33</v>
      </c>
      <c r="D39" s="369" t="str">
        <f ca="1">IF(B39="","",INDEX(Points!$Q$90:$KE$93,4,Classement!Y39-16))</f>
        <v>Jean-Baptiste Havis</v>
      </c>
      <c r="E39" s="370" t="str">
        <f ca="1">IF(B39="","",INDEX(Points!$Q$90:$KE$94,5,Classement!Y39-16))</f>
        <v>BNP</v>
      </c>
      <c r="F39" s="371" t="str">
        <f t="shared" ref="F39:F61" ca="1" si="8">IF(B39="","",IF(G39="","ð",IF(G39&lt;0,"ø","ö")))</f>
        <v>ð</v>
      </c>
      <c r="G39" s="372" t="str">
        <f t="shared" ca="1" si="5"/>
        <v/>
      </c>
      <c r="H39" s="373">
        <f ca="1">IF(B39="","",SUMIF(Points!$Q$91:$KE$91,B39,Points!$Q$92:$Q$92))</f>
        <v>28.9</v>
      </c>
      <c r="I39" s="374">
        <f ca="1">IF(B39="","",SUMIF(Points!$Q$91:$KE$91,B39,Points!$Q$95:$Q$95))</f>
        <v>0.5714285714285714</v>
      </c>
      <c r="J39" s="375">
        <f ca="1">IF(B39="","",SUMIF(Points!$Q$91:$KE$91,B39,Points!$Q$109:$Q$109))</f>
        <v>1</v>
      </c>
      <c r="K39" s="375">
        <f ca="1">IF(B39="","",SUMIF(Points!$Q$91:$KE$91,B39,Points!$Q$110:$Q$110))</f>
        <v>-1</v>
      </c>
      <c r="L39" s="375">
        <f ca="1">IF(B39="","",SUMIF(Points!$Q$91:$KE$91,B39,Points!$Q$107:$Q$107))</f>
        <v>3</v>
      </c>
      <c r="M39" s="376">
        <f ca="1">IF(B39="","",SUMIF(Points!$Q$91:$KE$91,B39,Points!$Q$108:$Q$108))</f>
        <v>2</v>
      </c>
      <c r="N39" s="377">
        <f ca="1">IF(B39="","",SUMIF(Points!$Q$91:$KE$91,B39,Points!$Q$96:$Q$96))</f>
        <v>28.9</v>
      </c>
      <c r="O39" s="378">
        <f ca="1">IF(B39="","",SUMIF(Points!$Q$91:$KE$91,B39,Points!$Q$97:$Q$97))</f>
        <v>0</v>
      </c>
      <c r="P39" s="378">
        <f ca="1">IF(B39="","",SUMIF(Points!$Q$91:$KE$91,B39,Points!$Q$98:$Q$98))</f>
        <v>0</v>
      </c>
      <c r="Q39" s="378">
        <f ca="1">IF(B39="","",SUMIF(Points!$Q$91:$KE$91,B39,Points!$Q$99:$Q$99))</f>
        <v>0</v>
      </c>
      <c r="R39" s="378">
        <f ca="1">IF(B39="","",SUMIF(Points!$Q$91:$KE$91,B39,Points!$Q$100:$Q$100))</f>
        <v>0</v>
      </c>
      <c r="S39" s="378">
        <f ca="1">IF(B39="","",SUMIF(Points!$Q$91:$KE$91,B39,Points!$Q$101:$Q$101))</f>
        <v>0</v>
      </c>
      <c r="T39" s="377">
        <f ca="1">IF(B39="","",SUMIF(Points!$Q$91:$KE$91,B39,Points!$Q$102:$Q$102))</f>
        <v>0</v>
      </c>
      <c r="U39" s="378">
        <f ca="1">IF(B39="","",SUMIF(Points!$Q$91:$KE$91,B39,Points!$Q$103:$Q$103))</f>
        <v>0</v>
      </c>
      <c r="V39" s="378">
        <f ca="1">IF(B39="","",SUMIF(Points!$Q$91:$KE$91,B39,Points!$Q$104:$Q$104))</f>
        <v>0</v>
      </c>
      <c r="W39" s="379">
        <f ca="1">IF(B39="","",SUMIF(Points!$Q$91:$KE$91,B39,Points!$Q$105:$Q$105))</f>
        <v>0</v>
      </c>
      <c r="X39" s="214"/>
      <c r="Y39" s="1">
        <f ca="1">IF(B39="","",SUMIF(Points!$Q$91:$KE$91,B39,Points!$Q$106:$Q$106))</f>
        <v>92</v>
      </c>
      <c r="Z39" s="1">
        <f ca="1">IF(B39="","",IF(H39=H38,MAX($C$7:C39),B39))</f>
        <v>33</v>
      </c>
      <c r="AA39" s="163">
        <v>33</v>
      </c>
      <c r="AB39" s="163">
        <v>92</v>
      </c>
      <c r="AC39" s="1">
        <f t="shared" ca="1" si="4"/>
        <v>33</v>
      </c>
      <c r="AD39" s="1" t="str">
        <f t="shared" ref="AD39:AD61" ca="1" si="9">IF(AA39-AC39&lt;&gt;0,AA39-AC39,"")</f>
        <v/>
      </c>
    </row>
    <row r="40" spans="1:30" ht="14.25">
      <c r="A40" s="231"/>
      <c r="B40" s="179">
        <f t="shared" si="6"/>
        <v>34</v>
      </c>
      <c r="C40" s="279" t="str">
        <f t="shared" ca="1" si="7"/>
        <v>-</v>
      </c>
      <c r="D40" s="277" t="str">
        <f ca="1">IF(B40="","",INDEX(Points!$Q$90:$KE$93,4,Classement!Y40-16))</f>
        <v>JF Deschamps</v>
      </c>
      <c r="E40" s="284" t="str">
        <f ca="1">IF(B40="","",INDEX(Points!$Q$90:$KE$94,5,Classement!Y40-16))</f>
        <v>SI2M</v>
      </c>
      <c r="F40" s="280" t="str">
        <f t="shared" ca="1" si="8"/>
        <v>ð</v>
      </c>
      <c r="G40" s="229" t="str">
        <f t="shared" ca="1" si="5"/>
        <v/>
      </c>
      <c r="H40" s="165">
        <f ca="1">IF(B40="","",SUMIF(Points!$Q$91:$KE$91,B40,Points!$Q$92:$Q$92))</f>
        <v>28.9</v>
      </c>
      <c r="I40" s="281">
        <f ca="1">IF(B40="","",SUMIF(Points!$Q$91:$KE$91,B40,Points!$Q$95:$Q$95))</f>
        <v>0.5714285714285714</v>
      </c>
      <c r="J40" s="282">
        <f ca="1">IF(B40="","",SUMIF(Points!$Q$91:$KE$91,B40,Points!$Q$109:$Q$109))</f>
        <v>1</v>
      </c>
      <c r="K40" s="282">
        <f ca="1">IF(B40="","",SUMIF(Points!$Q$91:$KE$91,B40,Points!$Q$110:$Q$110))</f>
        <v>-1</v>
      </c>
      <c r="L40" s="282">
        <f ca="1">IF(B40="","",SUMIF(Points!$Q$91:$KE$91,B40,Points!$Q$107:$Q$107))</f>
        <v>3</v>
      </c>
      <c r="M40" s="283">
        <f ca="1">IF(B40="","",SUMIF(Points!$Q$91:$KE$91,B40,Points!$Q$108:$Q$108))</f>
        <v>2</v>
      </c>
      <c r="N40" s="285">
        <f ca="1">IF(B40="","",SUMIF(Points!$Q$91:$KE$91,B40,Points!$Q$96:$Q$96))</f>
        <v>28.9</v>
      </c>
      <c r="O40" s="286">
        <f ca="1">IF(B40="","",SUMIF(Points!$Q$91:$KE$91,B40,Points!$Q$97:$Q$97))</f>
        <v>0</v>
      </c>
      <c r="P40" s="286">
        <f ca="1">IF(B40="","",SUMIF(Points!$Q$91:$KE$91,B40,Points!$Q$98:$Q$98))</f>
        <v>0</v>
      </c>
      <c r="Q40" s="286">
        <f ca="1">IF(B40="","",SUMIF(Points!$Q$91:$KE$91,B40,Points!$Q$99:$Q$99))</f>
        <v>0</v>
      </c>
      <c r="R40" s="286">
        <f ca="1">IF(B40="","",SUMIF(Points!$Q$91:$KE$91,B40,Points!$Q$100:$Q$100))</f>
        <v>0</v>
      </c>
      <c r="S40" s="286">
        <f ca="1">IF(B40="","",SUMIF(Points!$Q$91:$KE$91,B40,Points!$Q$101:$Q$101))</f>
        <v>0</v>
      </c>
      <c r="T40" s="287">
        <f ca="1">IF(B40="","",SUMIF(Points!$Q$91:$KE$91,B40,Points!$Q$102:$Q$102))</f>
        <v>0</v>
      </c>
      <c r="U40" s="286">
        <f ca="1">IF(B40="","",SUMIF(Points!$Q$91:$KE$91,B40,Points!$Q$103:$Q$103))</f>
        <v>0</v>
      </c>
      <c r="V40" s="286">
        <f ca="1">IF(B40="","",SUMIF(Points!$Q$91:$KE$91,B40,Points!$Q$104:$Q$104))</f>
        <v>0</v>
      </c>
      <c r="W40" s="288">
        <f ca="1">IF(B40="","",SUMIF(Points!$Q$91:$KE$91,B40,Points!$Q$105:$Q$105))</f>
        <v>0</v>
      </c>
      <c r="X40" s="214"/>
      <c r="Y40" s="1">
        <f ca="1">IF(B40="","",SUMIF(Points!$Q$91:$KE$91,B40,Points!$Q$106:$Q$106))</f>
        <v>98</v>
      </c>
      <c r="Z40" s="1">
        <f ca="1">IF(B40="","",IF(H40=H39,MAX($C$7:C40),B40))</f>
        <v>33</v>
      </c>
      <c r="AA40" s="163">
        <v>33</v>
      </c>
      <c r="AB40" s="163">
        <v>98</v>
      </c>
      <c r="AC40" s="1">
        <f t="shared" ca="1" si="4"/>
        <v>33</v>
      </c>
      <c r="AD40" s="1" t="str">
        <f t="shared" ca="1" si="9"/>
        <v/>
      </c>
    </row>
    <row r="41" spans="1:30" ht="14.25">
      <c r="A41" s="231"/>
      <c r="B41" s="179">
        <f t="shared" si="6"/>
        <v>35</v>
      </c>
      <c r="C41" s="368" t="str">
        <f t="shared" ca="1" si="7"/>
        <v>-</v>
      </c>
      <c r="D41" s="369" t="str">
        <f ca="1">IF(B41="","",INDEX(Points!$Q$90:$KE$93,4,Classement!Y41-16))</f>
        <v>Stéphane Barbier</v>
      </c>
      <c r="E41" s="370" t="str">
        <f ca="1">IF(B41="","",INDEX(Points!$Q$90:$KE$94,5,Classement!Y41-16))</f>
        <v>VILLEPREUX FC</v>
      </c>
      <c r="F41" s="371" t="str">
        <f t="shared" ca="1" si="8"/>
        <v>ð</v>
      </c>
      <c r="G41" s="372" t="str">
        <f t="shared" ca="1" si="5"/>
        <v/>
      </c>
      <c r="H41" s="373">
        <f ca="1">IF(B41="","",SUMIF(Points!$Q$91:$KE$91,B41,Points!$Q$92:$Q$92))</f>
        <v>28.9</v>
      </c>
      <c r="I41" s="374">
        <f ca="1">IF(B41="","",SUMIF(Points!$Q$91:$KE$91,B41,Points!$Q$95:$Q$95))</f>
        <v>0.5714285714285714</v>
      </c>
      <c r="J41" s="375">
        <f ca="1">IF(B41="","",SUMIF(Points!$Q$91:$KE$91,B41,Points!$Q$109:$Q$109))</f>
        <v>1</v>
      </c>
      <c r="K41" s="375">
        <f ca="1">IF(B41="","",SUMIF(Points!$Q$91:$KE$91,B41,Points!$Q$110:$Q$110))</f>
        <v>-1</v>
      </c>
      <c r="L41" s="375">
        <f ca="1">IF(B41="","",SUMIF(Points!$Q$91:$KE$91,B41,Points!$Q$107:$Q$107))</f>
        <v>3</v>
      </c>
      <c r="M41" s="376">
        <f ca="1">IF(B41="","",SUMIF(Points!$Q$91:$KE$91,B41,Points!$Q$108:$Q$108))</f>
        <v>2</v>
      </c>
      <c r="N41" s="377">
        <f ca="1">IF(B41="","",SUMIF(Points!$Q$91:$KE$91,B41,Points!$Q$96:$Q$96))</f>
        <v>28.9</v>
      </c>
      <c r="O41" s="378">
        <f ca="1">IF(B41="","",SUMIF(Points!$Q$91:$KE$91,B41,Points!$Q$97:$Q$97))</f>
        <v>0</v>
      </c>
      <c r="P41" s="378">
        <f ca="1">IF(B41="","",SUMIF(Points!$Q$91:$KE$91,B41,Points!$Q$98:$Q$98))</f>
        <v>0</v>
      </c>
      <c r="Q41" s="378">
        <f ca="1">IF(B41="","",SUMIF(Points!$Q$91:$KE$91,B41,Points!$Q$99:$Q$99))</f>
        <v>0</v>
      </c>
      <c r="R41" s="378">
        <f ca="1">IF(B41="","",SUMIF(Points!$Q$91:$KE$91,B41,Points!$Q$100:$Q$100))</f>
        <v>0</v>
      </c>
      <c r="S41" s="378">
        <f ca="1">IF(B41="","",SUMIF(Points!$Q$91:$KE$91,B41,Points!$Q$101:$Q$101))</f>
        <v>0</v>
      </c>
      <c r="T41" s="377">
        <f ca="1">IF(B41="","",SUMIF(Points!$Q$91:$KE$91,B41,Points!$Q$102:$Q$102))</f>
        <v>0</v>
      </c>
      <c r="U41" s="378">
        <f ca="1">IF(B41="","",SUMIF(Points!$Q$91:$KE$91,B41,Points!$Q$103:$Q$103))</f>
        <v>0</v>
      </c>
      <c r="V41" s="378">
        <f ca="1">IF(B41="","",SUMIF(Points!$Q$91:$KE$91,B41,Points!$Q$104:$Q$104))</f>
        <v>0</v>
      </c>
      <c r="W41" s="379">
        <f ca="1">IF(B41="","",SUMIF(Points!$Q$91:$KE$91,B41,Points!$Q$105:$Q$105))</f>
        <v>0</v>
      </c>
      <c r="X41" s="214"/>
      <c r="Y41" s="1">
        <f ca="1">IF(B41="","",SUMIF(Points!$Q$91:$KE$91,B41,Points!$Q$106:$Q$106))</f>
        <v>182</v>
      </c>
      <c r="Z41" s="1">
        <f ca="1">IF(B41="","",IF(H41=H40,MAX($C$7:C41),B41))</f>
        <v>33</v>
      </c>
      <c r="AA41" s="163">
        <v>33</v>
      </c>
      <c r="AB41" s="163">
        <v>182</v>
      </c>
      <c r="AC41" s="1">
        <f t="shared" ca="1" si="4"/>
        <v>33</v>
      </c>
      <c r="AD41" s="1" t="str">
        <f t="shared" ca="1" si="9"/>
        <v/>
      </c>
    </row>
    <row r="42" spans="1:30" ht="14.25">
      <c r="A42" s="231"/>
      <c r="B42" s="179">
        <f t="shared" si="6"/>
        <v>36</v>
      </c>
      <c r="C42" s="279">
        <f t="shared" ca="1" si="7"/>
        <v>36</v>
      </c>
      <c r="D42" s="277" t="str">
        <f ca="1">IF(B42="","",INDEX(Points!$Q$90:$KE$93,4,Classement!Y42-16))</f>
        <v>Nicolas Skunca</v>
      </c>
      <c r="E42" s="284" t="str">
        <f ca="1">IF(B42="","",INDEX(Points!$Q$90:$KE$94,5,Classement!Y42-16))</f>
        <v/>
      </c>
      <c r="F42" s="280" t="str">
        <f t="shared" ca="1" si="8"/>
        <v>ð</v>
      </c>
      <c r="G42" s="229" t="str">
        <f t="shared" ca="1" si="5"/>
        <v/>
      </c>
      <c r="H42" s="165">
        <f ca="1">IF(B42="","",SUMIF(Points!$Q$91:$KE$91,B42,Points!$Q$92:$Q$92))</f>
        <v>28.700000000000003</v>
      </c>
      <c r="I42" s="281">
        <f ca="1">IF(B42="","",SUMIF(Points!$Q$91:$KE$91,B42,Points!$Q$95:$Q$95))</f>
        <v>0.42857142857142855</v>
      </c>
      <c r="J42" s="282">
        <f ca="1">IF(B42="","",SUMIF(Points!$Q$91:$KE$91,B42,Points!$Q$109:$Q$109))</f>
        <v>1</v>
      </c>
      <c r="K42" s="282">
        <f ca="1">IF(B42="","",SUMIF(Points!$Q$91:$KE$91,B42,Points!$Q$110:$Q$110))</f>
        <v>-1</v>
      </c>
      <c r="L42" s="282">
        <f ca="1">IF(B42="","",SUMIF(Points!$Q$91:$KE$91,B42,Points!$Q$107:$Q$107))</f>
        <v>3</v>
      </c>
      <c r="M42" s="283">
        <f ca="1">IF(B42="","",SUMIF(Points!$Q$91:$KE$91,B42,Points!$Q$108:$Q$108))</f>
        <v>3</v>
      </c>
      <c r="N42" s="285">
        <f ca="1">IF(B42="","",SUMIF(Points!$Q$91:$KE$91,B42,Points!$Q$96:$Q$96))</f>
        <v>28.700000000000003</v>
      </c>
      <c r="O42" s="286">
        <f ca="1">IF(B42="","",SUMIF(Points!$Q$91:$KE$91,B42,Points!$Q$97:$Q$97))</f>
        <v>0</v>
      </c>
      <c r="P42" s="286">
        <f ca="1">IF(B42="","",SUMIF(Points!$Q$91:$KE$91,B42,Points!$Q$98:$Q$98))</f>
        <v>0</v>
      </c>
      <c r="Q42" s="286">
        <f ca="1">IF(B42="","",SUMIF(Points!$Q$91:$KE$91,B42,Points!$Q$99:$Q$99))</f>
        <v>0</v>
      </c>
      <c r="R42" s="286">
        <f ca="1">IF(B42="","",SUMIF(Points!$Q$91:$KE$91,B42,Points!$Q$100:$Q$100))</f>
        <v>0</v>
      </c>
      <c r="S42" s="286">
        <f ca="1">IF(B42="","",SUMIF(Points!$Q$91:$KE$91,B42,Points!$Q$101:$Q$101))</f>
        <v>0</v>
      </c>
      <c r="T42" s="287">
        <f ca="1">IF(B42="","",SUMIF(Points!$Q$91:$KE$91,B42,Points!$Q$102:$Q$102))</f>
        <v>0</v>
      </c>
      <c r="U42" s="286">
        <f ca="1">IF(B42="","",SUMIF(Points!$Q$91:$KE$91,B42,Points!$Q$103:$Q$103))</f>
        <v>0</v>
      </c>
      <c r="V42" s="286">
        <f ca="1">IF(B42="","",SUMIF(Points!$Q$91:$KE$91,B42,Points!$Q$104:$Q$104))</f>
        <v>0</v>
      </c>
      <c r="W42" s="288">
        <f ca="1">IF(B42="","",SUMIF(Points!$Q$91:$KE$91,B42,Points!$Q$105:$Q$105))</f>
        <v>0</v>
      </c>
      <c r="X42" s="214"/>
      <c r="Y42" s="1">
        <f ca="1">IF(B42="","",SUMIF(Points!$Q$91:$KE$91,B42,Points!$Q$106:$Q$106))</f>
        <v>149</v>
      </c>
      <c r="Z42" s="1">
        <f ca="1">IF(B42="","",IF(H42=H41,MAX($C$7:C42),B42))</f>
        <v>36</v>
      </c>
      <c r="AA42" s="163">
        <v>36</v>
      </c>
      <c r="AB42" s="163">
        <v>149</v>
      </c>
      <c r="AC42" s="1">
        <f t="shared" ca="1" si="4"/>
        <v>36</v>
      </c>
      <c r="AD42" s="1" t="str">
        <f t="shared" ca="1" si="9"/>
        <v/>
      </c>
    </row>
    <row r="43" spans="1:30" ht="14.25">
      <c r="A43" s="231"/>
      <c r="B43" s="179">
        <f t="shared" si="6"/>
        <v>37</v>
      </c>
      <c r="C43" s="368">
        <f t="shared" ca="1" si="7"/>
        <v>37</v>
      </c>
      <c r="D43" s="369" t="str">
        <f ca="1">IF(B43="","",INDEX(Points!$Q$90:$KE$93,4,Classement!Y43-16))</f>
        <v>Laurent Ott</v>
      </c>
      <c r="E43" s="370" t="str">
        <f ca="1">IF(B43="","",INDEX(Points!$Q$90:$KE$94,5,Classement!Y43-16))</f>
        <v>HUMANEA</v>
      </c>
      <c r="F43" s="371" t="str">
        <f t="shared" ca="1" si="8"/>
        <v>ð</v>
      </c>
      <c r="G43" s="372" t="str">
        <f t="shared" ca="1" si="5"/>
        <v/>
      </c>
      <c r="H43" s="373">
        <f ca="1">IF(B43="","",SUMIF(Points!$Q$91:$KE$91,B43,Points!$Q$92:$Q$92))</f>
        <v>28.5</v>
      </c>
      <c r="I43" s="374">
        <f ca="1">IF(B43="","",SUMIF(Points!$Q$91:$KE$91,B43,Points!$Q$95:$Q$95))</f>
        <v>0.5714285714285714</v>
      </c>
      <c r="J43" s="375">
        <f ca="1">IF(B43="","",SUMIF(Points!$Q$91:$KE$91,B43,Points!$Q$109:$Q$109))</f>
        <v>1</v>
      </c>
      <c r="K43" s="375">
        <f ca="1">IF(B43="","",SUMIF(Points!$Q$91:$KE$91,B43,Points!$Q$110:$Q$110))</f>
        <v>-1</v>
      </c>
      <c r="L43" s="375">
        <f ca="1">IF(B43="","",SUMIF(Points!$Q$91:$KE$91,B43,Points!$Q$107:$Q$107))</f>
        <v>2</v>
      </c>
      <c r="M43" s="376">
        <f ca="1">IF(B43="","",SUMIF(Points!$Q$91:$KE$91,B43,Points!$Q$108:$Q$108))</f>
        <v>1</v>
      </c>
      <c r="N43" s="377">
        <f ca="1">IF(B43="","",SUMIF(Points!$Q$91:$KE$91,B43,Points!$Q$96:$Q$96))</f>
        <v>28.5</v>
      </c>
      <c r="O43" s="378">
        <f ca="1">IF(B43="","",SUMIF(Points!$Q$91:$KE$91,B43,Points!$Q$97:$Q$97))</f>
        <v>0</v>
      </c>
      <c r="P43" s="378">
        <f ca="1">IF(B43="","",SUMIF(Points!$Q$91:$KE$91,B43,Points!$Q$98:$Q$98))</f>
        <v>0</v>
      </c>
      <c r="Q43" s="378">
        <f ca="1">IF(B43="","",SUMIF(Points!$Q$91:$KE$91,B43,Points!$Q$99:$Q$99))</f>
        <v>0</v>
      </c>
      <c r="R43" s="378">
        <f ca="1">IF(B43="","",SUMIF(Points!$Q$91:$KE$91,B43,Points!$Q$100:$Q$100))</f>
        <v>0</v>
      </c>
      <c r="S43" s="378">
        <f ca="1">IF(B43="","",SUMIF(Points!$Q$91:$KE$91,B43,Points!$Q$101:$Q$101))</f>
        <v>0</v>
      </c>
      <c r="T43" s="377">
        <f ca="1">IF(B43="","",SUMIF(Points!$Q$91:$KE$91,B43,Points!$Q$102:$Q$102))</f>
        <v>0</v>
      </c>
      <c r="U43" s="378">
        <f ca="1">IF(B43="","",SUMIF(Points!$Q$91:$KE$91,B43,Points!$Q$103:$Q$103))</f>
        <v>0</v>
      </c>
      <c r="V43" s="378">
        <f ca="1">IF(B43="","",SUMIF(Points!$Q$91:$KE$91,B43,Points!$Q$104:$Q$104))</f>
        <v>0</v>
      </c>
      <c r="W43" s="379">
        <f ca="1">IF(B43="","",SUMIF(Points!$Q$91:$KE$91,B43,Points!$Q$105:$Q$105))</f>
        <v>0</v>
      </c>
      <c r="X43" s="214"/>
      <c r="Y43" s="1">
        <f ca="1">IF(B43="","",SUMIF(Points!$Q$91:$KE$91,B43,Points!$Q$106:$Q$106))</f>
        <v>113</v>
      </c>
      <c r="Z43" s="1">
        <f ca="1">IF(B43="","",IF(H43=H42,MAX($C$7:C43),B43))</f>
        <v>37</v>
      </c>
      <c r="AA43" s="163">
        <v>37</v>
      </c>
      <c r="AB43" s="163">
        <v>113</v>
      </c>
      <c r="AC43" s="1">
        <f t="shared" ca="1" si="4"/>
        <v>37</v>
      </c>
      <c r="AD43" s="1" t="str">
        <f t="shared" ca="1" si="9"/>
        <v/>
      </c>
    </row>
    <row r="44" spans="1:30" ht="14.25">
      <c r="A44" s="231"/>
      <c r="B44" s="179">
        <f t="shared" si="6"/>
        <v>38</v>
      </c>
      <c r="C44" s="279">
        <f t="shared" ca="1" si="7"/>
        <v>38</v>
      </c>
      <c r="D44" s="277" t="str">
        <f ca="1">IF(B44="","",INDEX(Points!$Q$90:$KE$93,4,Classement!Y44-16))</f>
        <v>Christophe Cormond</v>
      </c>
      <c r="E44" s="284" t="str">
        <f ca="1">IF(B44="","",INDEX(Points!$Q$90:$KE$94,5,Classement!Y44-16))</f>
        <v/>
      </c>
      <c r="F44" s="280" t="str">
        <f t="shared" ca="1" si="8"/>
        <v>ð</v>
      </c>
      <c r="G44" s="229" t="str">
        <f t="shared" ca="1" si="5"/>
        <v/>
      </c>
      <c r="H44" s="165">
        <f ca="1">IF(B44="","",SUMIF(Points!$Q$91:$KE$91,B44,Points!$Q$92:$Q$92))</f>
        <v>27.700000000000003</v>
      </c>
      <c r="I44" s="281">
        <f ca="1">IF(B44="","",SUMIF(Points!$Q$91:$KE$91,B44,Points!$Q$95:$Q$95))</f>
        <v>0.5714285714285714</v>
      </c>
      <c r="J44" s="282">
        <f ca="1">IF(B44="","",SUMIF(Points!$Q$91:$KE$91,B44,Points!$Q$109:$Q$109))</f>
        <v>1</v>
      </c>
      <c r="K44" s="282">
        <f ca="1">IF(B44="","",SUMIF(Points!$Q$91:$KE$91,B44,Points!$Q$110:$Q$110))</f>
        <v>-1</v>
      </c>
      <c r="L44" s="282">
        <f ca="1">IF(B44="","",SUMIF(Points!$Q$91:$KE$91,B44,Points!$Q$107:$Q$107))</f>
        <v>2</v>
      </c>
      <c r="M44" s="283">
        <f ca="1">IF(B44="","",SUMIF(Points!$Q$91:$KE$91,B44,Points!$Q$108:$Q$108))</f>
        <v>1</v>
      </c>
      <c r="N44" s="285">
        <f ca="1">IF(B44="","",SUMIF(Points!$Q$91:$KE$91,B44,Points!$Q$96:$Q$96))</f>
        <v>27.700000000000003</v>
      </c>
      <c r="O44" s="286">
        <f ca="1">IF(B44="","",SUMIF(Points!$Q$91:$KE$91,B44,Points!$Q$97:$Q$97))</f>
        <v>0</v>
      </c>
      <c r="P44" s="286">
        <f ca="1">IF(B44="","",SUMIF(Points!$Q$91:$KE$91,B44,Points!$Q$98:$Q$98))</f>
        <v>0</v>
      </c>
      <c r="Q44" s="286">
        <f ca="1">IF(B44="","",SUMIF(Points!$Q$91:$KE$91,B44,Points!$Q$99:$Q$99))</f>
        <v>0</v>
      </c>
      <c r="R44" s="286">
        <f ca="1">IF(B44="","",SUMIF(Points!$Q$91:$KE$91,B44,Points!$Q$100:$Q$100))</f>
        <v>0</v>
      </c>
      <c r="S44" s="286">
        <f ca="1">IF(B44="","",SUMIF(Points!$Q$91:$KE$91,B44,Points!$Q$101:$Q$101))</f>
        <v>0</v>
      </c>
      <c r="T44" s="287">
        <f ca="1">IF(B44="","",SUMIF(Points!$Q$91:$KE$91,B44,Points!$Q$102:$Q$102))</f>
        <v>0</v>
      </c>
      <c r="U44" s="286">
        <f ca="1">IF(B44="","",SUMIF(Points!$Q$91:$KE$91,B44,Points!$Q$103:$Q$103))</f>
        <v>0</v>
      </c>
      <c r="V44" s="286">
        <f ca="1">IF(B44="","",SUMIF(Points!$Q$91:$KE$91,B44,Points!$Q$104:$Q$104))</f>
        <v>0</v>
      </c>
      <c r="W44" s="288">
        <f ca="1">IF(B44="","",SUMIF(Points!$Q$91:$KE$91,B44,Points!$Q$105:$Q$105))</f>
        <v>0</v>
      </c>
      <c r="X44" s="214"/>
      <c r="Y44" s="1">
        <f ca="1">IF(B44="","",SUMIF(Points!$Q$91:$KE$91,B44,Points!$Q$106:$Q$106))</f>
        <v>41</v>
      </c>
      <c r="Z44" s="1">
        <f ca="1">IF(B44="","",IF(H44=H43,MAX($C$7:C44),B44))</f>
        <v>38</v>
      </c>
      <c r="AA44" s="163">
        <v>38</v>
      </c>
      <c r="AB44" s="163">
        <v>41</v>
      </c>
      <c r="AC44" s="1">
        <f t="shared" ca="1" si="4"/>
        <v>38</v>
      </c>
      <c r="AD44" s="1" t="str">
        <f t="shared" ca="1" si="9"/>
        <v/>
      </c>
    </row>
    <row r="45" spans="1:30" ht="14.25">
      <c r="A45" s="231"/>
      <c r="B45" s="179">
        <f t="shared" si="6"/>
        <v>39</v>
      </c>
      <c r="C45" s="368">
        <f t="shared" ca="1" si="7"/>
        <v>39</v>
      </c>
      <c r="D45" s="369" t="str">
        <f ca="1">IF(B45="","",INDEX(Points!$Q$90:$KE$93,4,Classement!Y45-16))</f>
        <v>Francis Paillard</v>
      </c>
      <c r="E45" s="370" t="str">
        <f ca="1">IF(B45="","",INDEX(Points!$Q$90:$KE$94,5,Classement!Y45-16))</f>
        <v>SI2M</v>
      </c>
      <c r="F45" s="371" t="str">
        <f t="shared" ca="1" si="8"/>
        <v>ð</v>
      </c>
      <c r="G45" s="372" t="str">
        <f t="shared" ca="1" si="5"/>
        <v/>
      </c>
      <c r="H45" s="373">
        <f ca="1">IF(B45="","",SUMIF(Points!$Q$91:$KE$91,B45,Points!$Q$92:$Q$92))</f>
        <v>26.700000000000003</v>
      </c>
      <c r="I45" s="374">
        <f ca="1">IF(B45="","",SUMIF(Points!$Q$91:$KE$91,B45,Points!$Q$95:$Q$95))</f>
        <v>0.42857142857142855</v>
      </c>
      <c r="J45" s="375">
        <f ca="1">IF(B45="","",SUMIF(Points!$Q$91:$KE$91,B45,Points!$Q$109:$Q$109))</f>
        <v>1</v>
      </c>
      <c r="K45" s="375">
        <f ca="1">IF(B45="","",SUMIF(Points!$Q$91:$KE$91,B45,Points!$Q$110:$Q$110))</f>
        <v>-1</v>
      </c>
      <c r="L45" s="375">
        <f ca="1">IF(B45="","",SUMIF(Points!$Q$91:$KE$91,B45,Points!$Q$107:$Q$107))</f>
        <v>2</v>
      </c>
      <c r="M45" s="376">
        <f ca="1">IF(B45="","",SUMIF(Points!$Q$91:$KE$91,B45,Points!$Q$108:$Q$108))</f>
        <v>2</v>
      </c>
      <c r="N45" s="377">
        <f ca="1">IF(B45="","",SUMIF(Points!$Q$91:$KE$91,B45,Points!$Q$96:$Q$96))</f>
        <v>26.700000000000003</v>
      </c>
      <c r="O45" s="378">
        <f ca="1">IF(B45="","",SUMIF(Points!$Q$91:$KE$91,B45,Points!$Q$97:$Q$97))</f>
        <v>0</v>
      </c>
      <c r="P45" s="378">
        <f ca="1">IF(B45="","",SUMIF(Points!$Q$91:$KE$91,B45,Points!$Q$98:$Q$98))</f>
        <v>0</v>
      </c>
      <c r="Q45" s="378">
        <f ca="1">IF(B45="","",SUMIF(Points!$Q$91:$KE$91,B45,Points!$Q$99:$Q$99))</f>
        <v>0</v>
      </c>
      <c r="R45" s="378">
        <f ca="1">IF(B45="","",SUMIF(Points!$Q$91:$KE$91,B45,Points!$Q$100:$Q$100))</f>
        <v>0</v>
      </c>
      <c r="S45" s="378">
        <f ca="1">IF(B45="","",SUMIF(Points!$Q$91:$KE$91,B45,Points!$Q$101:$Q$101))</f>
        <v>0</v>
      </c>
      <c r="T45" s="377">
        <f ca="1">IF(B45="","",SUMIF(Points!$Q$91:$KE$91,B45,Points!$Q$102:$Q$102))</f>
        <v>0</v>
      </c>
      <c r="U45" s="378">
        <f ca="1">IF(B45="","",SUMIF(Points!$Q$91:$KE$91,B45,Points!$Q$103:$Q$103))</f>
        <v>0</v>
      </c>
      <c r="V45" s="378">
        <f ca="1">IF(B45="","",SUMIF(Points!$Q$91:$KE$91,B45,Points!$Q$104:$Q$104))</f>
        <v>0</v>
      </c>
      <c r="W45" s="379">
        <f ca="1">IF(B45="","",SUMIF(Points!$Q$91:$KE$91,B45,Points!$Q$105:$Q$105))</f>
        <v>0</v>
      </c>
      <c r="X45" s="214"/>
      <c r="Y45" s="1">
        <f ca="1">IF(B45="","",SUMIF(Points!$Q$91:$KE$91,B45,Points!$Q$106:$Q$106))</f>
        <v>65</v>
      </c>
      <c r="Z45" s="1">
        <f ca="1">IF(B45="","",IF(H45=H44,MAX($C$7:C45),B45))</f>
        <v>39</v>
      </c>
      <c r="AA45" s="163">
        <v>39</v>
      </c>
      <c r="AB45" s="163">
        <v>65</v>
      </c>
      <c r="AC45" s="1">
        <f t="shared" ca="1" si="4"/>
        <v>39</v>
      </c>
      <c r="AD45" s="1" t="str">
        <f t="shared" ca="1" si="9"/>
        <v/>
      </c>
    </row>
    <row r="46" spans="1:30" ht="14.25">
      <c r="A46" s="231"/>
      <c r="B46" s="179">
        <f t="shared" si="6"/>
        <v>40</v>
      </c>
      <c r="C46" s="279" t="str">
        <f t="shared" ca="1" si="7"/>
        <v>-</v>
      </c>
      <c r="D46" s="277" t="str">
        <f ca="1">IF(B46="","",INDEX(Points!$Q$90:$KE$93,4,Classement!Y46-16))</f>
        <v>Zigo Mozart</v>
      </c>
      <c r="E46" s="284" t="str">
        <f ca="1">IF(B46="","",INDEX(Points!$Q$90:$KE$94,5,Classement!Y46-16))</f>
        <v>MOZART PORTUGAL</v>
      </c>
      <c r="F46" s="280" t="str">
        <f t="shared" ca="1" si="8"/>
        <v>ð</v>
      </c>
      <c r="G46" s="229" t="str">
        <f t="shared" ca="1" si="5"/>
        <v/>
      </c>
      <c r="H46" s="165">
        <f ca="1">IF(B46="","",SUMIF(Points!$Q$91:$KE$91,B46,Points!$Q$92:$Q$92))</f>
        <v>26.700000000000003</v>
      </c>
      <c r="I46" s="281">
        <f ca="1">IF(B46="","",SUMIF(Points!$Q$91:$KE$91,B46,Points!$Q$95:$Q$95))</f>
        <v>0.5714285714285714</v>
      </c>
      <c r="J46" s="282">
        <f ca="1">IF(B46="","",SUMIF(Points!$Q$91:$KE$91,B46,Points!$Q$109:$Q$109))</f>
        <v>2</v>
      </c>
      <c r="K46" s="282">
        <f ca="1">IF(B46="","",SUMIF(Points!$Q$91:$KE$91,B46,Points!$Q$110:$Q$110))</f>
        <v>-1</v>
      </c>
      <c r="L46" s="282">
        <f ca="1">IF(B46="","",SUMIF(Points!$Q$91:$KE$91,B46,Points!$Q$107:$Q$107))</f>
        <v>2</v>
      </c>
      <c r="M46" s="283">
        <f ca="1">IF(B46="","",SUMIF(Points!$Q$91:$KE$91,B46,Points!$Q$108:$Q$108))</f>
        <v>1</v>
      </c>
      <c r="N46" s="285">
        <f ca="1">IF(B46="","",SUMIF(Points!$Q$91:$KE$91,B46,Points!$Q$96:$Q$96))</f>
        <v>26.700000000000003</v>
      </c>
      <c r="O46" s="286">
        <f ca="1">IF(B46="","",SUMIF(Points!$Q$91:$KE$91,B46,Points!$Q$97:$Q$97))</f>
        <v>0</v>
      </c>
      <c r="P46" s="286">
        <f ca="1">IF(B46="","",SUMIF(Points!$Q$91:$KE$91,B46,Points!$Q$98:$Q$98))</f>
        <v>0</v>
      </c>
      <c r="Q46" s="286">
        <f ca="1">IF(B46="","",SUMIF(Points!$Q$91:$KE$91,B46,Points!$Q$99:$Q$99))</f>
        <v>0</v>
      </c>
      <c r="R46" s="286">
        <f ca="1">IF(B46="","",SUMIF(Points!$Q$91:$KE$91,B46,Points!$Q$100:$Q$100))</f>
        <v>0</v>
      </c>
      <c r="S46" s="286">
        <f ca="1">IF(B46="","",SUMIF(Points!$Q$91:$KE$91,B46,Points!$Q$101:$Q$101))</f>
        <v>0</v>
      </c>
      <c r="T46" s="287">
        <f ca="1">IF(B46="","",SUMIF(Points!$Q$91:$KE$91,B46,Points!$Q$102:$Q$102))</f>
        <v>0</v>
      </c>
      <c r="U46" s="286">
        <f ca="1">IF(B46="","",SUMIF(Points!$Q$91:$KE$91,B46,Points!$Q$103:$Q$103))</f>
        <v>0</v>
      </c>
      <c r="V46" s="286">
        <f ca="1">IF(B46="","",SUMIF(Points!$Q$91:$KE$91,B46,Points!$Q$104:$Q$104))</f>
        <v>0</v>
      </c>
      <c r="W46" s="288">
        <f ca="1">IF(B46="","",SUMIF(Points!$Q$91:$KE$91,B46,Points!$Q$105:$Q$105))</f>
        <v>0</v>
      </c>
      <c r="X46" s="214"/>
      <c r="Y46" s="1">
        <f ca="1">IF(B46="","",SUMIF(Points!$Q$91:$KE$91,B46,Points!$Q$106:$Q$106))</f>
        <v>203</v>
      </c>
      <c r="Z46" s="1">
        <f ca="1">IF(B46="","",IF(H46=H45,MAX($C$7:C46),B46))</f>
        <v>39</v>
      </c>
      <c r="AA46" s="163">
        <v>39</v>
      </c>
      <c r="AB46" s="163">
        <v>203</v>
      </c>
      <c r="AC46" s="1">
        <f t="shared" ca="1" si="4"/>
        <v>39</v>
      </c>
      <c r="AD46" s="1" t="str">
        <f t="shared" ca="1" si="9"/>
        <v/>
      </c>
    </row>
    <row r="47" spans="1:30" ht="14.25">
      <c r="A47" s="231"/>
      <c r="B47" s="179">
        <f t="shared" si="6"/>
        <v>41</v>
      </c>
      <c r="C47" s="368">
        <f t="shared" ca="1" si="7"/>
        <v>41</v>
      </c>
      <c r="D47" s="369" t="str">
        <f ca="1">IF(B47="","",INDEX(Points!$Q$90:$KE$93,4,Classement!Y47-16))</f>
        <v>Jean-Claude Grall</v>
      </c>
      <c r="E47" s="370" t="str">
        <f ca="1">IF(B47="","",INDEX(Points!$Q$90:$KE$94,5,Classement!Y47-16))</f>
        <v/>
      </c>
      <c r="F47" s="371" t="str">
        <f t="shared" ca="1" si="8"/>
        <v>ð</v>
      </c>
      <c r="G47" s="372" t="str">
        <f t="shared" ca="1" si="5"/>
        <v/>
      </c>
      <c r="H47" s="373">
        <f ca="1">IF(B47="","",SUMIF(Points!$Q$91:$KE$91,B47,Points!$Q$92:$Q$92))</f>
        <v>26.1</v>
      </c>
      <c r="I47" s="374">
        <f ca="1">IF(B47="","",SUMIF(Points!$Q$91:$KE$91,B47,Points!$Q$95:$Q$95))</f>
        <v>0.5714285714285714</v>
      </c>
      <c r="J47" s="375">
        <f ca="1">IF(B47="","",SUMIF(Points!$Q$91:$KE$91,B47,Points!$Q$109:$Q$109))</f>
        <v>0</v>
      </c>
      <c r="K47" s="375">
        <f ca="1">IF(B47="","",SUMIF(Points!$Q$91:$KE$91,B47,Points!$Q$110:$Q$110))</f>
        <v>-1</v>
      </c>
      <c r="L47" s="375">
        <f ca="1">IF(B47="","",SUMIF(Points!$Q$91:$KE$91,B47,Points!$Q$107:$Q$107))</f>
        <v>3</v>
      </c>
      <c r="M47" s="376">
        <f ca="1">IF(B47="","",SUMIF(Points!$Q$91:$KE$91,B47,Points!$Q$108:$Q$108))</f>
        <v>2</v>
      </c>
      <c r="N47" s="377">
        <f ca="1">IF(B47="","",SUMIF(Points!$Q$91:$KE$91,B47,Points!$Q$96:$Q$96))</f>
        <v>26.1</v>
      </c>
      <c r="O47" s="378">
        <f ca="1">IF(B47="","",SUMIF(Points!$Q$91:$KE$91,B47,Points!$Q$97:$Q$97))</f>
        <v>0</v>
      </c>
      <c r="P47" s="378">
        <f ca="1">IF(B47="","",SUMIF(Points!$Q$91:$KE$91,B47,Points!$Q$98:$Q$98))</f>
        <v>0</v>
      </c>
      <c r="Q47" s="378">
        <f ca="1">IF(B47="","",SUMIF(Points!$Q$91:$KE$91,B47,Points!$Q$99:$Q$99))</f>
        <v>0</v>
      </c>
      <c r="R47" s="378">
        <f ca="1">IF(B47="","",SUMIF(Points!$Q$91:$KE$91,B47,Points!$Q$100:$Q$100))</f>
        <v>0</v>
      </c>
      <c r="S47" s="378">
        <f ca="1">IF(B47="","",SUMIF(Points!$Q$91:$KE$91,B47,Points!$Q$101:$Q$101))</f>
        <v>0</v>
      </c>
      <c r="T47" s="377">
        <f ca="1">IF(B47="","",SUMIF(Points!$Q$91:$KE$91,B47,Points!$Q$102:$Q$102))</f>
        <v>0</v>
      </c>
      <c r="U47" s="378">
        <f ca="1">IF(B47="","",SUMIF(Points!$Q$91:$KE$91,B47,Points!$Q$103:$Q$103))</f>
        <v>0</v>
      </c>
      <c r="V47" s="378">
        <f ca="1">IF(B47="","",SUMIF(Points!$Q$91:$KE$91,B47,Points!$Q$104:$Q$104))</f>
        <v>0</v>
      </c>
      <c r="W47" s="379">
        <f ca="1">IF(B47="","",SUMIF(Points!$Q$91:$KE$91,B47,Points!$Q$105:$Q$105))</f>
        <v>0</v>
      </c>
      <c r="X47" s="214"/>
      <c r="Y47" s="1">
        <f ca="1">IF(B47="","",SUMIF(Points!$Q$91:$KE$91,B47,Points!$Q$106:$Q$106))</f>
        <v>95</v>
      </c>
      <c r="Z47" s="1">
        <f ca="1">IF(B47="","",IF(H47=H46,MAX($C$7:C47),B47))</f>
        <v>41</v>
      </c>
      <c r="AA47" s="163">
        <v>41</v>
      </c>
      <c r="AB47" s="163">
        <v>95</v>
      </c>
      <c r="AC47" s="1">
        <f t="shared" ca="1" si="4"/>
        <v>41</v>
      </c>
      <c r="AD47" s="1" t="str">
        <f t="shared" ca="1" si="9"/>
        <v/>
      </c>
    </row>
    <row r="48" spans="1:30" ht="14.25">
      <c r="A48" s="231"/>
      <c r="B48" s="179">
        <f t="shared" si="6"/>
        <v>42</v>
      </c>
      <c r="C48" s="279" t="str">
        <f t="shared" ca="1" si="7"/>
        <v>-</v>
      </c>
      <c r="D48" s="277" t="str">
        <f ca="1">IF(B48="","",INDEX(Points!$Q$90:$KE$93,4,Classement!Y48-16))</f>
        <v>Jessica Blampain</v>
      </c>
      <c r="E48" s="284" t="str">
        <f ca="1">IF(B48="","",INDEX(Points!$Q$90:$KE$94,5,Classement!Y48-16))</f>
        <v>FUJIFILM</v>
      </c>
      <c r="F48" s="280" t="str">
        <f t="shared" ca="1" si="8"/>
        <v>ð</v>
      </c>
      <c r="G48" s="229" t="str">
        <f t="shared" ca="1" si="5"/>
        <v/>
      </c>
      <c r="H48" s="165">
        <f ca="1">IF(B48="","",SUMIF(Points!$Q$91:$KE$91,B48,Points!$Q$92:$Q$92))</f>
        <v>26.1</v>
      </c>
      <c r="I48" s="281">
        <f ca="1">IF(B48="","",SUMIF(Points!$Q$91:$KE$91,B48,Points!$Q$95:$Q$95))</f>
        <v>0.5714285714285714</v>
      </c>
      <c r="J48" s="282">
        <f ca="1">IF(B48="","",SUMIF(Points!$Q$91:$KE$91,B48,Points!$Q$109:$Q$109))</f>
        <v>0</v>
      </c>
      <c r="K48" s="282">
        <f ca="1">IF(B48="","",SUMIF(Points!$Q$91:$KE$91,B48,Points!$Q$110:$Q$110))</f>
        <v>-1</v>
      </c>
      <c r="L48" s="282">
        <f ca="1">IF(B48="","",SUMIF(Points!$Q$91:$KE$91,B48,Points!$Q$107:$Q$107))</f>
        <v>3</v>
      </c>
      <c r="M48" s="283">
        <f ca="1">IF(B48="","",SUMIF(Points!$Q$91:$KE$91,B48,Points!$Q$108:$Q$108))</f>
        <v>2</v>
      </c>
      <c r="N48" s="285">
        <f ca="1">IF(B48="","",SUMIF(Points!$Q$91:$KE$91,B48,Points!$Q$96:$Q$96))</f>
        <v>26.1</v>
      </c>
      <c r="O48" s="286">
        <f ca="1">IF(B48="","",SUMIF(Points!$Q$91:$KE$91,B48,Points!$Q$97:$Q$97))</f>
        <v>0</v>
      </c>
      <c r="P48" s="286">
        <f ca="1">IF(B48="","",SUMIF(Points!$Q$91:$KE$91,B48,Points!$Q$98:$Q$98))</f>
        <v>0</v>
      </c>
      <c r="Q48" s="286">
        <f ca="1">IF(B48="","",SUMIF(Points!$Q$91:$KE$91,B48,Points!$Q$99:$Q$99))</f>
        <v>0</v>
      </c>
      <c r="R48" s="286">
        <f ca="1">IF(B48="","",SUMIF(Points!$Q$91:$KE$91,B48,Points!$Q$100:$Q$100))</f>
        <v>0</v>
      </c>
      <c r="S48" s="286">
        <f ca="1">IF(B48="","",SUMIF(Points!$Q$91:$KE$91,B48,Points!$Q$101:$Q$101))</f>
        <v>0</v>
      </c>
      <c r="T48" s="287">
        <f ca="1">IF(B48="","",SUMIF(Points!$Q$91:$KE$91,B48,Points!$Q$102:$Q$102))</f>
        <v>0</v>
      </c>
      <c r="U48" s="286">
        <f ca="1">IF(B48="","",SUMIF(Points!$Q$91:$KE$91,B48,Points!$Q$103:$Q$103))</f>
        <v>0</v>
      </c>
      <c r="V48" s="286">
        <f ca="1">IF(B48="","",SUMIF(Points!$Q$91:$KE$91,B48,Points!$Q$104:$Q$104))</f>
        <v>0</v>
      </c>
      <c r="W48" s="288">
        <f ca="1">IF(B48="","",SUMIF(Points!$Q$91:$KE$91,B48,Points!$Q$105:$Q$105))</f>
        <v>0</v>
      </c>
      <c r="X48" s="214"/>
      <c r="Y48" s="1">
        <f ca="1">IF(B48="","",SUMIF(Points!$Q$91:$KE$91,B48,Points!$Q$106:$Q$106))</f>
        <v>107</v>
      </c>
      <c r="Z48" s="1">
        <f ca="1">IF(B48="","",IF(H48=H47,MAX($C$7:C48),B48))</f>
        <v>41</v>
      </c>
      <c r="AA48" s="163">
        <v>41</v>
      </c>
      <c r="AB48" s="163">
        <v>107</v>
      </c>
      <c r="AC48" s="1">
        <f t="shared" ca="1" si="4"/>
        <v>41</v>
      </c>
      <c r="AD48" s="1" t="str">
        <f t="shared" ca="1" si="9"/>
        <v/>
      </c>
    </row>
    <row r="49" spans="1:30" ht="14.25">
      <c r="A49" s="231"/>
      <c r="B49" s="179">
        <f t="shared" si="6"/>
        <v>43</v>
      </c>
      <c r="C49" s="368" t="str">
        <f t="shared" ca="1" si="7"/>
        <v>-</v>
      </c>
      <c r="D49" s="369" t="str">
        <f ca="1">IF(B49="","",INDEX(Points!$Q$90:$KE$93,4,Classement!Y49-16))</f>
        <v>Romain Métais</v>
      </c>
      <c r="E49" s="370" t="str">
        <f ca="1">IF(B49="","",INDEX(Points!$Q$90:$KE$94,5,Classement!Y49-16))</f>
        <v>FUJIFILM</v>
      </c>
      <c r="F49" s="371" t="str">
        <f t="shared" ca="1" si="8"/>
        <v>ð</v>
      </c>
      <c r="G49" s="372" t="str">
        <f t="shared" ca="1" si="5"/>
        <v/>
      </c>
      <c r="H49" s="373">
        <f ca="1">IF(B49="","",SUMIF(Points!$Q$91:$KE$91,B49,Points!$Q$92:$Q$92))</f>
        <v>26.1</v>
      </c>
      <c r="I49" s="374">
        <f ca="1">IF(B49="","",SUMIF(Points!$Q$91:$KE$91,B49,Points!$Q$95:$Q$95))</f>
        <v>0.5714285714285714</v>
      </c>
      <c r="J49" s="375">
        <f ca="1">IF(B49="","",SUMIF(Points!$Q$91:$KE$91,B49,Points!$Q$109:$Q$109))</f>
        <v>0</v>
      </c>
      <c r="K49" s="375">
        <f ca="1">IF(B49="","",SUMIF(Points!$Q$91:$KE$91,B49,Points!$Q$110:$Q$110))</f>
        <v>-1</v>
      </c>
      <c r="L49" s="375">
        <f ca="1">IF(B49="","",SUMIF(Points!$Q$91:$KE$91,B49,Points!$Q$107:$Q$107))</f>
        <v>3</v>
      </c>
      <c r="M49" s="376">
        <f ca="1">IF(B49="","",SUMIF(Points!$Q$91:$KE$91,B49,Points!$Q$108:$Q$108))</f>
        <v>2</v>
      </c>
      <c r="N49" s="377">
        <f ca="1">IF(B49="","",SUMIF(Points!$Q$91:$KE$91,B49,Points!$Q$96:$Q$96))</f>
        <v>26.1</v>
      </c>
      <c r="O49" s="378">
        <f ca="1">IF(B49="","",SUMIF(Points!$Q$91:$KE$91,B49,Points!$Q$97:$Q$97))</f>
        <v>0</v>
      </c>
      <c r="P49" s="378">
        <f ca="1">IF(B49="","",SUMIF(Points!$Q$91:$KE$91,B49,Points!$Q$98:$Q$98))</f>
        <v>0</v>
      </c>
      <c r="Q49" s="378">
        <f ca="1">IF(B49="","",SUMIF(Points!$Q$91:$KE$91,B49,Points!$Q$99:$Q$99))</f>
        <v>0</v>
      </c>
      <c r="R49" s="378">
        <f ca="1">IF(B49="","",SUMIF(Points!$Q$91:$KE$91,B49,Points!$Q$100:$Q$100))</f>
        <v>0</v>
      </c>
      <c r="S49" s="378">
        <f ca="1">IF(B49="","",SUMIF(Points!$Q$91:$KE$91,B49,Points!$Q$101:$Q$101))</f>
        <v>0</v>
      </c>
      <c r="T49" s="377">
        <f ca="1">IF(B49="","",SUMIF(Points!$Q$91:$KE$91,B49,Points!$Q$102:$Q$102))</f>
        <v>0</v>
      </c>
      <c r="U49" s="378">
        <f ca="1">IF(B49="","",SUMIF(Points!$Q$91:$KE$91,B49,Points!$Q$103:$Q$103))</f>
        <v>0</v>
      </c>
      <c r="V49" s="378">
        <f ca="1">IF(B49="","",SUMIF(Points!$Q$91:$KE$91,B49,Points!$Q$104:$Q$104))</f>
        <v>0</v>
      </c>
      <c r="W49" s="379">
        <f ca="1">IF(B49="","",SUMIF(Points!$Q$91:$KE$91,B49,Points!$Q$105:$Q$105))</f>
        <v>0</v>
      </c>
      <c r="X49" s="214"/>
      <c r="Y49" s="1">
        <f ca="1">IF(B49="","",SUMIF(Points!$Q$91:$KE$91,B49,Points!$Q$106:$Q$106))</f>
        <v>179</v>
      </c>
      <c r="Z49" s="1">
        <f ca="1">IF(B49="","",IF(H49=H48,MAX($C$7:C49),B49))</f>
        <v>41</v>
      </c>
      <c r="AA49" s="163">
        <v>41</v>
      </c>
      <c r="AB49" s="163">
        <v>179</v>
      </c>
      <c r="AC49" s="1">
        <f t="shared" ca="1" si="4"/>
        <v>41</v>
      </c>
      <c r="AD49" s="1" t="str">
        <f t="shared" ca="1" si="9"/>
        <v/>
      </c>
    </row>
    <row r="50" spans="1:30" ht="14.25">
      <c r="A50" s="231"/>
      <c r="B50" s="179">
        <f>IF(B49&lt;$B$2,B49+1,"")</f>
        <v>44</v>
      </c>
      <c r="C50" s="279">
        <f ca="1">IF(B50="","",IF(H50=H49,"-",B50))</f>
        <v>44</v>
      </c>
      <c r="D50" s="277" t="str">
        <f ca="1">IF(B50="","",INDEX(Points!$Q$90:$KE$93,4,Classement!Y50-16))</f>
        <v>Daniel Deberque</v>
      </c>
      <c r="E50" s="284" t="str">
        <f ca="1">IF(B50="","",INDEX(Points!$Q$90:$KE$94,5,Classement!Y50-16))</f>
        <v>ASC VELIZY FOOTBALL</v>
      </c>
      <c r="F50" s="280" t="str">
        <f t="shared" ca="1" si="8"/>
        <v>ð</v>
      </c>
      <c r="G50" s="229" t="str">
        <f t="shared" ca="1" si="5"/>
        <v/>
      </c>
      <c r="H50" s="165">
        <f ca="1">IF(B50="","",SUMIF(Points!$Q$91:$KE$91,B50,Points!$Q$92:$Q$92))</f>
        <v>25.5</v>
      </c>
      <c r="I50" s="281">
        <f ca="1">IF(B50="","",SUMIF(Points!$Q$91:$KE$91,B50,Points!$Q$95:$Q$95))</f>
        <v>0.42857142857142855</v>
      </c>
      <c r="J50" s="282">
        <f ca="1">IF(B50="","",SUMIF(Points!$Q$91:$KE$91,B50,Points!$Q$109:$Q$109))</f>
        <v>1</v>
      </c>
      <c r="K50" s="282">
        <f ca="1">IF(B50="","",SUMIF(Points!$Q$91:$KE$91,B50,Points!$Q$110:$Q$110))</f>
        <v>-3</v>
      </c>
      <c r="L50" s="282">
        <f ca="1">IF(B50="","",SUMIF(Points!$Q$91:$KE$91,B50,Points!$Q$107:$Q$107))</f>
        <v>2</v>
      </c>
      <c r="M50" s="283">
        <f ca="1">IF(B50="","",SUMIF(Points!$Q$91:$KE$91,B50,Points!$Q$108:$Q$108))</f>
        <v>3</v>
      </c>
      <c r="N50" s="285">
        <f ca="1">IF(B50="","",SUMIF(Points!$Q$91:$KE$91,B50,Points!$Q$96:$Q$96))</f>
        <v>25.5</v>
      </c>
      <c r="O50" s="286">
        <f ca="1">IF(B50="","",SUMIF(Points!$Q$91:$KE$91,B50,Points!$Q$97:$Q$97))</f>
        <v>0</v>
      </c>
      <c r="P50" s="286">
        <f ca="1">IF(B50="","",SUMIF(Points!$Q$91:$KE$91,B50,Points!$Q$98:$Q$98))</f>
        <v>0</v>
      </c>
      <c r="Q50" s="286">
        <f ca="1">IF(B50="","",SUMIF(Points!$Q$91:$KE$91,B50,Points!$Q$99:$Q$99))</f>
        <v>0</v>
      </c>
      <c r="R50" s="286">
        <f ca="1">IF(B50="","",SUMIF(Points!$Q$91:$KE$91,B50,Points!$Q$100:$Q$100))</f>
        <v>0</v>
      </c>
      <c r="S50" s="286">
        <f ca="1">IF(B50="","",SUMIF(Points!$Q$91:$KE$91,B50,Points!$Q$101:$Q$101))</f>
        <v>0</v>
      </c>
      <c r="T50" s="287">
        <f ca="1">IF(B50="","",SUMIF(Points!$Q$91:$KE$91,B50,Points!$Q$102:$Q$102))</f>
        <v>0</v>
      </c>
      <c r="U50" s="286">
        <f ca="1">IF(B50="","",SUMIF(Points!$Q$91:$KE$91,B50,Points!$Q$103:$Q$103))</f>
        <v>0</v>
      </c>
      <c r="V50" s="286">
        <f ca="1">IF(B50="","",SUMIF(Points!$Q$91:$KE$91,B50,Points!$Q$104:$Q$104))</f>
        <v>0</v>
      </c>
      <c r="W50" s="288">
        <f ca="1">IF(B50="","",SUMIF(Points!$Q$91:$KE$91,B50,Points!$Q$105:$Q$105))</f>
        <v>0</v>
      </c>
      <c r="X50" s="214"/>
      <c r="Y50" s="1">
        <f ca="1">IF(B50="","",SUMIF(Points!$Q$91:$KE$91,B50,Points!$Q$106:$Q$106))</f>
        <v>44</v>
      </c>
      <c r="Z50" s="1">
        <f ca="1">IF(B50="","",IF(H50=H49,MAX($C$7:C50),B50))</f>
        <v>44</v>
      </c>
      <c r="AA50" s="163">
        <v>44</v>
      </c>
      <c r="AB50" s="163">
        <v>44</v>
      </c>
      <c r="AC50" s="1">
        <f t="shared" ca="1" si="4"/>
        <v>44</v>
      </c>
      <c r="AD50" s="1" t="str">
        <f t="shared" ca="1" si="9"/>
        <v/>
      </c>
    </row>
    <row r="51" spans="1:30" ht="14.25">
      <c r="A51" s="231"/>
      <c r="B51" s="179">
        <f t="shared" si="6"/>
        <v>45</v>
      </c>
      <c r="C51" s="368" t="str">
        <f t="shared" ca="1" si="7"/>
        <v>-</v>
      </c>
      <c r="D51" s="369" t="str">
        <f ca="1">IF(B51="","",INDEX(Points!$Q$90:$KE$93,4,Classement!Y51-16))</f>
        <v>Isabelle Belhomme</v>
      </c>
      <c r="E51" s="370" t="str">
        <f ca="1">IF(B51="","",INDEX(Points!$Q$90:$KE$94,5,Classement!Y51-16))</f>
        <v>AGRICA</v>
      </c>
      <c r="F51" s="371" t="str">
        <f t="shared" ca="1" si="8"/>
        <v>ð</v>
      </c>
      <c r="G51" s="372" t="str">
        <f t="shared" ca="1" si="5"/>
        <v/>
      </c>
      <c r="H51" s="373">
        <f ca="1">IF(B51="","",SUMIF(Points!$Q$91:$KE$91,B51,Points!$Q$92:$Q$92))</f>
        <v>25.5</v>
      </c>
      <c r="I51" s="374">
        <f ca="1">IF(B51="","",SUMIF(Points!$Q$91:$KE$91,B51,Points!$Q$95:$Q$95))</f>
        <v>0.5714285714285714</v>
      </c>
      <c r="J51" s="375">
        <f ca="1">IF(B51="","",SUMIF(Points!$Q$91:$KE$91,B51,Points!$Q$109:$Q$109))</f>
        <v>0</v>
      </c>
      <c r="K51" s="375">
        <f ca="1">IF(B51="","",SUMIF(Points!$Q$91:$KE$91,B51,Points!$Q$110:$Q$110))</f>
        <v>-1</v>
      </c>
      <c r="L51" s="375">
        <f ca="1">IF(B51="","",SUMIF(Points!$Q$91:$KE$91,B51,Points!$Q$107:$Q$107))</f>
        <v>3</v>
      </c>
      <c r="M51" s="376">
        <f ca="1">IF(B51="","",SUMIF(Points!$Q$91:$KE$91,B51,Points!$Q$108:$Q$108))</f>
        <v>1</v>
      </c>
      <c r="N51" s="377">
        <f ca="1">IF(B51="","",SUMIF(Points!$Q$91:$KE$91,B51,Points!$Q$96:$Q$96))</f>
        <v>25.5</v>
      </c>
      <c r="O51" s="378">
        <f ca="1">IF(B51="","",SUMIF(Points!$Q$91:$KE$91,B51,Points!$Q$97:$Q$97))</f>
        <v>0</v>
      </c>
      <c r="P51" s="378">
        <f ca="1">IF(B51="","",SUMIF(Points!$Q$91:$KE$91,B51,Points!$Q$98:$Q$98))</f>
        <v>0</v>
      </c>
      <c r="Q51" s="378">
        <f ca="1">IF(B51="","",SUMIF(Points!$Q$91:$KE$91,B51,Points!$Q$99:$Q$99))</f>
        <v>0</v>
      </c>
      <c r="R51" s="378">
        <f ca="1">IF(B51="","",SUMIF(Points!$Q$91:$KE$91,B51,Points!$Q$100:$Q$100))</f>
        <v>0</v>
      </c>
      <c r="S51" s="378">
        <f ca="1">IF(B51="","",SUMIF(Points!$Q$91:$KE$91,B51,Points!$Q$101:$Q$101))</f>
        <v>0</v>
      </c>
      <c r="T51" s="377">
        <f ca="1">IF(B51="","",SUMIF(Points!$Q$91:$KE$91,B51,Points!$Q$102:$Q$102))</f>
        <v>0</v>
      </c>
      <c r="U51" s="378">
        <f ca="1">IF(B51="","",SUMIF(Points!$Q$91:$KE$91,B51,Points!$Q$103:$Q$103))</f>
        <v>0</v>
      </c>
      <c r="V51" s="378">
        <f ca="1">IF(B51="","",SUMIF(Points!$Q$91:$KE$91,B51,Points!$Q$104:$Q$104))</f>
        <v>0</v>
      </c>
      <c r="W51" s="379">
        <f ca="1">IF(B51="","",SUMIF(Points!$Q$91:$KE$91,B51,Points!$Q$105:$Q$105))</f>
        <v>0</v>
      </c>
      <c r="X51" s="214"/>
      <c r="Y51" s="1">
        <f ca="1">IF(B51="","",SUMIF(Points!$Q$91:$KE$91,B51,Points!$Q$106:$Q$106))</f>
        <v>86</v>
      </c>
      <c r="Z51" s="1">
        <f ca="1">IF(B51="","",IF(H51=H50,MAX($C$7:C51),B51))</f>
        <v>44</v>
      </c>
      <c r="AA51" s="163">
        <v>44</v>
      </c>
      <c r="AB51" s="163">
        <v>86</v>
      </c>
      <c r="AC51" s="1">
        <f t="shared" ca="1" si="4"/>
        <v>44</v>
      </c>
      <c r="AD51" s="1" t="str">
        <f t="shared" ca="1" si="9"/>
        <v/>
      </c>
    </row>
    <row r="52" spans="1:30" ht="14.25">
      <c r="A52" s="231"/>
      <c r="B52" s="179">
        <f t="shared" si="6"/>
        <v>46</v>
      </c>
      <c r="C52" s="279">
        <f t="shared" ca="1" si="7"/>
        <v>46</v>
      </c>
      <c r="D52" s="277" t="str">
        <f ca="1">IF(B52="","",INDEX(Points!$Q$90:$KE$93,4,Classement!Y52-16))</f>
        <v>Jean-Michel Fontaine</v>
      </c>
      <c r="E52" s="284" t="str">
        <f ca="1">IF(B52="","",INDEX(Points!$Q$90:$KE$94,5,Classement!Y52-16))</f>
        <v>POUSSINETTE FOREVER</v>
      </c>
      <c r="F52" s="280" t="str">
        <f t="shared" ca="1" si="8"/>
        <v>ð</v>
      </c>
      <c r="G52" s="229" t="str">
        <f t="shared" ca="1" si="5"/>
        <v/>
      </c>
      <c r="H52" s="165">
        <f ca="1">IF(B52="","",SUMIF(Points!$Q$91:$KE$91,B52,Points!$Q$92:$Q$92))</f>
        <v>24.9</v>
      </c>
      <c r="I52" s="281">
        <f ca="1">IF(B52="","",SUMIF(Points!$Q$91:$KE$91,B52,Points!$Q$95:$Q$95))</f>
        <v>0.5714285714285714</v>
      </c>
      <c r="J52" s="282">
        <f ca="1">IF(B52="","",SUMIF(Points!$Q$91:$KE$91,B52,Points!$Q$109:$Q$109))</f>
        <v>0</v>
      </c>
      <c r="K52" s="282">
        <f ca="1">IF(B52="","",SUMIF(Points!$Q$91:$KE$91,B52,Points!$Q$110:$Q$110))</f>
        <v>-1</v>
      </c>
      <c r="L52" s="282">
        <f ca="1">IF(B52="","",SUMIF(Points!$Q$91:$KE$91,B52,Points!$Q$107:$Q$107))</f>
        <v>2</v>
      </c>
      <c r="M52" s="283">
        <f ca="1">IF(B52="","",SUMIF(Points!$Q$91:$KE$91,B52,Points!$Q$108:$Q$108))</f>
        <v>1</v>
      </c>
      <c r="N52" s="285">
        <f ca="1">IF(B52="","",SUMIF(Points!$Q$91:$KE$91,B52,Points!$Q$96:$Q$96))</f>
        <v>24.9</v>
      </c>
      <c r="O52" s="286">
        <f ca="1">IF(B52="","",SUMIF(Points!$Q$91:$KE$91,B52,Points!$Q$97:$Q$97))</f>
        <v>0</v>
      </c>
      <c r="P52" s="286">
        <f ca="1">IF(B52="","",SUMIF(Points!$Q$91:$KE$91,B52,Points!$Q$98:$Q$98))</f>
        <v>0</v>
      </c>
      <c r="Q52" s="286">
        <f ca="1">IF(B52="","",SUMIF(Points!$Q$91:$KE$91,B52,Points!$Q$99:$Q$99))</f>
        <v>0</v>
      </c>
      <c r="R52" s="286">
        <f ca="1">IF(B52="","",SUMIF(Points!$Q$91:$KE$91,B52,Points!$Q$100:$Q$100))</f>
        <v>0</v>
      </c>
      <c r="S52" s="286">
        <f ca="1">IF(B52="","",SUMIF(Points!$Q$91:$KE$91,B52,Points!$Q$101:$Q$101))</f>
        <v>0</v>
      </c>
      <c r="T52" s="287">
        <f ca="1">IF(B52="","",SUMIF(Points!$Q$91:$KE$91,B52,Points!$Q$102:$Q$102))</f>
        <v>0</v>
      </c>
      <c r="U52" s="286">
        <f ca="1">IF(B52="","",SUMIF(Points!$Q$91:$KE$91,B52,Points!$Q$103:$Q$103))</f>
        <v>0</v>
      </c>
      <c r="V52" s="286">
        <f ca="1">IF(B52="","",SUMIF(Points!$Q$91:$KE$91,B52,Points!$Q$104:$Q$104))</f>
        <v>0</v>
      </c>
      <c r="W52" s="288">
        <f ca="1">IF(B52="","",SUMIF(Points!$Q$91:$KE$91,B52,Points!$Q$105:$Q$105))</f>
        <v>0</v>
      </c>
      <c r="X52" s="214"/>
      <c r="Y52" s="1">
        <f ca="1">IF(B52="","",SUMIF(Points!$Q$91:$KE$91,B52,Points!$Q$106:$Q$106))</f>
        <v>101</v>
      </c>
      <c r="Z52" s="1">
        <f ca="1">IF(B52="","",IF(H52=H51,MAX($C$7:C52),B52))</f>
        <v>46</v>
      </c>
      <c r="AA52" s="163">
        <v>46</v>
      </c>
      <c r="AB52" s="163">
        <v>101</v>
      </c>
      <c r="AC52" s="1">
        <f t="shared" ca="1" si="4"/>
        <v>46</v>
      </c>
      <c r="AD52" s="1" t="str">
        <f t="shared" ca="1" si="9"/>
        <v/>
      </c>
    </row>
    <row r="53" spans="1:30" ht="14.25">
      <c r="A53" s="231"/>
      <c r="B53" s="179">
        <f t="shared" si="6"/>
        <v>47</v>
      </c>
      <c r="C53" s="368" t="str">
        <f t="shared" ca="1" si="7"/>
        <v>-</v>
      </c>
      <c r="D53" s="369" t="str">
        <f ca="1">IF(B53="","",INDEX(Points!$Q$90:$KE$93,4,Classement!Y53-16))</f>
        <v>Nathalie Grall</v>
      </c>
      <c r="E53" s="370" t="str">
        <f ca="1">IF(B53="","",INDEX(Points!$Q$90:$KE$94,5,Classement!Y53-16))</f>
        <v/>
      </c>
      <c r="F53" s="371" t="str">
        <f t="shared" ca="1" si="8"/>
        <v>ð</v>
      </c>
      <c r="G53" s="372" t="str">
        <f t="shared" ca="1" si="5"/>
        <v/>
      </c>
      <c r="H53" s="373">
        <f ca="1">IF(B53="","",SUMIF(Points!$Q$91:$KE$91,B53,Points!$Q$92:$Q$92))</f>
        <v>24.9</v>
      </c>
      <c r="I53" s="374">
        <f ca="1">IF(B53="","",SUMIF(Points!$Q$91:$KE$91,B53,Points!$Q$95:$Q$95))</f>
        <v>0.42857142857142855</v>
      </c>
      <c r="J53" s="375">
        <f ca="1">IF(B53="","",SUMIF(Points!$Q$91:$KE$91,B53,Points!$Q$109:$Q$109))</f>
        <v>1</v>
      </c>
      <c r="K53" s="375">
        <f ca="1">IF(B53="","",SUMIF(Points!$Q$91:$KE$91,B53,Points!$Q$110:$Q$110))</f>
        <v>2</v>
      </c>
      <c r="L53" s="375">
        <f ca="1">IF(B53="","",SUMIF(Points!$Q$91:$KE$91,B53,Points!$Q$107:$Q$107))</f>
        <v>2</v>
      </c>
      <c r="M53" s="376">
        <f ca="1">IF(B53="","",SUMIF(Points!$Q$91:$KE$91,B53,Points!$Q$108:$Q$108))</f>
        <v>2</v>
      </c>
      <c r="N53" s="377">
        <f ca="1">IF(B53="","",SUMIF(Points!$Q$91:$KE$91,B53,Points!$Q$96:$Q$96))</f>
        <v>24.9</v>
      </c>
      <c r="O53" s="378">
        <f ca="1">IF(B53="","",SUMIF(Points!$Q$91:$KE$91,B53,Points!$Q$97:$Q$97))</f>
        <v>0</v>
      </c>
      <c r="P53" s="378">
        <f ca="1">IF(B53="","",SUMIF(Points!$Q$91:$KE$91,B53,Points!$Q$98:$Q$98))</f>
        <v>0</v>
      </c>
      <c r="Q53" s="378">
        <f ca="1">IF(B53="","",SUMIF(Points!$Q$91:$KE$91,B53,Points!$Q$99:$Q$99))</f>
        <v>0</v>
      </c>
      <c r="R53" s="378">
        <f ca="1">IF(B53="","",SUMIF(Points!$Q$91:$KE$91,B53,Points!$Q$100:$Q$100))</f>
        <v>0</v>
      </c>
      <c r="S53" s="378">
        <f ca="1">IF(B53="","",SUMIF(Points!$Q$91:$KE$91,B53,Points!$Q$101:$Q$101))</f>
        <v>0</v>
      </c>
      <c r="T53" s="377">
        <f ca="1">IF(B53="","",SUMIF(Points!$Q$91:$KE$91,B53,Points!$Q$102:$Q$102))</f>
        <v>0</v>
      </c>
      <c r="U53" s="378">
        <f ca="1">IF(B53="","",SUMIF(Points!$Q$91:$KE$91,B53,Points!$Q$103:$Q$103))</f>
        <v>0</v>
      </c>
      <c r="V53" s="378">
        <f ca="1">IF(B53="","",SUMIF(Points!$Q$91:$KE$91,B53,Points!$Q$104:$Q$104))</f>
        <v>0</v>
      </c>
      <c r="W53" s="379">
        <f ca="1">IF(B53="","",SUMIF(Points!$Q$91:$KE$91,B53,Points!$Q$105:$Q$105))</f>
        <v>0</v>
      </c>
      <c r="X53" s="214"/>
      <c r="Y53" s="1">
        <f ca="1">IF(B53="","",SUMIF(Points!$Q$91:$KE$91,B53,Points!$Q$106:$Q$106))</f>
        <v>140</v>
      </c>
      <c r="Z53" s="1">
        <f ca="1">IF(B53="","",IF(H53=H52,MAX($C$7:C53),B53))</f>
        <v>46</v>
      </c>
      <c r="AA53" s="163">
        <v>46</v>
      </c>
      <c r="AB53" s="163">
        <v>140</v>
      </c>
      <c r="AC53" s="1">
        <f t="shared" ca="1" si="4"/>
        <v>46</v>
      </c>
      <c r="AD53" s="1" t="str">
        <f t="shared" ca="1" si="9"/>
        <v/>
      </c>
    </row>
    <row r="54" spans="1:30" ht="14.25">
      <c r="A54" s="231"/>
      <c r="B54" s="179">
        <f t="shared" si="6"/>
        <v>48</v>
      </c>
      <c r="C54" s="279">
        <f t="shared" ca="1" si="7"/>
        <v>48</v>
      </c>
      <c r="D54" s="277" t="str">
        <f ca="1">IF(B54="","",INDEX(Points!$Q$90:$KE$93,4,Classement!Y54-16))</f>
        <v>Hicham Leqcher</v>
      </c>
      <c r="E54" s="284" t="str">
        <f ca="1">IF(B54="","",INDEX(Points!$Q$90:$KE$94,5,Classement!Y54-16))</f>
        <v>EMCC</v>
      </c>
      <c r="F54" s="280" t="str">
        <f t="shared" ca="1" si="8"/>
        <v>ð</v>
      </c>
      <c r="G54" s="229" t="str">
        <f t="shared" ca="1" si="5"/>
        <v/>
      </c>
      <c r="H54" s="165">
        <f ca="1">IF(B54="","",SUMIF(Points!$Q$91:$KE$91,B54,Points!$Q$92:$Q$92))</f>
        <v>23.9</v>
      </c>
      <c r="I54" s="281">
        <f ca="1">IF(B54="","",SUMIF(Points!$Q$91:$KE$91,B54,Points!$Q$95:$Q$95))</f>
        <v>0.5714285714285714</v>
      </c>
      <c r="J54" s="282">
        <f ca="1">IF(B54="","",SUMIF(Points!$Q$91:$KE$91,B54,Points!$Q$109:$Q$109))</f>
        <v>1</v>
      </c>
      <c r="K54" s="282">
        <f ca="1">IF(B54="","",SUMIF(Points!$Q$91:$KE$91,B54,Points!$Q$110:$Q$110))</f>
        <v>-1</v>
      </c>
      <c r="L54" s="282">
        <f ca="1">IF(B54="","",SUMIF(Points!$Q$91:$KE$91,B54,Points!$Q$107:$Q$107))</f>
        <v>2</v>
      </c>
      <c r="M54" s="283">
        <f ca="1">IF(B54="","",SUMIF(Points!$Q$91:$KE$91,B54,Points!$Q$108:$Q$108))</f>
        <v>1</v>
      </c>
      <c r="N54" s="285">
        <f ca="1">IF(B54="","",SUMIF(Points!$Q$91:$KE$91,B54,Points!$Q$96:$Q$96))</f>
        <v>23.9</v>
      </c>
      <c r="O54" s="286">
        <f ca="1">IF(B54="","",SUMIF(Points!$Q$91:$KE$91,B54,Points!$Q$97:$Q$97))</f>
        <v>0</v>
      </c>
      <c r="P54" s="286">
        <f ca="1">IF(B54="","",SUMIF(Points!$Q$91:$KE$91,B54,Points!$Q$98:$Q$98))</f>
        <v>0</v>
      </c>
      <c r="Q54" s="286">
        <f ca="1">IF(B54="","",SUMIF(Points!$Q$91:$KE$91,B54,Points!$Q$99:$Q$99))</f>
        <v>0</v>
      </c>
      <c r="R54" s="286">
        <f ca="1">IF(B54="","",SUMIF(Points!$Q$91:$KE$91,B54,Points!$Q$100:$Q$100))</f>
        <v>0</v>
      </c>
      <c r="S54" s="286">
        <f ca="1">IF(B54="","",SUMIF(Points!$Q$91:$KE$91,B54,Points!$Q$101:$Q$101))</f>
        <v>0</v>
      </c>
      <c r="T54" s="287">
        <f ca="1">IF(B54="","",SUMIF(Points!$Q$91:$KE$91,B54,Points!$Q$102:$Q$102))</f>
        <v>0</v>
      </c>
      <c r="U54" s="286">
        <f ca="1">IF(B54="","",SUMIF(Points!$Q$91:$KE$91,B54,Points!$Q$103:$Q$103))</f>
        <v>0</v>
      </c>
      <c r="V54" s="286">
        <f ca="1">IF(B54="","",SUMIF(Points!$Q$91:$KE$91,B54,Points!$Q$104:$Q$104))</f>
        <v>0</v>
      </c>
      <c r="W54" s="288">
        <f ca="1">IF(B54="","",SUMIF(Points!$Q$91:$KE$91,B54,Points!$Q$105:$Q$105))</f>
        <v>0</v>
      </c>
      <c r="X54" s="214"/>
      <c r="Y54" s="1">
        <f ca="1">IF(B54="","",SUMIF(Points!$Q$91:$KE$91,B54,Points!$Q$106:$Q$106))</f>
        <v>80</v>
      </c>
      <c r="Z54" s="1">
        <f ca="1">IF(B54="","",IF(H54=H53,MAX($C$7:C54),B54))</f>
        <v>48</v>
      </c>
      <c r="AA54" s="163">
        <v>48</v>
      </c>
      <c r="AB54" s="163">
        <v>80</v>
      </c>
      <c r="AC54" s="1">
        <f t="shared" ca="1" si="4"/>
        <v>48</v>
      </c>
      <c r="AD54" s="1" t="str">
        <f t="shared" ca="1" si="9"/>
        <v/>
      </c>
    </row>
    <row r="55" spans="1:30" ht="14.25">
      <c r="A55" s="231"/>
      <c r="B55" s="179">
        <f t="shared" si="6"/>
        <v>49</v>
      </c>
      <c r="C55" s="368" t="str">
        <f t="shared" ca="1" si="7"/>
        <v>-</v>
      </c>
      <c r="D55" s="369" t="str">
        <f ca="1">IF(B55="","",INDEX(Points!$Q$90:$KE$93,4,Classement!Y55-16))</f>
        <v>Nicolas Texier</v>
      </c>
      <c r="E55" s="370" t="str">
        <f ca="1">IF(B55="","",INDEX(Points!$Q$90:$KE$94,5,Classement!Y55-16))</f>
        <v>LA VELIZY TEAM</v>
      </c>
      <c r="F55" s="371" t="str">
        <f t="shared" ca="1" si="8"/>
        <v>ð</v>
      </c>
      <c r="G55" s="372" t="str">
        <f t="shared" ca="1" si="5"/>
        <v/>
      </c>
      <c r="H55" s="373">
        <f ca="1">IF(B55="","",SUMIF(Points!$Q$91:$KE$91,B55,Points!$Q$92:$Q$92))</f>
        <v>23.9</v>
      </c>
      <c r="I55" s="374">
        <f ca="1">IF(B55="","",SUMIF(Points!$Q$91:$KE$91,B55,Points!$Q$95:$Q$95))</f>
        <v>0.5714285714285714</v>
      </c>
      <c r="J55" s="375">
        <f ca="1">IF(B55="","",SUMIF(Points!$Q$91:$KE$91,B55,Points!$Q$109:$Q$109))</f>
        <v>1</v>
      </c>
      <c r="K55" s="375">
        <f ca="1">IF(B55="","",SUMIF(Points!$Q$91:$KE$91,B55,Points!$Q$110:$Q$110))</f>
        <v>-1</v>
      </c>
      <c r="L55" s="375">
        <f ca="1">IF(B55="","",SUMIF(Points!$Q$91:$KE$91,B55,Points!$Q$107:$Q$107))</f>
        <v>2</v>
      </c>
      <c r="M55" s="376">
        <f ca="1">IF(B55="","",SUMIF(Points!$Q$91:$KE$91,B55,Points!$Q$108:$Q$108))</f>
        <v>1</v>
      </c>
      <c r="N55" s="377">
        <f ca="1">IF(B55="","",SUMIF(Points!$Q$91:$KE$91,B55,Points!$Q$96:$Q$96))</f>
        <v>23.9</v>
      </c>
      <c r="O55" s="378">
        <f ca="1">IF(B55="","",SUMIF(Points!$Q$91:$KE$91,B55,Points!$Q$97:$Q$97))</f>
        <v>0</v>
      </c>
      <c r="P55" s="378">
        <f ca="1">IF(B55="","",SUMIF(Points!$Q$91:$KE$91,B55,Points!$Q$98:$Q$98))</f>
        <v>0</v>
      </c>
      <c r="Q55" s="378">
        <f ca="1">IF(B55="","",SUMIF(Points!$Q$91:$KE$91,B55,Points!$Q$99:$Q$99))</f>
        <v>0</v>
      </c>
      <c r="R55" s="378">
        <f ca="1">IF(B55="","",SUMIF(Points!$Q$91:$KE$91,B55,Points!$Q$100:$Q$100))</f>
        <v>0</v>
      </c>
      <c r="S55" s="378">
        <f ca="1">IF(B55="","",SUMIF(Points!$Q$91:$KE$91,B55,Points!$Q$101:$Q$101))</f>
        <v>0</v>
      </c>
      <c r="T55" s="377">
        <f ca="1">IF(B55="","",SUMIF(Points!$Q$91:$KE$91,B55,Points!$Q$102:$Q$102))</f>
        <v>0</v>
      </c>
      <c r="U55" s="378">
        <f ca="1">IF(B55="","",SUMIF(Points!$Q$91:$KE$91,B55,Points!$Q$103:$Q$103))</f>
        <v>0</v>
      </c>
      <c r="V55" s="378">
        <f ca="1">IF(B55="","",SUMIF(Points!$Q$91:$KE$91,B55,Points!$Q$104:$Q$104))</f>
        <v>0</v>
      </c>
      <c r="W55" s="379">
        <f ca="1">IF(B55="","",SUMIF(Points!$Q$91:$KE$91,B55,Points!$Q$105:$Q$105))</f>
        <v>0</v>
      </c>
      <c r="X55" s="214"/>
      <c r="Y55" s="1">
        <f ca="1">IF(B55="","",SUMIF(Points!$Q$91:$KE$91,B55,Points!$Q$106:$Q$106))</f>
        <v>152</v>
      </c>
      <c r="Z55" s="1">
        <f ca="1">IF(B55="","",IF(H55=H54,MAX($C$7:C55),B55))</f>
        <v>48</v>
      </c>
      <c r="AA55" s="163">
        <v>48</v>
      </c>
      <c r="AB55" s="163">
        <v>152</v>
      </c>
      <c r="AC55" s="1">
        <f t="shared" ca="1" si="4"/>
        <v>48</v>
      </c>
      <c r="AD55" s="1" t="str">
        <f t="shared" ca="1" si="9"/>
        <v/>
      </c>
    </row>
    <row r="56" spans="1:30" ht="14.25">
      <c r="A56" s="231"/>
      <c r="B56" s="179">
        <f t="shared" si="6"/>
        <v>50</v>
      </c>
      <c r="C56" s="279">
        <f t="shared" ca="1" si="7"/>
        <v>50</v>
      </c>
      <c r="D56" s="277" t="str">
        <f ca="1">IF(B56="","",INDEX(Points!$Q$90:$KE$93,4,Classement!Y56-16))</f>
        <v>Matéo Texier</v>
      </c>
      <c r="E56" s="284" t="str">
        <f ca="1">IF(B56="","",INDEX(Points!$Q$90:$KE$94,5,Classement!Y56-16))</f>
        <v/>
      </c>
      <c r="F56" s="280" t="str">
        <f t="shared" ca="1" si="8"/>
        <v>ð</v>
      </c>
      <c r="G56" s="229" t="str">
        <f t="shared" ca="1" si="5"/>
        <v/>
      </c>
      <c r="H56" s="165">
        <f ca="1">IF(B56="","",SUMIF(Points!$Q$91:$KE$91,B56,Points!$Q$92:$Q$92))</f>
        <v>23.5</v>
      </c>
      <c r="I56" s="281">
        <f ca="1">IF(B56="","",SUMIF(Points!$Q$91:$KE$91,B56,Points!$Q$95:$Q$95))</f>
        <v>0.5714285714285714</v>
      </c>
      <c r="J56" s="282">
        <f ca="1">IF(B56="","",SUMIF(Points!$Q$91:$KE$91,B56,Points!$Q$109:$Q$109))</f>
        <v>1</v>
      </c>
      <c r="K56" s="282">
        <f ca="1">IF(B56="","",SUMIF(Points!$Q$91:$KE$91,B56,Points!$Q$110:$Q$110))</f>
        <v>-1</v>
      </c>
      <c r="L56" s="282">
        <f ca="1">IF(B56="","",SUMIF(Points!$Q$91:$KE$91,B56,Points!$Q$107:$Q$107))</f>
        <v>2</v>
      </c>
      <c r="M56" s="283">
        <f ca="1">IF(B56="","",SUMIF(Points!$Q$91:$KE$91,B56,Points!$Q$108:$Q$108))</f>
        <v>1</v>
      </c>
      <c r="N56" s="285">
        <f ca="1">IF(B56="","",SUMIF(Points!$Q$91:$KE$91,B56,Points!$Q$96:$Q$96))</f>
        <v>23.5</v>
      </c>
      <c r="O56" s="286">
        <f ca="1">IF(B56="","",SUMIF(Points!$Q$91:$KE$91,B56,Points!$Q$97:$Q$97))</f>
        <v>0</v>
      </c>
      <c r="P56" s="286">
        <f ca="1">IF(B56="","",SUMIF(Points!$Q$91:$KE$91,B56,Points!$Q$98:$Q$98))</f>
        <v>0</v>
      </c>
      <c r="Q56" s="286">
        <f ca="1">IF(B56="","",SUMIF(Points!$Q$91:$KE$91,B56,Points!$Q$99:$Q$99))</f>
        <v>0</v>
      </c>
      <c r="R56" s="286">
        <f ca="1">IF(B56="","",SUMIF(Points!$Q$91:$KE$91,B56,Points!$Q$100:$Q$100))</f>
        <v>0</v>
      </c>
      <c r="S56" s="286">
        <f ca="1">IF(B56="","",SUMIF(Points!$Q$91:$KE$91,B56,Points!$Q$101:$Q$101))</f>
        <v>0</v>
      </c>
      <c r="T56" s="287">
        <f ca="1">IF(B56="","",SUMIF(Points!$Q$91:$KE$91,B56,Points!$Q$102:$Q$102))</f>
        <v>0</v>
      </c>
      <c r="U56" s="286">
        <f ca="1">IF(B56="","",SUMIF(Points!$Q$91:$KE$91,B56,Points!$Q$103:$Q$103))</f>
        <v>0</v>
      </c>
      <c r="V56" s="286">
        <f ca="1">IF(B56="","",SUMIF(Points!$Q$91:$KE$91,B56,Points!$Q$104:$Q$104))</f>
        <v>0</v>
      </c>
      <c r="W56" s="288">
        <f ca="1">IF(B56="","",SUMIF(Points!$Q$91:$KE$91,B56,Points!$Q$105:$Q$105))</f>
        <v>0</v>
      </c>
      <c r="X56" s="214"/>
      <c r="Y56" s="1">
        <f ca="1">IF(B56="","",SUMIF(Points!$Q$91:$KE$91,B56,Points!$Q$106:$Q$106))</f>
        <v>131</v>
      </c>
      <c r="Z56" s="1">
        <f ca="1">IF(B56="","",IF(H56=H55,MAX($C$7:C56),B56))</f>
        <v>50</v>
      </c>
      <c r="AA56" s="163">
        <v>50</v>
      </c>
      <c r="AB56" s="163">
        <v>131</v>
      </c>
      <c r="AC56" s="1">
        <f t="shared" ca="1" si="4"/>
        <v>50</v>
      </c>
      <c r="AD56" s="1" t="str">
        <f t="shared" ca="1" si="9"/>
        <v/>
      </c>
    </row>
    <row r="57" spans="1:30" ht="14.25">
      <c r="A57" s="231"/>
      <c r="B57" s="179">
        <f t="shared" si="6"/>
        <v>51</v>
      </c>
      <c r="C57" s="368">
        <f t="shared" ca="1" si="7"/>
        <v>51</v>
      </c>
      <c r="D57" s="369" t="str">
        <f ca="1">IF(B57="","",INDEX(Points!$Q$90:$KE$93,4,Classement!Y57-16))</f>
        <v>Nicolas Belgrand</v>
      </c>
      <c r="E57" s="370" t="str">
        <f ca="1">IF(B57="","",INDEX(Points!$Q$90:$KE$94,5,Classement!Y57-16))</f>
        <v>FUJIFILM</v>
      </c>
      <c r="F57" s="371" t="str">
        <f t="shared" ca="1" si="8"/>
        <v>ð</v>
      </c>
      <c r="G57" s="372" t="str">
        <f t="shared" ca="1" si="5"/>
        <v/>
      </c>
      <c r="H57" s="373">
        <f ca="1">IF(B57="","",SUMIF(Points!$Q$91:$KE$91,B57,Points!$Q$92:$Q$92))</f>
        <v>22.4</v>
      </c>
      <c r="I57" s="374">
        <f ca="1">IF(B57="","",SUMIF(Points!$Q$91:$KE$91,B57,Points!$Q$95:$Q$95))</f>
        <v>0.2857142857142857</v>
      </c>
      <c r="J57" s="375">
        <f ca="1">IF(B57="","",SUMIF(Points!$Q$91:$KE$91,B57,Points!$Q$109:$Q$109))</f>
        <v>1</v>
      </c>
      <c r="K57" s="375">
        <f ca="1">IF(B57="","",SUMIF(Points!$Q$91:$KE$91,B57,Points!$Q$110:$Q$110))</f>
        <v>-1</v>
      </c>
      <c r="L57" s="375">
        <f ca="1">IF(B57="","",SUMIF(Points!$Q$91:$KE$91,B57,Points!$Q$107:$Q$107))</f>
        <v>2</v>
      </c>
      <c r="M57" s="376">
        <f ca="1">IF(B57="","",SUMIF(Points!$Q$91:$KE$91,B57,Points!$Q$108:$Q$108))</f>
        <v>4</v>
      </c>
      <c r="N57" s="377">
        <f ca="1">IF(B57="","",SUMIF(Points!$Q$91:$KE$91,B57,Points!$Q$96:$Q$96))</f>
        <v>22.4</v>
      </c>
      <c r="O57" s="378">
        <f ca="1">IF(B57="","",SUMIF(Points!$Q$91:$KE$91,B57,Points!$Q$97:$Q$97))</f>
        <v>0</v>
      </c>
      <c r="P57" s="378">
        <f ca="1">IF(B57="","",SUMIF(Points!$Q$91:$KE$91,B57,Points!$Q$98:$Q$98))</f>
        <v>0</v>
      </c>
      <c r="Q57" s="378">
        <f ca="1">IF(B57="","",SUMIF(Points!$Q$91:$KE$91,B57,Points!$Q$99:$Q$99))</f>
        <v>0</v>
      </c>
      <c r="R57" s="378">
        <f ca="1">IF(B57="","",SUMIF(Points!$Q$91:$KE$91,B57,Points!$Q$100:$Q$100))</f>
        <v>0</v>
      </c>
      <c r="S57" s="378">
        <f ca="1">IF(B57="","",SUMIF(Points!$Q$91:$KE$91,B57,Points!$Q$101:$Q$101))</f>
        <v>0</v>
      </c>
      <c r="T57" s="377">
        <f ca="1">IF(B57="","",SUMIF(Points!$Q$91:$KE$91,B57,Points!$Q$102:$Q$102))</f>
        <v>0</v>
      </c>
      <c r="U57" s="378">
        <f ca="1">IF(B57="","",SUMIF(Points!$Q$91:$KE$91,B57,Points!$Q$103:$Q$103))</f>
        <v>0</v>
      </c>
      <c r="V57" s="378">
        <f ca="1">IF(B57="","",SUMIF(Points!$Q$91:$KE$91,B57,Points!$Q$104:$Q$104))</f>
        <v>0</v>
      </c>
      <c r="W57" s="379">
        <f ca="1">IF(B57="","",SUMIF(Points!$Q$91:$KE$91,B57,Points!$Q$105:$Q$105))</f>
        <v>0</v>
      </c>
      <c r="X57" s="214"/>
      <c r="Y57" s="1">
        <f ca="1">IF(B57="","",SUMIF(Points!$Q$91:$KE$91,B57,Points!$Q$106:$Q$106))</f>
        <v>143</v>
      </c>
      <c r="Z57" s="1">
        <f ca="1">IF(B57="","",IF(H57=H56,MAX($C$7:C57),B57))</f>
        <v>51</v>
      </c>
      <c r="AA57" s="163">
        <v>51</v>
      </c>
      <c r="AB57" s="163">
        <v>143</v>
      </c>
      <c r="AC57" s="1">
        <f t="shared" ca="1" si="4"/>
        <v>51</v>
      </c>
      <c r="AD57" s="1" t="str">
        <f t="shared" ca="1" si="9"/>
        <v/>
      </c>
    </row>
    <row r="58" spans="1:30" ht="14.25">
      <c r="A58" s="231"/>
      <c r="B58" s="179">
        <f t="shared" si="6"/>
        <v>52</v>
      </c>
      <c r="C58" s="279">
        <f t="shared" ca="1" si="7"/>
        <v>52</v>
      </c>
      <c r="D58" s="277" t="str">
        <f ca="1">IF(B58="","",INDEX(Points!$Q$90:$KE$93,4,Classement!Y58-16))</f>
        <v>Patrick Furpoirier</v>
      </c>
      <c r="E58" s="284" t="str">
        <f ca="1">IF(B58="","",INDEX(Points!$Q$90:$KE$94,5,Classement!Y58-16))</f>
        <v/>
      </c>
      <c r="F58" s="280" t="str">
        <f t="shared" ca="1" si="8"/>
        <v>ð</v>
      </c>
      <c r="G58" s="229" t="str">
        <f t="shared" ca="1" si="5"/>
        <v/>
      </c>
      <c r="H58" s="165">
        <f ca="1">IF(B58="","",SUMIF(Points!$Q$91:$KE$91,B58,Points!$Q$92:$Q$92))</f>
        <v>19.8</v>
      </c>
      <c r="I58" s="281">
        <f ca="1">IF(B58="","",SUMIF(Points!$Q$91:$KE$91,B58,Points!$Q$95:$Q$95))</f>
        <v>0.42857142857142855</v>
      </c>
      <c r="J58" s="282">
        <f ca="1">IF(B58="","",SUMIF(Points!$Q$91:$KE$91,B58,Points!$Q$109:$Q$109))</f>
        <v>1</v>
      </c>
      <c r="K58" s="282">
        <f ca="1">IF(B58="","",SUMIF(Points!$Q$91:$KE$91,B58,Points!$Q$110:$Q$110))</f>
        <v>2</v>
      </c>
      <c r="L58" s="282">
        <f ca="1">IF(B58="","",SUMIF(Points!$Q$91:$KE$91,B58,Points!$Q$107:$Q$107))</f>
        <v>2</v>
      </c>
      <c r="M58" s="283">
        <f ca="1">IF(B58="","",SUMIF(Points!$Q$91:$KE$91,B58,Points!$Q$108:$Q$108))</f>
        <v>3</v>
      </c>
      <c r="N58" s="285">
        <f ca="1">IF(B58="","",SUMIF(Points!$Q$91:$KE$91,B58,Points!$Q$96:$Q$96))</f>
        <v>19.8</v>
      </c>
      <c r="O58" s="286">
        <f ca="1">IF(B58="","",SUMIF(Points!$Q$91:$KE$91,B58,Points!$Q$97:$Q$97))</f>
        <v>0</v>
      </c>
      <c r="P58" s="286">
        <f ca="1">IF(B58="","",SUMIF(Points!$Q$91:$KE$91,B58,Points!$Q$98:$Q$98))</f>
        <v>0</v>
      </c>
      <c r="Q58" s="286">
        <f ca="1">IF(B58="","",SUMIF(Points!$Q$91:$KE$91,B58,Points!$Q$99:$Q$99))</f>
        <v>0</v>
      </c>
      <c r="R58" s="286">
        <f ca="1">IF(B58="","",SUMIF(Points!$Q$91:$KE$91,B58,Points!$Q$100:$Q$100))</f>
        <v>0</v>
      </c>
      <c r="S58" s="286">
        <f ca="1">IF(B58="","",SUMIF(Points!$Q$91:$KE$91,B58,Points!$Q$101:$Q$101))</f>
        <v>0</v>
      </c>
      <c r="T58" s="287">
        <f ca="1">IF(B58="","",SUMIF(Points!$Q$91:$KE$91,B58,Points!$Q$102:$Q$102))</f>
        <v>0</v>
      </c>
      <c r="U58" s="286">
        <f ca="1">IF(B58="","",SUMIF(Points!$Q$91:$KE$91,B58,Points!$Q$103:$Q$103))</f>
        <v>0</v>
      </c>
      <c r="V58" s="286">
        <f ca="1">IF(B58="","",SUMIF(Points!$Q$91:$KE$91,B58,Points!$Q$104:$Q$104))</f>
        <v>0</v>
      </c>
      <c r="W58" s="288">
        <f ca="1">IF(B58="","",SUMIF(Points!$Q$91:$KE$91,B58,Points!$Q$105:$Q$105))</f>
        <v>0</v>
      </c>
      <c r="X58" s="214"/>
      <c r="Y58" s="1">
        <f ca="1">IF(B58="","",SUMIF(Points!$Q$91:$KE$91,B58,Points!$Q$106:$Q$106))</f>
        <v>164</v>
      </c>
      <c r="Z58" s="1">
        <f ca="1">IF(B58="","",IF(H58=H57,MAX($C$7:C58),B58))</f>
        <v>52</v>
      </c>
      <c r="AA58" s="163">
        <v>52</v>
      </c>
      <c r="AB58" s="163">
        <v>164</v>
      </c>
      <c r="AC58" s="1">
        <f t="shared" ca="1" si="4"/>
        <v>52</v>
      </c>
      <c r="AD58" s="1" t="str">
        <f t="shared" ca="1" si="9"/>
        <v/>
      </c>
    </row>
    <row r="59" spans="1:30" ht="14.25">
      <c r="A59" s="231"/>
      <c r="B59" s="179">
        <f t="shared" si="6"/>
        <v>53</v>
      </c>
      <c r="C59" s="368">
        <f t="shared" ca="1" si="7"/>
        <v>53</v>
      </c>
      <c r="D59" s="369" t="str">
        <f ca="1">IF(B59="","",INDEX(Points!$Q$90:$KE$93,4,Classement!Y59-16))</f>
        <v>Mathieu Bourdon</v>
      </c>
      <c r="E59" s="370" t="str">
        <f ca="1">IF(B59="","",INDEX(Points!$Q$90:$KE$94,5,Classement!Y59-16))</f>
        <v>SI2M / ASD FC</v>
      </c>
      <c r="F59" s="371" t="str">
        <f t="shared" ca="1" si="8"/>
        <v>ð</v>
      </c>
      <c r="G59" s="372" t="str">
        <f t="shared" ca="1" si="5"/>
        <v/>
      </c>
      <c r="H59" s="373">
        <f ca="1">IF(B59="","",SUMIF(Points!$Q$91:$KE$91,B59,Points!$Q$92:$Q$92))</f>
        <v>19.5</v>
      </c>
      <c r="I59" s="374">
        <f ca="1">IF(B59="","",SUMIF(Points!$Q$91:$KE$91,B59,Points!$Q$95:$Q$95))</f>
        <v>0.42857142857142855</v>
      </c>
      <c r="J59" s="375">
        <f ca="1">IF(B59="","",SUMIF(Points!$Q$91:$KE$91,B59,Points!$Q$109:$Q$109))</f>
        <v>1</v>
      </c>
      <c r="K59" s="375">
        <f ca="1">IF(B59="","",SUMIF(Points!$Q$91:$KE$91,B59,Points!$Q$110:$Q$110))</f>
        <v>-1</v>
      </c>
      <c r="L59" s="375">
        <f ca="1">IF(B59="","",SUMIF(Points!$Q$91:$KE$91,B59,Points!$Q$107:$Q$107))</f>
        <v>1</v>
      </c>
      <c r="M59" s="376">
        <f ca="1">IF(B59="","",SUMIF(Points!$Q$91:$KE$91,B59,Points!$Q$108:$Q$108))</f>
        <v>2</v>
      </c>
      <c r="N59" s="377">
        <f ca="1">IF(B59="","",SUMIF(Points!$Q$91:$KE$91,B59,Points!$Q$96:$Q$96))</f>
        <v>19.5</v>
      </c>
      <c r="O59" s="378">
        <f ca="1">IF(B59="","",SUMIF(Points!$Q$91:$KE$91,B59,Points!$Q$97:$Q$97))</f>
        <v>0</v>
      </c>
      <c r="P59" s="378">
        <f ca="1">IF(B59="","",SUMIF(Points!$Q$91:$KE$91,B59,Points!$Q$98:$Q$98))</f>
        <v>0</v>
      </c>
      <c r="Q59" s="378">
        <f ca="1">IF(B59="","",SUMIF(Points!$Q$91:$KE$91,B59,Points!$Q$99:$Q$99))</f>
        <v>0</v>
      </c>
      <c r="R59" s="378">
        <f ca="1">IF(B59="","",SUMIF(Points!$Q$91:$KE$91,B59,Points!$Q$100:$Q$100))</f>
        <v>0</v>
      </c>
      <c r="S59" s="378">
        <f ca="1">IF(B59="","",SUMIF(Points!$Q$91:$KE$91,B59,Points!$Q$101:$Q$101))</f>
        <v>0</v>
      </c>
      <c r="T59" s="377">
        <f ca="1">IF(B59="","",SUMIF(Points!$Q$91:$KE$91,B59,Points!$Q$102:$Q$102))</f>
        <v>0</v>
      </c>
      <c r="U59" s="378">
        <f ca="1">IF(B59="","",SUMIF(Points!$Q$91:$KE$91,B59,Points!$Q$103:$Q$103))</f>
        <v>0</v>
      </c>
      <c r="V59" s="378">
        <f ca="1">IF(B59="","",SUMIF(Points!$Q$91:$KE$91,B59,Points!$Q$104:$Q$104))</f>
        <v>0</v>
      </c>
      <c r="W59" s="379">
        <f ca="1">IF(B59="","",SUMIF(Points!$Q$91:$KE$91,B59,Points!$Q$105:$Q$105))</f>
        <v>0</v>
      </c>
      <c r="X59" s="214"/>
      <c r="Y59" s="1">
        <f ca="1">IF(B59="","",SUMIF(Points!$Q$91:$KE$91,B59,Points!$Q$106:$Q$106))</f>
        <v>134</v>
      </c>
      <c r="Z59" s="1">
        <f ca="1">IF(B59="","",IF(H59=H58,MAX($C$7:C59),B59))</f>
        <v>53</v>
      </c>
      <c r="AA59" s="163">
        <v>53</v>
      </c>
      <c r="AB59" s="163">
        <v>134</v>
      </c>
      <c r="AC59" s="1">
        <f t="shared" ca="1" si="4"/>
        <v>53</v>
      </c>
      <c r="AD59" s="1" t="str">
        <f t="shared" ca="1" si="9"/>
        <v/>
      </c>
    </row>
    <row r="60" spans="1:30" ht="14.25">
      <c r="A60" s="231"/>
      <c r="B60" s="179">
        <f t="shared" si="6"/>
        <v>54</v>
      </c>
      <c r="C60" s="279" t="str">
        <f t="shared" ca="1" si="7"/>
        <v>-</v>
      </c>
      <c r="D60" s="277" t="str">
        <f ca="1">IF(B60="","",INDEX(Points!$Q$90:$KE$93,4,Classement!Y60-16))</f>
        <v>Pierre Lullien</v>
      </c>
      <c r="E60" s="284" t="str">
        <f ca="1">IF(B60="","",INDEX(Points!$Q$90:$KE$94,5,Classement!Y60-16))</f>
        <v>VILLEPREUX FC</v>
      </c>
      <c r="F60" s="280" t="str">
        <f t="shared" ca="1" si="8"/>
        <v>ð</v>
      </c>
      <c r="G60" s="229" t="str">
        <f t="shared" ca="1" si="5"/>
        <v/>
      </c>
      <c r="H60" s="165">
        <f ca="1">IF(B60="","",SUMIF(Points!$Q$91:$KE$91,B60,Points!$Q$92:$Q$92))</f>
        <v>19.5</v>
      </c>
      <c r="I60" s="281">
        <f ca="1">IF(B60="","",SUMIF(Points!$Q$91:$KE$91,B60,Points!$Q$95:$Q$95))</f>
        <v>0.42857142857142855</v>
      </c>
      <c r="J60" s="282">
        <f ca="1">IF(B60="","",SUMIF(Points!$Q$91:$KE$91,B60,Points!$Q$109:$Q$109))</f>
        <v>1</v>
      </c>
      <c r="K60" s="282">
        <f ca="1">IF(B60="","",SUMIF(Points!$Q$91:$KE$91,B60,Points!$Q$110:$Q$110))</f>
        <v>-1</v>
      </c>
      <c r="L60" s="282">
        <f ca="1">IF(B60="","",SUMIF(Points!$Q$91:$KE$91,B60,Points!$Q$107:$Q$107))</f>
        <v>1</v>
      </c>
      <c r="M60" s="283">
        <f ca="1">IF(B60="","",SUMIF(Points!$Q$91:$KE$91,B60,Points!$Q$108:$Q$108))</f>
        <v>2</v>
      </c>
      <c r="N60" s="285">
        <f ca="1">IF(B60="","",SUMIF(Points!$Q$91:$KE$91,B60,Points!$Q$96:$Q$96))</f>
        <v>19.5</v>
      </c>
      <c r="O60" s="286">
        <f ca="1">IF(B60="","",SUMIF(Points!$Q$91:$KE$91,B60,Points!$Q$97:$Q$97))</f>
        <v>0</v>
      </c>
      <c r="P60" s="286">
        <f ca="1">IF(B60="","",SUMIF(Points!$Q$91:$KE$91,B60,Points!$Q$98:$Q$98))</f>
        <v>0</v>
      </c>
      <c r="Q60" s="286">
        <f ca="1">IF(B60="","",SUMIF(Points!$Q$91:$KE$91,B60,Points!$Q$99:$Q$99))</f>
        <v>0</v>
      </c>
      <c r="R60" s="286">
        <f ca="1">IF(B60="","",SUMIF(Points!$Q$91:$KE$91,B60,Points!$Q$100:$Q$100))</f>
        <v>0</v>
      </c>
      <c r="S60" s="286">
        <f ca="1">IF(B60="","",SUMIF(Points!$Q$91:$KE$91,B60,Points!$Q$101:$Q$101))</f>
        <v>0</v>
      </c>
      <c r="T60" s="287">
        <f ca="1">IF(B60="","",SUMIF(Points!$Q$91:$KE$91,B60,Points!$Q$102:$Q$102))</f>
        <v>0</v>
      </c>
      <c r="U60" s="286">
        <f ca="1">IF(B60="","",SUMIF(Points!$Q$91:$KE$91,B60,Points!$Q$103:$Q$103))</f>
        <v>0</v>
      </c>
      <c r="V60" s="286">
        <f ca="1">IF(B60="","",SUMIF(Points!$Q$91:$KE$91,B60,Points!$Q$104:$Q$104))</f>
        <v>0</v>
      </c>
      <c r="W60" s="288">
        <f ca="1">IF(B60="","",SUMIF(Points!$Q$91:$KE$91,B60,Points!$Q$105:$Q$105))</f>
        <v>0</v>
      </c>
      <c r="X60" s="214"/>
      <c r="Y60" s="1">
        <f ca="1">IF(B60="","",SUMIF(Points!$Q$91:$KE$91,B60,Points!$Q$106:$Q$106))</f>
        <v>167</v>
      </c>
      <c r="Z60" s="1">
        <f ca="1">IF(B60="","",IF(H60=H59,MAX($C$7:C60),B60))</f>
        <v>53</v>
      </c>
      <c r="AA60" s="163">
        <v>53</v>
      </c>
      <c r="AB60" s="163">
        <v>167</v>
      </c>
      <c r="AC60" s="1">
        <f t="shared" ca="1" si="4"/>
        <v>53</v>
      </c>
      <c r="AD60" s="1" t="str">
        <f t="shared" ca="1" si="9"/>
        <v/>
      </c>
    </row>
    <row r="61" spans="1:30" ht="14.25">
      <c r="A61" s="231"/>
      <c r="B61" s="179">
        <f t="shared" si="6"/>
        <v>55</v>
      </c>
      <c r="C61" s="368" t="str">
        <f t="shared" ca="1" si="7"/>
        <v>-</v>
      </c>
      <c r="D61" s="369" t="str">
        <f ca="1">IF(B61="","",INDEX(Points!$Q$90:$KE$93,4,Classement!Y61-16))</f>
        <v>Valérie Rolland</v>
      </c>
      <c r="E61" s="370" t="str">
        <f ca="1">IF(B61="","",INDEX(Points!$Q$90:$KE$94,5,Classement!Y61-16))</f>
        <v>SI2M</v>
      </c>
      <c r="F61" s="371" t="str">
        <f t="shared" ca="1" si="8"/>
        <v>ð</v>
      </c>
      <c r="G61" s="372" t="str">
        <f t="shared" ca="1" si="5"/>
        <v/>
      </c>
      <c r="H61" s="373">
        <f ca="1">IF(B61="","",SUMIF(Points!$Q$91:$KE$91,B61,Points!$Q$92:$Q$92))</f>
        <v>19.5</v>
      </c>
      <c r="I61" s="374">
        <f ca="1">IF(B61="","",SUMIF(Points!$Q$91:$KE$91,B61,Points!$Q$95:$Q$95))</f>
        <v>0.42857142857142855</v>
      </c>
      <c r="J61" s="375">
        <f ca="1">IF(B61="","",SUMIF(Points!$Q$91:$KE$91,B61,Points!$Q$109:$Q$109))</f>
        <v>1</v>
      </c>
      <c r="K61" s="375">
        <f ca="1">IF(B61="","",SUMIF(Points!$Q$91:$KE$91,B61,Points!$Q$110:$Q$110))</f>
        <v>-1</v>
      </c>
      <c r="L61" s="375">
        <f ca="1">IF(B61="","",SUMIF(Points!$Q$91:$KE$91,B61,Points!$Q$107:$Q$107))</f>
        <v>1</v>
      </c>
      <c r="M61" s="376">
        <f ca="1">IF(B61="","",SUMIF(Points!$Q$91:$KE$91,B61,Points!$Q$108:$Q$108))</f>
        <v>2</v>
      </c>
      <c r="N61" s="377">
        <f ca="1">IF(B61="","",SUMIF(Points!$Q$91:$KE$91,B61,Points!$Q$96:$Q$96))</f>
        <v>19.5</v>
      </c>
      <c r="O61" s="378">
        <f ca="1">IF(B61="","",SUMIF(Points!$Q$91:$KE$91,B61,Points!$Q$97:$Q$97))</f>
        <v>0</v>
      </c>
      <c r="P61" s="378">
        <f ca="1">IF(B61="","",SUMIF(Points!$Q$91:$KE$91,B61,Points!$Q$98:$Q$98))</f>
        <v>0</v>
      </c>
      <c r="Q61" s="378">
        <f ca="1">IF(B61="","",SUMIF(Points!$Q$91:$KE$91,B61,Points!$Q$99:$Q$99))</f>
        <v>0</v>
      </c>
      <c r="R61" s="378">
        <f ca="1">IF(B61="","",SUMIF(Points!$Q$91:$KE$91,B61,Points!$Q$100:$Q$100))</f>
        <v>0</v>
      </c>
      <c r="S61" s="378">
        <f ca="1">IF(B61="","",SUMIF(Points!$Q$91:$KE$91,B61,Points!$Q$101:$Q$101))</f>
        <v>0</v>
      </c>
      <c r="T61" s="377">
        <f ca="1">IF(B61="","",SUMIF(Points!$Q$91:$KE$91,B61,Points!$Q$102:$Q$102))</f>
        <v>0</v>
      </c>
      <c r="U61" s="378">
        <f ca="1">IF(B61="","",SUMIF(Points!$Q$91:$KE$91,B61,Points!$Q$103:$Q$103))</f>
        <v>0</v>
      </c>
      <c r="V61" s="378">
        <f ca="1">IF(B61="","",SUMIF(Points!$Q$91:$KE$91,B61,Points!$Q$104:$Q$104))</f>
        <v>0</v>
      </c>
      <c r="W61" s="379">
        <f ca="1">IF(B61="","",SUMIF(Points!$Q$91:$KE$91,B61,Points!$Q$105:$Q$105))</f>
        <v>0</v>
      </c>
      <c r="X61" s="214"/>
      <c r="Y61" s="1">
        <f ca="1">IF(B61="","",SUMIF(Points!$Q$91:$KE$91,B61,Points!$Q$106:$Q$106))</f>
        <v>200</v>
      </c>
      <c r="Z61" s="1">
        <f ca="1">IF(B61="","",IF(H61=H60,MAX($C$7:C61),B61))</f>
        <v>53</v>
      </c>
      <c r="AA61" s="163">
        <v>53</v>
      </c>
      <c r="AB61" s="163">
        <v>200</v>
      </c>
      <c r="AC61" s="1">
        <f t="shared" ca="1" si="4"/>
        <v>53</v>
      </c>
      <c r="AD61" s="1" t="str">
        <f t="shared" ca="1" si="9"/>
        <v/>
      </c>
    </row>
    <row r="62" spans="1:30" ht="14.25">
      <c r="A62" s="289"/>
      <c r="B62" s="179">
        <f t="shared" si="6"/>
        <v>56</v>
      </c>
      <c r="C62" s="279">
        <f t="shared" ref="C62:C69" ca="1" si="10">IF(B62="","",IF(H62=H61,"-",B62))</f>
        <v>56</v>
      </c>
      <c r="D62" s="277" t="str">
        <f ca="1">IF(B62="","",INDEX(Points!$Q$90:$KE$93,4,Classement!Y62-16))</f>
        <v>Richard Guilloux</v>
      </c>
      <c r="E62" s="284" t="str">
        <f ca="1">IF(B62="","",INDEX(Points!$Q$90:$KE$94,5,Classement!Y62-16))</f>
        <v>ASD FC</v>
      </c>
      <c r="F62" s="280" t="str">
        <f t="shared" ref="F62:F69" ca="1" si="11">IF(B62="","",IF(G62="","ð",IF(G62&lt;0,"ø","ö")))</f>
        <v>ð</v>
      </c>
      <c r="G62" s="229" t="str">
        <f t="shared" ca="1" si="5"/>
        <v/>
      </c>
      <c r="H62" s="165">
        <f ca="1">IF(B62="","",SUMIF(Points!$Q$91:$KE$91,B62,Points!$Q$92:$Q$92))</f>
        <v>16</v>
      </c>
      <c r="I62" s="281">
        <f ca="1">IF(B62="","",SUMIF(Points!$Q$91:$KE$91,B62,Points!$Q$95:$Q$95))</f>
        <v>0.2857142857142857</v>
      </c>
      <c r="J62" s="282">
        <f ca="1">IF(B62="","",SUMIF(Points!$Q$91:$KE$91,B62,Points!$Q$109:$Q$109))</f>
        <v>2</v>
      </c>
      <c r="K62" s="282">
        <f ca="1">IF(B62="","",SUMIF(Points!$Q$91:$KE$91,B62,Points!$Q$110:$Q$110))</f>
        <v>-1</v>
      </c>
      <c r="L62" s="282">
        <f ca="1">IF(B62="","",SUMIF(Points!$Q$91:$KE$91,B62,Points!$Q$107:$Q$107))</f>
        <v>1</v>
      </c>
      <c r="M62" s="283">
        <f ca="1">IF(B62="","",SUMIF(Points!$Q$91:$KE$91,B62,Points!$Q$108:$Q$108))</f>
        <v>4</v>
      </c>
      <c r="N62" s="285">
        <f ca="1">IF(B62="","",SUMIF(Points!$Q$91:$KE$91,B62,Points!$Q$96:$Q$96))</f>
        <v>16</v>
      </c>
      <c r="O62" s="286">
        <f ca="1">IF(B62="","",SUMIF(Points!$Q$91:$KE$91,B62,Points!$Q$97:$Q$97))</f>
        <v>0</v>
      </c>
      <c r="P62" s="286">
        <f ca="1">IF(B62="","",SUMIF(Points!$Q$91:$KE$91,B62,Points!$Q$98:$Q$98))</f>
        <v>0</v>
      </c>
      <c r="Q62" s="286">
        <f ca="1">IF(B62="","",SUMIF(Points!$Q$91:$KE$91,B62,Points!$Q$99:$Q$99))</f>
        <v>0</v>
      </c>
      <c r="R62" s="286">
        <f ca="1">IF(B62="","",SUMIF(Points!$Q$91:$KE$91,B62,Points!$Q$100:$Q$100))</f>
        <v>0</v>
      </c>
      <c r="S62" s="286">
        <f ca="1">IF(B62="","",SUMIF(Points!$Q$91:$KE$91,B62,Points!$Q$101:$Q$101))</f>
        <v>0</v>
      </c>
      <c r="T62" s="287">
        <f ca="1">IF(B62="","",SUMIF(Points!$Q$91:$KE$91,B62,Points!$Q$102:$Q$102))</f>
        <v>0</v>
      </c>
      <c r="U62" s="286">
        <f ca="1">IF(B62="","",SUMIF(Points!$Q$91:$KE$91,B62,Points!$Q$103:$Q$103))</f>
        <v>0</v>
      </c>
      <c r="V62" s="286">
        <f ca="1">IF(B62="","",SUMIF(Points!$Q$91:$KE$91,B62,Points!$Q$104:$Q$104))</f>
        <v>0</v>
      </c>
      <c r="W62" s="288">
        <f ca="1">IF(B62="","",SUMIF(Points!$Q$91:$KE$91,B62,Points!$Q$105:$Q$105))</f>
        <v>0</v>
      </c>
      <c r="X62" s="214"/>
      <c r="Y62" s="1">
        <f ca="1">IF(B62="","",SUMIF(Points!$Q$91:$KE$91,B62,Points!$Q$106:$Q$106))</f>
        <v>176</v>
      </c>
      <c r="Z62" s="1">
        <f ca="1">IF(B62="","",IF(H62=H61,MAX($C$7:C62),B62))</f>
        <v>56</v>
      </c>
      <c r="AA62" s="163">
        <v>56</v>
      </c>
      <c r="AB62" s="163">
        <v>176</v>
      </c>
      <c r="AC62" s="1">
        <f t="shared" ca="1" si="4"/>
        <v>56</v>
      </c>
      <c r="AD62" s="1" t="str">
        <f t="shared" ref="AD62:AD69" ca="1" si="12">IF(AA62-AC62&lt;&gt;0,AA62-AC62,"")</f>
        <v/>
      </c>
    </row>
    <row r="63" spans="1:30" ht="14.25">
      <c r="A63" s="289"/>
      <c r="B63" s="179">
        <f t="shared" si="6"/>
        <v>57</v>
      </c>
      <c r="C63" s="368">
        <f t="shared" ca="1" si="10"/>
        <v>57</v>
      </c>
      <c r="D63" s="369" t="str">
        <f ca="1">IF(B63="","",INDEX(Points!$Q$90:$KE$93,4,Classement!Y63-16))</f>
        <v>Alexandre Rollandy</v>
      </c>
      <c r="E63" s="370" t="str">
        <f ca="1">IF(B63="","",INDEX(Points!$Q$90:$KE$94,5,Classement!Y63-16))</f>
        <v>ASD FC</v>
      </c>
      <c r="F63" s="371" t="str">
        <f t="shared" ca="1" si="11"/>
        <v>ð</v>
      </c>
      <c r="G63" s="372" t="str">
        <f t="shared" ca="1" si="5"/>
        <v/>
      </c>
      <c r="H63" s="373">
        <f ca="1">IF(B63="","",SUMIF(Points!$Q$91:$KE$91,B63,Points!$Q$92:$Q$92))</f>
        <v>15.9</v>
      </c>
      <c r="I63" s="374">
        <f ca="1">IF(B63="","",SUMIF(Points!$Q$91:$KE$91,B63,Points!$Q$95:$Q$95))</f>
        <v>0.42857142857142855</v>
      </c>
      <c r="J63" s="375">
        <f ca="1">IF(B63="","",SUMIF(Points!$Q$91:$KE$91,B63,Points!$Q$109:$Q$109))</f>
        <v>0</v>
      </c>
      <c r="K63" s="375">
        <f ca="1">IF(B63="","",SUMIF(Points!$Q$91:$KE$91,B63,Points!$Q$110:$Q$110))</f>
        <v>-1</v>
      </c>
      <c r="L63" s="375">
        <f ca="1">IF(B63="","",SUMIF(Points!$Q$91:$KE$91,B63,Points!$Q$107:$Q$107))</f>
        <v>1</v>
      </c>
      <c r="M63" s="376">
        <f ca="1">IF(B63="","",SUMIF(Points!$Q$91:$KE$91,B63,Points!$Q$108:$Q$108))</f>
        <v>2</v>
      </c>
      <c r="N63" s="377">
        <f ca="1">IF(B63="","",SUMIF(Points!$Q$91:$KE$91,B63,Points!$Q$96:$Q$96))</f>
        <v>15.9</v>
      </c>
      <c r="O63" s="378">
        <f ca="1">IF(B63="","",SUMIF(Points!$Q$91:$KE$91,B63,Points!$Q$97:$Q$97))</f>
        <v>0</v>
      </c>
      <c r="P63" s="378">
        <f ca="1">IF(B63="","",SUMIF(Points!$Q$91:$KE$91,B63,Points!$Q$98:$Q$98))</f>
        <v>0</v>
      </c>
      <c r="Q63" s="378">
        <f ca="1">IF(B63="","",SUMIF(Points!$Q$91:$KE$91,B63,Points!$Q$99:$Q$99))</f>
        <v>0</v>
      </c>
      <c r="R63" s="378">
        <f ca="1">IF(B63="","",SUMIF(Points!$Q$91:$KE$91,B63,Points!$Q$100:$Q$100))</f>
        <v>0</v>
      </c>
      <c r="S63" s="378">
        <f ca="1">IF(B63="","",SUMIF(Points!$Q$91:$KE$91,B63,Points!$Q$101:$Q$101))</f>
        <v>0</v>
      </c>
      <c r="T63" s="377">
        <f ca="1">IF(B63="","",SUMIF(Points!$Q$91:$KE$91,B63,Points!$Q$102:$Q$102))</f>
        <v>0</v>
      </c>
      <c r="U63" s="378">
        <f ca="1">IF(B63="","",SUMIF(Points!$Q$91:$KE$91,B63,Points!$Q$103:$Q$103))</f>
        <v>0</v>
      </c>
      <c r="V63" s="378">
        <f ca="1">IF(B63="","",SUMIF(Points!$Q$91:$KE$91,B63,Points!$Q$104:$Q$104))</f>
        <v>0</v>
      </c>
      <c r="W63" s="379">
        <f ca="1">IF(B63="","",SUMIF(Points!$Q$91:$KE$91,B63,Points!$Q$105:$Q$105))</f>
        <v>0</v>
      </c>
      <c r="X63" s="214"/>
      <c r="Y63" s="1">
        <f ca="1">IF(B63="","",SUMIF(Points!$Q$91:$KE$91,B63,Points!$Q$106:$Q$106))</f>
        <v>20</v>
      </c>
      <c r="Z63" s="1">
        <f ca="1">IF(B63="","",IF(H63=H62,MAX($C$7:C63),B63))</f>
        <v>57</v>
      </c>
      <c r="AA63" s="163">
        <v>57</v>
      </c>
      <c r="AB63" s="163">
        <v>20</v>
      </c>
      <c r="AC63" s="1">
        <f t="shared" ca="1" si="4"/>
        <v>57</v>
      </c>
      <c r="AD63" s="1" t="str">
        <f t="shared" ca="1" si="12"/>
        <v/>
      </c>
    </row>
    <row r="64" spans="1:30" ht="14.25">
      <c r="A64" s="289"/>
      <c r="B64" s="179">
        <f t="shared" si="6"/>
        <v>58</v>
      </c>
      <c r="C64" s="279" t="str">
        <f t="shared" ca="1" si="10"/>
        <v>-</v>
      </c>
      <c r="D64" s="277" t="str">
        <f ca="1">IF(B64="","",INDEX(Points!$Q$90:$KE$93,4,Classement!Y64-16))</f>
        <v>Christine Grall</v>
      </c>
      <c r="E64" s="284" t="str">
        <f ca="1">IF(B64="","",INDEX(Points!$Q$90:$KE$94,5,Classement!Y64-16))</f>
        <v/>
      </c>
      <c r="F64" s="280" t="str">
        <f t="shared" ca="1" si="11"/>
        <v>ð</v>
      </c>
      <c r="G64" s="229" t="str">
        <f t="shared" ca="1" si="5"/>
        <v/>
      </c>
      <c r="H64" s="165">
        <f ca="1">IF(B64="","",SUMIF(Points!$Q$91:$KE$91,B64,Points!$Q$92:$Q$92))</f>
        <v>15.9</v>
      </c>
      <c r="I64" s="281">
        <f ca="1">IF(B64="","",SUMIF(Points!$Q$91:$KE$91,B64,Points!$Q$95:$Q$95))</f>
        <v>0.42857142857142855</v>
      </c>
      <c r="J64" s="282">
        <f ca="1">IF(B64="","",SUMIF(Points!$Q$91:$KE$91,B64,Points!$Q$109:$Q$109))</f>
        <v>0</v>
      </c>
      <c r="K64" s="282">
        <f ca="1">IF(B64="","",SUMIF(Points!$Q$91:$KE$91,B64,Points!$Q$110:$Q$110))</f>
        <v>-1</v>
      </c>
      <c r="L64" s="282">
        <f ca="1">IF(B64="","",SUMIF(Points!$Q$91:$KE$91,B64,Points!$Q$107:$Q$107))</f>
        <v>1</v>
      </c>
      <c r="M64" s="283">
        <f ca="1">IF(B64="","",SUMIF(Points!$Q$91:$KE$91,B64,Points!$Q$108:$Q$108))</f>
        <v>2</v>
      </c>
      <c r="N64" s="285">
        <f ca="1">IF(B64="","",SUMIF(Points!$Q$91:$KE$91,B64,Points!$Q$96:$Q$96))</f>
        <v>15.9</v>
      </c>
      <c r="O64" s="286">
        <f ca="1">IF(B64="","",SUMIF(Points!$Q$91:$KE$91,B64,Points!$Q$97:$Q$97))</f>
        <v>0</v>
      </c>
      <c r="P64" s="286">
        <f ca="1">IF(B64="","",SUMIF(Points!$Q$91:$KE$91,B64,Points!$Q$98:$Q$98))</f>
        <v>0</v>
      </c>
      <c r="Q64" s="286">
        <f ca="1">IF(B64="","",SUMIF(Points!$Q$91:$KE$91,B64,Points!$Q$99:$Q$99))</f>
        <v>0</v>
      </c>
      <c r="R64" s="286">
        <f ca="1">IF(B64="","",SUMIF(Points!$Q$91:$KE$91,B64,Points!$Q$100:$Q$100))</f>
        <v>0</v>
      </c>
      <c r="S64" s="286">
        <f ca="1">IF(B64="","",SUMIF(Points!$Q$91:$KE$91,B64,Points!$Q$101:$Q$101))</f>
        <v>0</v>
      </c>
      <c r="T64" s="287">
        <f ca="1">IF(B64="","",SUMIF(Points!$Q$91:$KE$91,B64,Points!$Q$102:$Q$102))</f>
        <v>0</v>
      </c>
      <c r="U64" s="286">
        <f ca="1">IF(B64="","",SUMIF(Points!$Q$91:$KE$91,B64,Points!$Q$103:$Q$103))</f>
        <v>0</v>
      </c>
      <c r="V64" s="286">
        <f ca="1">IF(B64="","",SUMIF(Points!$Q$91:$KE$91,B64,Points!$Q$104:$Q$104))</f>
        <v>0</v>
      </c>
      <c r="W64" s="288">
        <f ca="1">IF(B64="","",SUMIF(Points!$Q$91:$KE$91,B64,Points!$Q$105:$Q$105))</f>
        <v>0</v>
      </c>
      <c r="X64" s="214"/>
      <c r="Y64" s="1">
        <f ca="1">IF(B64="","",SUMIF(Points!$Q$91:$KE$91,B64,Points!$Q$106:$Q$106))</f>
        <v>38</v>
      </c>
      <c r="Z64" s="1">
        <f ca="1">IF(B64="","",IF(H64=H63,MAX($C$7:C64),B64))</f>
        <v>57</v>
      </c>
      <c r="AA64" s="163">
        <v>57</v>
      </c>
      <c r="AB64" s="163">
        <v>38</v>
      </c>
      <c r="AC64" s="1">
        <f t="shared" ca="1" si="4"/>
        <v>57</v>
      </c>
      <c r="AD64" s="1" t="str">
        <f t="shared" ca="1" si="12"/>
        <v/>
      </c>
    </row>
    <row r="65" spans="1:30" ht="14.25">
      <c r="A65" s="289"/>
      <c r="B65" s="179">
        <f t="shared" si="6"/>
        <v>59</v>
      </c>
      <c r="C65" s="368" t="str">
        <f t="shared" ca="1" si="10"/>
        <v>-</v>
      </c>
      <c r="D65" s="369" t="str">
        <f ca="1">IF(B65="","",INDEX(Points!$Q$90:$KE$93,4,Classement!Y65-16))</f>
        <v>Noé Canciani</v>
      </c>
      <c r="E65" s="370" t="str">
        <f ca="1">IF(B65="","",INDEX(Points!$Q$90:$KE$94,5,Classement!Y65-16))</f>
        <v/>
      </c>
      <c r="F65" s="371" t="str">
        <f t="shared" ca="1" si="11"/>
        <v>ð</v>
      </c>
      <c r="G65" s="372" t="str">
        <f t="shared" ca="1" si="5"/>
        <v/>
      </c>
      <c r="H65" s="373">
        <f ca="1">IF(B65="","",SUMIF(Points!$Q$91:$KE$91,B65,Points!$Q$92:$Q$92))</f>
        <v>15.9</v>
      </c>
      <c r="I65" s="374">
        <f ca="1">IF(B65="","",SUMIF(Points!$Q$91:$KE$91,B65,Points!$Q$95:$Q$95))</f>
        <v>0.42857142857142855</v>
      </c>
      <c r="J65" s="375">
        <f ca="1">IF(B65="","",SUMIF(Points!$Q$91:$KE$91,B65,Points!$Q$109:$Q$109))</f>
        <v>0</v>
      </c>
      <c r="K65" s="375">
        <f ca="1">IF(B65="","",SUMIF(Points!$Q$91:$KE$91,B65,Points!$Q$110:$Q$110))</f>
        <v>-1</v>
      </c>
      <c r="L65" s="375">
        <f ca="1">IF(B65="","",SUMIF(Points!$Q$91:$KE$91,B65,Points!$Q$107:$Q$107))</f>
        <v>1</v>
      </c>
      <c r="M65" s="376">
        <f ca="1">IF(B65="","",SUMIF(Points!$Q$91:$KE$91,B65,Points!$Q$108:$Q$108))</f>
        <v>2</v>
      </c>
      <c r="N65" s="377">
        <f ca="1">IF(B65="","",SUMIF(Points!$Q$91:$KE$91,B65,Points!$Q$96:$Q$96))</f>
        <v>15.9</v>
      </c>
      <c r="O65" s="378">
        <f ca="1">IF(B65="","",SUMIF(Points!$Q$91:$KE$91,B65,Points!$Q$97:$Q$97))</f>
        <v>0</v>
      </c>
      <c r="P65" s="378">
        <f ca="1">IF(B65="","",SUMIF(Points!$Q$91:$KE$91,B65,Points!$Q$98:$Q$98))</f>
        <v>0</v>
      </c>
      <c r="Q65" s="378">
        <f ca="1">IF(B65="","",SUMIF(Points!$Q$91:$KE$91,B65,Points!$Q$99:$Q$99))</f>
        <v>0</v>
      </c>
      <c r="R65" s="378">
        <f ca="1">IF(B65="","",SUMIF(Points!$Q$91:$KE$91,B65,Points!$Q$100:$Q$100))</f>
        <v>0</v>
      </c>
      <c r="S65" s="378">
        <f ca="1">IF(B65="","",SUMIF(Points!$Q$91:$KE$91,B65,Points!$Q$101:$Q$101))</f>
        <v>0</v>
      </c>
      <c r="T65" s="377">
        <f ca="1">IF(B65="","",SUMIF(Points!$Q$91:$KE$91,B65,Points!$Q$102:$Q$102))</f>
        <v>0</v>
      </c>
      <c r="U65" s="378">
        <f ca="1">IF(B65="","",SUMIF(Points!$Q$91:$KE$91,B65,Points!$Q$103:$Q$103))</f>
        <v>0</v>
      </c>
      <c r="V65" s="378">
        <f ca="1">IF(B65="","",SUMIF(Points!$Q$91:$KE$91,B65,Points!$Q$104:$Q$104))</f>
        <v>0</v>
      </c>
      <c r="W65" s="379">
        <f ca="1">IF(B65="","",SUMIF(Points!$Q$91:$KE$91,B65,Points!$Q$105:$Q$105))</f>
        <v>0</v>
      </c>
      <c r="X65" s="214"/>
      <c r="Y65" s="1">
        <f ca="1">IF(B65="","",SUMIF(Points!$Q$91:$KE$91,B65,Points!$Q$106:$Q$106))</f>
        <v>155</v>
      </c>
      <c r="Z65" s="1">
        <f ca="1">IF(B65="","",IF(H65=H64,MAX($C$7:C65),B65))</f>
        <v>57</v>
      </c>
      <c r="AA65" s="163">
        <v>57</v>
      </c>
      <c r="AB65" s="163">
        <v>155</v>
      </c>
      <c r="AC65" s="1">
        <f t="shared" ca="1" si="4"/>
        <v>57</v>
      </c>
      <c r="AD65" s="1" t="str">
        <f t="shared" ca="1" si="12"/>
        <v/>
      </c>
    </row>
    <row r="66" spans="1:30" ht="14.25">
      <c r="A66" s="289"/>
      <c r="B66" s="179">
        <f t="shared" si="6"/>
        <v>60</v>
      </c>
      <c r="C66" s="279" t="str">
        <f t="shared" ca="1" si="10"/>
        <v>-</v>
      </c>
      <c r="D66" s="277" t="str">
        <f ca="1">IF(B66="","",INDEX(Points!$Q$90:$KE$93,4,Classement!Y66-16))</f>
        <v>Redha Zerhouni</v>
      </c>
      <c r="E66" s="284" t="str">
        <f ca="1">IF(B66="","",INDEX(Points!$Q$90:$KE$94,5,Classement!Y66-16))</f>
        <v>BNP / ASD FC</v>
      </c>
      <c r="F66" s="280" t="str">
        <f t="shared" ca="1" si="11"/>
        <v>ð</v>
      </c>
      <c r="G66" s="229" t="str">
        <f t="shared" ca="1" si="5"/>
        <v/>
      </c>
      <c r="H66" s="165">
        <f ca="1">IF(B66="","",SUMIF(Points!$Q$91:$KE$91,B66,Points!$Q$92:$Q$92))</f>
        <v>15.9</v>
      </c>
      <c r="I66" s="281">
        <f ca="1">IF(B66="","",SUMIF(Points!$Q$91:$KE$91,B66,Points!$Q$95:$Q$95))</f>
        <v>0.42857142857142855</v>
      </c>
      <c r="J66" s="282">
        <f ca="1">IF(B66="","",SUMIF(Points!$Q$91:$KE$91,B66,Points!$Q$109:$Q$109))</f>
        <v>0</v>
      </c>
      <c r="K66" s="282">
        <f ca="1">IF(B66="","",SUMIF(Points!$Q$91:$KE$91,B66,Points!$Q$110:$Q$110))</f>
        <v>-1</v>
      </c>
      <c r="L66" s="282">
        <f ca="1">IF(B66="","",SUMIF(Points!$Q$91:$KE$91,B66,Points!$Q$107:$Q$107))</f>
        <v>1</v>
      </c>
      <c r="M66" s="283">
        <f ca="1">IF(B66="","",SUMIF(Points!$Q$91:$KE$91,B66,Points!$Q$108:$Q$108))</f>
        <v>2</v>
      </c>
      <c r="N66" s="285">
        <f ca="1">IF(B66="","",SUMIF(Points!$Q$91:$KE$91,B66,Points!$Q$96:$Q$96))</f>
        <v>15.9</v>
      </c>
      <c r="O66" s="286">
        <f ca="1">IF(B66="","",SUMIF(Points!$Q$91:$KE$91,B66,Points!$Q$97:$Q$97))</f>
        <v>0</v>
      </c>
      <c r="P66" s="286">
        <f ca="1">IF(B66="","",SUMIF(Points!$Q$91:$KE$91,B66,Points!$Q$98:$Q$98))</f>
        <v>0</v>
      </c>
      <c r="Q66" s="286">
        <f ca="1">IF(B66="","",SUMIF(Points!$Q$91:$KE$91,B66,Points!$Q$99:$Q$99))</f>
        <v>0</v>
      </c>
      <c r="R66" s="286">
        <f ca="1">IF(B66="","",SUMIF(Points!$Q$91:$KE$91,B66,Points!$Q$100:$Q$100))</f>
        <v>0</v>
      </c>
      <c r="S66" s="286">
        <f ca="1">IF(B66="","",SUMIF(Points!$Q$91:$KE$91,B66,Points!$Q$101:$Q$101))</f>
        <v>0</v>
      </c>
      <c r="T66" s="287">
        <f ca="1">IF(B66="","",SUMIF(Points!$Q$91:$KE$91,B66,Points!$Q$102:$Q$102))</f>
        <v>0</v>
      </c>
      <c r="U66" s="286">
        <f ca="1">IF(B66="","",SUMIF(Points!$Q$91:$KE$91,B66,Points!$Q$103:$Q$103))</f>
        <v>0</v>
      </c>
      <c r="V66" s="286">
        <f ca="1">IF(B66="","",SUMIF(Points!$Q$91:$KE$91,B66,Points!$Q$104:$Q$104))</f>
        <v>0</v>
      </c>
      <c r="W66" s="288">
        <f ca="1">IF(B66="","",SUMIF(Points!$Q$91:$KE$91,B66,Points!$Q$105:$Q$105))</f>
        <v>0</v>
      </c>
      <c r="X66" s="214"/>
      <c r="Y66" s="1">
        <f ca="1">IF(B66="","",SUMIF(Points!$Q$91:$KE$91,B66,Points!$Q$106:$Q$106))</f>
        <v>170</v>
      </c>
      <c r="Z66" s="1">
        <f ca="1">IF(B66="","",IF(H66=H65,MAX($C$7:C66),B66))</f>
        <v>57</v>
      </c>
      <c r="AA66" s="163">
        <v>57</v>
      </c>
      <c r="AB66" s="163">
        <v>170</v>
      </c>
      <c r="AC66" s="1">
        <f t="shared" ca="1" si="4"/>
        <v>57</v>
      </c>
      <c r="AD66" s="1" t="str">
        <f t="shared" ca="1" si="12"/>
        <v/>
      </c>
    </row>
    <row r="67" spans="1:30" ht="14.25">
      <c r="A67" s="289"/>
      <c r="B67" s="179">
        <f t="shared" si="6"/>
        <v>61</v>
      </c>
      <c r="C67" s="368">
        <f t="shared" ca="1" si="10"/>
        <v>61</v>
      </c>
      <c r="D67" s="369" t="str">
        <f ca="1">IF(B67="","",INDEX(Points!$Q$90:$KE$93,4,Classement!Y67-16))</f>
        <v>Thomas De Royer</v>
      </c>
      <c r="E67" s="370" t="str">
        <f ca="1">IF(B67="","",INDEX(Points!$Q$90:$KE$94,5,Classement!Y67-16))</f>
        <v>EMCC</v>
      </c>
      <c r="F67" s="371" t="str">
        <f t="shared" ca="1" si="11"/>
        <v>ð</v>
      </c>
      <c r="G67" s="372" t="str">
        <f t="shared" ca="1" si="5"/>
        <v/>
      </c>
      <c r="H67" s="373">
        <f ca="1">IF(B67="","",SUMIF(Points!$Q$91:$KE$91,B67,Points!$Q$92:$Q$92))</f>
        <v>9.6</v>
      </c>
      <c r="I67" s="374">
        <f ca="1">IF(B67="","",SUMIF(Points!$Q$91:$KE$91,B67,Points!$Q$95:$Q$95))</f>
        <v>0.2857142857142857</v>
      </c>
      <c r="J67" s="375">
        <f ca="1">IF(B67="","",SUMIF(Points!$Q$91:$KE$91,B67,Points!$Q$109:$Q$109))</f>
        <v>0</v>
      </c>
      <c r="K67" s="375">
        <f ca="1">IF(B67="","",SUMIF(Points!$Q$91:$KE$91,B67,Points!$Q$110:$Q$110))</f>
        <v>-1</v>
      </c>
      <c r="L67" s="375">
        <f ca="1">IF(B67="","",SUMIF(Points!$Q$91:$KE$91,B67,Points!$Q$107:$Q$107))</f>
        <v>1</v>
      </c>
      <c r="M67" s="376">
        <f ca="1">IF(B67="","",SUMIF(Points!$Q$91:$KE$91,B67,Points!$Q$108:$Q$108))</f>
        <v>4</v>
      </c>
      <c r="N67" s="377">
        <f ca="1">IF(B67="","",SUMIF(Points!$Q$91:$KE$91,B67,Points!$Q$96:$Q$96))</f>
        <v>9.6</v>
      </c>
      <c r="O67" s="378">
        <f ca="1">IF(B67="","",SUMIF(Points!$Q$91:$KE$91,B67,Points!$Q$97:$Q$97))</f>
        <v>0</v>
      </c>
      <c r="P67" s="378">
        <f ca="1">IF(B67="","",SUMIF(Points!$Q$91:$KE$91,B67,Points!$Q$98:$Q$98))</f>
        <v>0</v>
      </c>
      <c r="Q67" s="378">
        <f ca="1">IF(B67="","",SUMIF(Points!$Q$91:$KE$91,B67,Points!$Q$99:$Q$99))</f>
        <v>0</v>
      </c>
      <c r="R67" s="378">
        <f ca="1">IF(B67="","",SUMIF(Points!$Q$91:$KE$91,B67,Points!$Q$100:$Q$100))</f>
        <v>0</v>
      </c>
      <c r="S67" s="378">
        <f ca="1">IF(B67="","",SUMIF(Points!$Q$91:$KE$91,B67,Points!$Q$101:$Q$101))</f>
        <v>0</v>
      </c>
      <c r="T67" s="377">
        <f ca="1">IF(B67="","",SUMIF(Points!$Q$91:$KE$91,B67,Points!$Q$102:$Q$102))</f>
        <v>0</v>
      </c>
      <c r="U67" s="378">
        <f ca="1">IF(B67="","",SUMIF(Points!$Q$91:$KE$91,B67,Points!$Q$103:$Q$103))</f>
        <v>0</v>
      </c>
      <c r="V67" s="378">
        <f ca="1">IF(B67="","",SUMIF(Points!$Q$91:$KE$91,B67,Points!$Q$104:$Q$104))</f>
        <v>0</v>
      </c>
      <c r="W67" s="379">
        <f ca="1">IF(B67="","",SUMIF(Points!$Q$91:$KE$91,B67,Points!$Q$105:$Q$105))</f>
        <v>0</v>
      </c>
      <c r="X67" s="214"/>
      <c r="Y67" s="1">
        <f ca="1">IF(B67="","",SUMIF(Points!$Q$91:$KE$91,B67,Points!$Q$106:$Q$106))</f>
        <v>194</v>
      </c>
      <c r="Z67" s="1">
        <f ca="1">IF(B67="","",IF(H67=H66,MAX($C$7:C67),B67))</f>
        <v>61</v>
      </c>
      <c r="AA67" s="163">
        <v>61</v>
      </c>
      <c r="AB67" s="163">
        <v>194</v>
      </c>
      <c r="AC67" s="1">
        <f t="shared" ca="1" si="4"/>
        <v>61</v>
      </c>
      <c r="AD67" s="1" t="str">
        <f t="shared" ca="1" si="12"/>
        <v/>
      </c>
    </row>
    <row r="68" spans="1:30" ht="14.25">
      <c r="A68" s="289"/>
      <c r="B68" s="179">
        <f t="shared" si="6"/>
        <v>62</v>
      </c>
      <c r="C68" s="279">
        <f t="shared" ca="1" si="10"/>
        <v>62</v>
      </c>
      <c r="D68" s="277" t="str">
        <f ca="1">IF(B68="","",INDEX(Points!$Q$90:$KE$93,4,Classement!Y68-16))</f>
        <v>Michaël Rolland</v>
      </c>
      <c r="E68" s="284" t="str">
        <f ca="1">IF(B68="","",INDEX(Points!$Q$90:$KE$94,5,Classement!Y68-16))</f>
        <v/>
      </c>
      <c r="F68" s="280" t="str">
        <f t="shared" ca="1" si="11"/>
        <v>ð</v>
      </c>
      <c r="G68" s="229" t="str">
        <f t="shared" ca="1" si="5"/>
        <v/>
      </c>
      <c r="H68" s="165">
        <f ca="1">IF(B68="","",SUMIF(Points!$Q$91:$KE$91,B68,Points!$Q$92:$Q$92))</f>
        <v>6.3000000000000007</v>
      </c>
      <c r="I68" s="281">
        <f ca="1">IF(B68="","",SUMIF(Points!$Q$91:$KE$91,B68,Points!$Q$95:$Q$95))</f>
        <v>0.14285714285714285</v>
      </c>
      <c r="J68" s="282">
        <f ca="1">IF(B68="","",SUMIF(Points!$Q$91:$KE$91,B68,Points!$Q$109:$Q$109))</f>
        <v>0</v>
      </c>
      <c r="K68" s="282">
        <f ca="1">IF(B68="","",SUMIF(Points!$Q$91:$KE$91,B68,Points!$Q$110:$Q$110))</f>
        <v>-3</v>
      </c>
      <c r="L68" s="282">
        <f ca="1">IF(B68="","",SUMIF(Points!$Q$91:$KE$91,B68,Points!$Q$107:$Q$107))</f>
        <v>1</v>
      </c>
      <c r="M68" s="283">
        <f ca="1">IF(B68="","",SUMIF(Points!$Q$91:$KE$91,B68,Points!$Q$108:$Q$108))</f>
        <v>3</v>
      </c>
      <c r="N68" s="285">
        <f ca="1">IF(B68="","",SUMIF(Points!$Q$91:$KE$91,B68,Points!$Q$96:$Q$96))</f>
        <v>6.3000000000000007</v>
      </c>
      <c r="O68" s="286">
        <f ca="1">IF(B68="","",SUMIF(Points!$Q$91:$KE$91,B68,Points!$Q$97:$Q$97))</f>
        <v>0</v>
      </c>
      <c r="P68" s="286">
        <f ca="1">IF(B68="","",SUMIF(Points!$Q$91:$KE$91,B68,Points!$Q$98:$Q$98))</f>
        <v>0</v>
      </c>
      <c r="Q68" s="286">
        <f ca="1">IF(B68="","",SUMIF(Points!$Q$91:$KE$91,B68,Points!$Q$99:$Q$99))</f>
        <v>0</v>
      </c>
      <c r="R68" s="286">
        <f ca="1">IF(B68="","",SUMIF(Points!$Q$91:$KE$91,B68,Points!$Q$100:$Q$100))</f>
        <v>0</v>
      </c>
      <c r="S68" s="286">
        <f ca="1">IF(B68="","",SUMIF(Points!$Q$91:$KE$91,B68,Points!$Q$101:$Q$101))</f>
        <v>0</v>
      </c>
      <c r="T68" s="287">
        <f ca="1">IF(B68="","",SUMIF(Points!$Q$91:$KE$91,B68,Points!$Q$102:$Q$102))</f>
        <v>0</v>
      </c>
      <c r="U68" s="286">
        <f ca="1">IF(B68="","",SUMIF(Points!$Q$91:$KE$91,B68,Points!$Q$103:$Q$103))</f>
        <v>0</v>
      </c>
      <c r="V68" s="286">
        <f ca="1">IF(B68="","",SUMIF(Points!$Q$91:$KE$91,B68,Points!$Q$104:$Q$104))</f>
        <v>0</v>
      </c>
      <c r="W68" s="288">
        <f ca="1">IF(B68="","",SUMIF(Points!$Q$91:$KE$91,B68,Points!$Q$105:$Q$105))</f>
        <v>0</v>
      </c>
      <c r="X68" s="214"/>
      <c r="Y68" s="1">
        <f ca="1">IF(B68="","",SUMIF(Points!$Q$91:$KE$91,B68,Points!$Q$106:$Q$106))</f>
        <v>137</v>
      </c>
      <c r="Z68" s="1">
        <f ca="1">IF(B68="","",IF(H68=H67,MAX($C$7:C68),B68))</f>
        <v>62</v>
      </c>
      <c r="AA68" s="163">
        <v>62</v>
      </c>
      <c r="AB68" s="163">
        <v>137</v>
      </c>
      <c r="AC68" s="1">
        <f t="shared" ca="1" si="4"/>
        <v>62</v>
      </c>
      <c r="AD68" s="1" t="str">
        <f t="shared" ca="1" si="12"/>
        <v/>
      </c>
    </row>
    <row r="69" spans="1:30" ht="15" thickBot="1">
      <c r="A69" s="289"/>
      <c r="B69" s="179">
        <f t="shared" si="6"/>
        <v>63</v>
      </c>
      <c r="C69" s="388">
        <f t="shared" ca="1" si="10"/>
        <v>63</v>
      </c>
      <c r="D69" s="389" t="str">
        <f ca="1">IF(B69="","",INDEX(Points!$Q$90:$KE$93,4,Classement!Y69-16))</f>
        <v>Jacques Cohen</v>
      </c>
      <c r="E69" s="390" t="str">
        <f ca="1">IF(B69="","",INDEX(Points!$Q$90:$KE$94,5,Classement!Y69-16))</f>
        <v>SI2M</v>
      </c>
      <c r="F69" s="391" t="str">
        <f t="shared" ca="1" si="11"/>
        <v>ð</v>
      </c>
      <c r="G69" s="392" t="str">
        <f t="shared" ca="1" si="5"/>
        <v/>
      </c>
      <c r="H69" s="393">
        <f ca="1">IF(B69="","",SUMIF(Points!$Q$91:$KE$91,B69,Points!$Q$92:$Q$92))</f>
        <v>4.1999999999999993</v>
      </c>
      <c r="I69" s="394">
        <f ca="1">IF(B69="","",SUMIF(Points!$Q$91:$KE$91,B69,Points!$Q$95:$Q$95))</f>
        <v>0.14285714285714285</v>
      </c>
      <c r="J69" s="395">
        <f ca="1">IF(B69="","",SUMIF(Points!$Q$91:$KE$91,B69,Points!$Q$109:$Q$109))</f>
        <v>0</v>
      </c>
      <c r="K69" s="395">
        <f ca="1">IF(B69="","",SUMIF(Points!$Q$91:$KE$91,B69,Points!$Q$110:$Q$110))</f>
        <v>-6</v>
      </c>
      <c r="L69" s="395">
        <f ca="1">IF(B69="","",SUMIF(Points!$Q$91:$KE$91,B69,Points!$Q$107:$Q$107))</f>
        <v>1</v>
      </c>
      <c r="M69" s="396">
        <f ca="1">IF(B69="","",SUMIF(Points!$Q$91:$KE$91,B69,Points!$Q$108:$Q$108))</f>
        <v>6</v>
      </c>
      <c r="N69" s="397">
        <f ca="1">IF(B69="","",SUMIF(Points!$Q$91:$KE$91,B69,Points!$Q$96:$Q$96))</f>
        <v>4.1999999999999993</v>
      </c>
      <c r="O69" s="398">
        <f ca="1">IF(B69="","",SUMIF(Points!$Q$91:$KE$91,B69,Points!$Q$97:$Q$97))</f>
        <v>0</v>
      </c>
      <c r="P69" s="398">
        <f ca="1">IF(B69="","",SUMIF(Points!$Q$91:$KE$91,B69,Points!$Q$98:$Q$98))</f>
        <v>0</v>
      </c>
      <c r="Q69" s="398">
        <f ca="1">IF(B69="","",SUMIF(Points!$Q$91:$KE$91,B69,Points!$Q$99:$Q$99))</f>
        <v>0</v>
      </c>
      <c r="R69" s="398">
        <f ca="1">IF(B69="","",SUMIF(Points!$Q$91:$KE$91,B69,Points!$Q$100:$Q$100))</f>
        <v>0</v>
      </c>
      <c r="S69" s="398">
        <f ca="1">IF(B69="","",SUMIF(Points!$Q$91:$KE$91,B69,Points!$Q$101:$Q$101))</f>
        <v>0</v>
      </c>
      <c r="T69" s="397">
        <f ca="1">IF(B69="","",SUMIF(Points!$Q$91:$KE$91,B69,Points!$Q$102:$Q$102))</f>
        <v>0</v>
      </c>
      <c r="U69" s="398">
        <f ca="1">IF(B69="","",SUMIF(Points!$Q$91:$KE$91,B69,Points!$Q$103:$Q$103))</f>
        <v>0</v>
      </c>
      <c r="V69" s="398">
        <f ca="1">IF(B69="","",SUMIF(Points!$Q$91:$KE$91,B69,Points!$Q$104:$Q$104))</f>
        <v>0</v>
      </c>
      <c r="W69" s="399">
        <f ca="1">IF(B69="","",SUMIF(Points!$Q$91:$KE$91,B69,Points!$Q$105:$Q$105))</f>
        <v>0</v>
      </c>
      <c r="X69" s="214"/>
      <c r="Y69" s="1">
        <f ca="1">IF(B69="","",SUMIF(Points!$Q$91:$KE$91,B69,Points!$Q$106:$Q$106))</f>
        <v>89</v>
      </c>
      <c r="Z69" s="1">
        <f ca="1">IF(B69="","",IF(H69=H68,MAX($C$7:C69),B69))</f>
        <v>63</v>
      </c>
      <c r="AA69" s="163">
        <v>63</v>
      </c>
      <c r="AB69" s="163">
        <v>89</v>
      </c>
      <c r="AC69" s="1">
        <f t="shared" ca="1" si="4"/>
        <v>63</v>
      </c>
      <c r="AD69" s="1" t="str">
        <f t="shared" ca="1" si="12"/>
        <v/>
      </c>
    </row>
    <row r="70" spans="1:30" ht="15" thickTop="1">
      <c r="B70" s="231"/>
      <c r="C70" s="232"/>
      <c r="D70" s="228"/>
      <c r="E70" s="228"/>
      <c r="F70" s="233"/>
      <c r="G70" s="229"/>
      <c r="H70" s="232"/>
      <c r="I70" s="234"/>
      <c r="J70" s="234"/>
      <c r="K70" s="234"/>
      <c r="L70" s="234"/>
      <c r="M70" s="234"/>
      <c r="N70" s="230"/>
      <c r="O70" s="230"/>
      <c r="P70" s="230"/>
      <c r="Q70" s="230"/>
      <c r="R70" s="230"/>
      <c r="S70" s="230"/>
      <c r="T70" s="230"/>
      <c r="U70" s="230"/>
      <c r="V70" s="230"/>
      <c r="W70" s="230"/>
      <c r="X70" s="231"/>
      <c r="Y70" s="231"/>
      <c r="Z70" s="231"/>
      <c r="AA70" s="235"/>
      <c r="AB70" s="235"/>
      <c r="AC70" s="231"/>
      <c r="AD70" s="231"/>
    </row>
    <row r="71" spans="1:30" ht="14.25">
      <c r="B71" s="231"/>
      <c r="C71" s="232"/>
      <c r="D71" s="228"/>
      <c r="E71" s="228"/>
      <c r="F71" s="233"/>
      <c r="G71" s="229"/>
      <c r="H71" s="232"/>
      <c r="I71" s="234"/>
      <c r="J71" s="234"/>
      <c r="K71" s="234"/>
      <c r="L71" s="234"/>
      <c r="M71" s="234"/>
      <c r="N71" s="230"/>
      <c r="O71" s="230"/>
      <c r="P71" s="230"/>
      <c r="Q71" s="230"/>
      <c r="R71" s="230"/>
      <c r="S71" s="230"/>
      <c r="T71" s="230"/>
      <c r="U71" s="230"/>
      <c r="V71" s="230"/>
      <c r="W71" s="230"/>
      <c r="X71" s="231"/>
      <c r="Y71" s="231"/>
      <c r="Z71" s="231"/>
      <c r="AA71" s="235"/>
      <c r="AB71" s="235"/>
      <c r="AC71" s="231"/>
      <c r="AD71" s="231"/>
    </row>
    <row r="72" spans="1:30" ht="14.25">
      <c r="B72" s="231"/>
      <c r="C72" s="232"/>
      <c r="D72" s="228"/>
      <c r="E72" s="228"/>
      <c r="F72" s="233"/>
      <c r="G72" s="229"/>
      <c r="H72" s="232"/>
      <c r="I72" s="234"/>
      <c r="J72" s="234"/>
      <c r="K72" s="234"/>
      <c r="L72" s="234"/>
      <c r="M72" s="234"/>
      <c r="N72" s="230"/>
      <c r="O72" s="230"/>
      <c r="P72" s="230"/>
      <c r="Q72" s="230"/>
      <c r="R72" s="230"/>
      <c r="S72" s="230"/>
      <c r="T72" s="230"/>
      <c r="U72" s="230"/>
      <c r="V72" s="230"/>
      <c r="W72" s="230"/>
      <c r="X72" s="231"/>
      <c r="Y72" s="231"/>
      <c r="Z72" s="231"/>
      <c r="AA72" s="235"/>
      <c r="AB72" s="235"/>
      <c r="AC72" s="231"/>
      <c r="AD72" s="231"/>
    </row>
    <row r="73" spans="1:30" ht="14.25">
      <c r="B73" s="231"/>
      <c r="C73" s="232"/>
      <c r="D73" s="228"/>
      <c r="E73" s="228"/>
      <c r="F73" s="233"/>
      <c r="G73" s="229"/>
      <c r="H73" s="232"/>
      <c r="I73" s="234"/>
      <c r="J73" s="234"/>
      <c r="K73" s="234"/>
      <c r="L73" s="234"/>
      <c r="M73" s="234"/>
      <c r="N73" s="230"/>
      <c r="O73" s="230"/>
      <c r="P73" s="230"/>
      <c r="Q73" s="230"/>
      <c r="R73" s="230"/>
      <c r="S73" s="230"/>
      <c r="T73" s="230"/>
      <c r="U73" s="230"/>
      <c r="V73" s="230"/>
      <c r="W73" s="230"/>
      <c r="X73" s="231"/>
      <c r="Y73" s="231"/>
      <c r="Z73" s="231"/>
      <c r="AA73" s="235"/>
      <c r="AB73" s="235"/>
      <c r="AC73" s="231"/>
      <c r="AD73" s="231"/>
    </row>
    <row r="74" spans="1:30" ht="14.25">
      <c r="B74" s="231"/>
      <c r="C74" s="232"/>
      <c r="D74" s="228"/>
      <c r="E74" s="228"/>
      <c r="F74" s="233"/>
      <c r="G74" s="229"/>
      <c r="H74" s="232"/>
      <c r="I74" s="234"/>
      <c r="J74" s="234"/>
      <c r="K74" s="234"/>
      <c r="L74" s="234"/>
      <c r="M74" s="234"/>
      <c r="N74" s="230"/>
      <c r="O74" s="230"/>
      <c r="P74" s="230"/>
      <c r="Q74" s="230"/>
      <c r="R74" s="230"/>
      <c r="S74" s="230"/>
      <c r="T74" s="230"/>
      <c r="U74" s="230"/>
      <c r="V74" s="230"/>
      <c r="W74" s="230"/>
      <c r="X74" s="231"/>
      <c r="Y74" s="231"/>
      <c r="Z74" s="231"/>
      <c r="AA74" s="235"/>
      <c r="AB74" s="235"/>
      <c r="AC74" s="231"/>
      <c r="AD74" s="231"/>
    </row>
    <row r="75" spans="1:30" ht="14.25">
      <c r="B75" s="231"/>
      <c r="C75" s="232"/>
      <c r="D75" s="228"/>
      <c r="E75" s="228"/>
      <c r="F75" s="233"/>
      <c r="G75" s="229"/>
      <c r="H75" s="232"/>
      <c r="I75" s="234"/>
      <c r="J75" s="234"/>
      <c r="K75" s="234"/>
      <c r="L75" s="234"/>
      <c r="M75" s="234"/>
      <c r="N75" s="230"/>
      <c r="O75" s="230"/>
      <c r="P75" s="230"/>
      <c r="Q75" s="230"/>
      <c r="R75" s="230"/>
      <c r="S75" s="230"/>
      <c r="T75" s="230"/>
      <c r="U75" s="230"/>
      <c r="V75" s="230"/>
      <c r="W75" s="230"/>
      <c r="X75" s="231"/>
      <c r="Y75" s="231"/>
      <c r="Z75" s="231"/>
      <c r="AA75" s="235"/>
      <c r="AB75" s="235"/>
      <c r="AC75" s="231"/>
      <c r="AD75" s="231"/>
    </row>
    <row r="76" spans="1:30" ht="14.25">
      <c r="B76" s="231"/>
      <c r="C76" s="232"/>
      <c r="D76" s="228"/>
      <c r="E76" s="228"/>
      <c r="F76" s="233"/>
      <c r="G76" s="229"/>
      <c r="H76" s="232"/>
      <c r="I76" s="234"/>
      <c r="J76" s="234"/>
      <c r="K76" s="234"/>
      <c r="L76" s="234"/>
      <c r="M76" s="234"/>
      <c r="N76" s="230"/>
      <c r="O76" s="230"/>
      <c r="P76" s="230"/>
      <c r="Q76" s="230"/>
      <c r="R76" s="230"/>
      <c r="S76" s="230"/>
      <c r="T76" s="230"/>
      <c r="U76" s="230"/>
      <c r="V76" s="230"/>
      <c r="W76" s="230"/>
      <c r="X76" s="231"/>
      <c r="Y76" s="231"/>
      <c r="Z76" s="231"/>
      <c r="AA76" s="235"/>
      <c r="AB76" s="235"/>
      <c r="AC76" s="231"/>
      <c r="AD76" s="231"/>
    </row>
    <row r="77" spans="1:30" ht="14.25">
      <c r="B77" s="231"/>
      <c r="C77" s="232"/>
      <c r="D77" s="228"/>
      <c r="E77" s="228"/>
      <c r="F77" s="233"/>
      <c r="G77" s="229"/>
      <c r="H77" s="232"/>
      <c r="I77" s="234"/>
      <c r="J77" s="234"/>
      <c r="K77" s="234"/>
      <c r="L77" s="234"/>
      <c r="M77" s="234"/>
      <c r="N77" s="230"/>
      <c r="O77" s="230"/>
      <c r="P77" s="230"/>
      <c r="Q77" s="230"/>
      <c r="R77" s="230"/>
      <c r="S77" s="230"/>
      <c r="T77" s="230"/>
      <c r="U77" s="230"/>
      <c r="V77" s="230"/>
      <c r="W77" s="230"/>
      <c r="X77" s="231"/>
      <c r="Y77" s="231"/>
      <c r="Z77" s="231"/>
      <c r="AA77" s="235"/>
      <c r="AB77" s="235"/>
      <c r="AC77" s="231"/>
      <c r="AD77" s="231"/>
    </row>
    <row r="78" spans="1:30" ht="14.25">
      <c r="B78" s="231"/>
      <c r="C78" s="232"/>
      <c r="D78" s="228"/>
      <c r="E78" s="228"/>
      <c r="F78" s="233"/>
      <c r="G78" s="229"/>
      <c r="H78" s="232"/>
      <c r="I78" s="234"/>
      <c r="J78" s="234"/>
      <c r="K78" s="234"/>
      <c r="L78" s="234"/>
      <c r="M78" s="234"/>
      <c r="N78" s="230"/>
      <c r="O78" s="230"/>
      <c r="P78" s="230"/>
      <c r="Q78" s="230"/>
      <c r="R78" s="230"/>
      <c r="S78" s="230"/>
      <c r="T78" s="230"/>
      <c r="U78" s="230"/>
      <c r="V78" s="230"/>
      <c r="W78" s="230"/>
      <c r="X78" s="231"/>
      <c r="Y78" s="231"/>
      <c r="Z78" s="231"/>
      <c r="AA78" s="235"/>
      <c r="AB78" s="235"/>
      <c r="AC78" s="231"/>
      <c r="AD78" s="231"/>
    </row>
    <row r="79" spans="1:30" ht="14.25">
      <c r="B79" s="231"/>
      <c r="C79" s="232"/>
      <c r="D79" s="228"/>
      <c r="E79" s="228"/>
      <c r="F79" s="233"/>
      <c r="G79" s="229"/>
      <c r="H79" s="232"/>
      <c r="I79" s="234"/>
      <c r="J79" s="234"/>
      <c r="K79" s="234"/>
      <c r="L79" s="234"/>
      <c r="M79" s="234"/>
      <c r="N79" s="230"/>
      <c r="O79" s="230"/>
      <c r="P79" s="230"/>
      <c r="Q79" s="230"/>
      <c r="R79" s="230"/>
      <c r="S79" s="230"/>
      <c r="T79" s="230"/>
      <c r="U79" s="230"/>
      <c r="V79" s="230"/>
      <c r="W79" s="230"/>
      <c r="X79" s="231"/>
      <c r="Y79" s="231"/>
      <c r="Z79" s="231"/>
      <c r="AA79" s="235"/>
      <c r="AB79" s="235"/>
      <c r="AC79" s="231"/>
      <c r="AD79" s="231"/>
    </row>
    <row r="80" spans="1:30" ht="14.25">
      <c r="B80" s="231"/>
      <c r="C80" s="232"/>
      <c r="D80" s="228"/>
      <c r="E80" s="228"/>
      <c r="F80" s="233"/>
      <c r="G80" s="229"/>
      <c r="H80" s="232"/>
      <c r="I80" s="234"/>
      <c r="J80" s="234"/>
      <c r="K80" s="234"/>
      <c r="L80" s="234"/>
      <c r="M80" s="234"/>
      <c r="N80" s="230"/>
      <c r="O80" s="230"/>
      <c r="P80" s="230"/>
      <c r="Q80" s="230"/>
      <c r="R80" s="230"/>
      <c r="S80" s="230"/>
      <c r="T80" s="230"/>
      <c r="U80" s="230"/>
      <c r="V80" s="230"/>
      <c r="W80" s="230"/>
      <c r="X80" s="231"/>
      <c r="Y80" s="231"/>
      <c r="Z80" s="231"/>
      <c r="AA80" s="235"/>
      <c r="AB80" s="235"/>
      <c r="AC80" s="231"/>
      <c r="AD80" s="231"/>
    </row>
  </sheetData>
  <sheetProtection password="DC0C" sheet="1" objects="1" scenarios="1" autoFilter="0"/>
  <autoFilter ref="E5:E69"/>
  <mergeCells count="4">
    <mergeCell ref="T3:W4"/>
    <mergeCell ref="N3:S4"/>
    <mergeCell ref="AA5:AB5"/>
    <mergeCell ref="F5:G5"/>
  </mergeCells>
  <phoneticPr fontId="1" type="noConversion"/>
  <conditionalFormatting sqref="G7:G80">
    <cfRule type="cellIs" dxfId="46" priority="99" stopIfTrue="1" operator="greaterThan">
      <formula>0</formula>
    </cfRule>
  </conditionalFormatting>
  <conditionalFormatting sqref="G7:G80">
    <cfRule type="cellIs" dxfId="45" priority="98" stopIfTrue="1" operator="lessThan">
      <formula>0</formula>
    </cfRule>
  </conditionalFormatting>
  <conditionalFormatting sqref="F7:F8">
    <cfRule type="cellIs" dxfId="44" priority="96" stopIfTrue="1" operator="equal">
      <formula>"ø"</formula>
    </cfRule>
    <cfRule type="cellIs" dxfId="43" priority="97" stopIfTrue="1" operator="equal">
      <formula>"ö"</formula>
    </cfRule>
  </conditionalFormatting>
  <conditionalFormatting sqref="F9">
    <cfRule type="cellIs" dxfId="42" priority="80" stopIfTrue="1" operator="equal">
      <formula>"ø"</formula>
    </cfRule>
    <cfRule type="cellIs" dxfId="41" priority="81" stopIfTrue="1" operator="equal">
      <formula>"ö"</formula>
    </cfRule>
  </conditionalFormatting>
  <conditionalFormatting sqref="F10 F12 F14 F16 F18 F20 F22 F24 F26 F28 F30 F32 F34 F36 F38 F40 F42 F44 F46 F48 F50 F52 F54 F56 F58 F60 F62 F64 F66 F68">
    <cfRule type="cellIs" dxfId="40" priority="60" stopIfTrue="1" operator="equal">
      <formula>"ø"</formula>
    </cfRule>
    <cfRule type="cellIs" dxfId="39" priority="61" stopIfTrue="1" operator="equal">
      <formula>"ö"</formula>
    </cfRule>
  </conditionalFormatting>
  <conditionalFormatting sqref="F11 F13 F15 F17 F19 F21 F23 F25 F27 F29 F31 F33 F35 F37 F39 F41 F43 F45 F47 F49 F51 F53 F55 F57 F59 F61:F80">
    <cfRule type="cellIs" dxfId="38" priority="56" stopIfTrue="1" operator="equal">
      <formula>"ø"</formula>
    </cfRule>
    <cfRule type="cellIs" dxfId="37" priority="57" stopIfTrue="1" operator="equal">
      <formula>"ö"</formula>
    </cfRule>
  </conditionalFormatting>
  <conditionalFormatting sqref="N7:N80">
    <cfRule type="expression" dxfId="36" priority="55">
      <formula>N7=MAX($N$7:$N$80)</formula>
    </cfRule>
  </conditionalFormatting>
  <conditionalFormatting sqref="N7:N80">
    <cfRule type="expression" dxfId="35" priority="53">
      <formula>N7=MIN($N$7:$N$80)</formula>
    </cfRule>
  </conditionalFormatting>
  <conditionalFormatting sqref="N7:N80">
    <cfRule type="expression" priority="52" stopIfTrue="1">
      <formula>MAX($N$7:$N$80)=MIN($N$7:$N$80)</formula>
    </cfRule>
  </conditionalFormatting>
  <conditionalFormatting sqref="O7:O80">
    <cfRule type="expression" priority="49" stopIfTrue="1">
      <formula>MAX($O$7:$O$80)=MIN($O$7:$O$80)</formula>
    </cfRule>
    <cfRule type="expression" dxfId="34" priority="50">
      <formula>O7=MIN($O$7:$O$80)</formula>
    </cfRule>
    <cfRule type="expression" dxfId="33" priority="51">
      <formula>O7=MAX($O$7:$O$80)</formula>
    </cfRule>
  </conditionalFormatting>
  <conditionalFormatting sqref="P7:P80">
    <cfRule type="expression" priority="46" stopIfTrue="1">
      <formula>MAX($P$7:$P$61)=MIN($P$7:$P$61)</formula>
    </cfRule>
    <cfRule type="expression" dxfId="32" priority="47">
      <formula>P7=MIN($P$7:$P$61)</formula>
    </cfRule>
    <cfRule type="expression" dxfId="31" priority="48">
      <formula>P7=MAX($P$7:$P$61)</formula>
    </cfRule>
  </conditionalFormatting>
  <conditionalFormatting sqref="Q7:Q80">
    <cfRule type="expression" priority="43" stopIfTrue="1">
      <formula>MAX($Q$7:$Q$61)=MIN($Q$7:$Q$61)</formula>
    </cfRule>
    <cfRule type="expression" dxfId="30" priority="44">
      <formula>Q7=MIN($Q$7:$Q$61)</formula>
    </cfRule>
    <cfRule type="expression" dxfId="29" priority="45">
      <formula>Q7=MAX($Q$7:$Q$61)</formula>
    </cfRule>
  </conditionalFormatting>
  <conditionalFormatting sqref="R7:R80">
    <cfRule type="expression" priority="40" stopIfTrue="1">
      <formula>MAX($R$7:$R$61)=MIN($R$7:$R$61)</formula>
    </cfRule>
    <cfRule type="expression" dxfId="28" priority="41">
      <formula>R7=MIN($R$7:$R$61)</formula>
    </cfRule>
    <cfRule type="expression" dxfId="27" priority="42">
      <formula>R7=MAX($R$7:$R$61)</formula>
    </cfRule>
  </conditionalFormatting>
  <conditionalFormatting sqref="S7:S80">
    <cfRule type="expression" priority="37" stopIfTrue="1">
      <formula>MAX($S$7:$S$61)=MIN($S$7:$S$61)</formula>
    </cfRule>
    <cfRule type="expression" dxfId="26" priority="38">
      <formula>S7=MIN($S$7:$S$61)</formula>
    </cfRule>
    <cfRule type="expression" dxfId="25" priority="39">
      <formula>S7=MAX($S$7:$S$61)</formula>
    </cfRule>
  </conditionalFormatting>
  <conditionalFormatting sqref="T7:T80">
    <cfRule type="expression" priority="34" stopIfTrue="1">
      <formula>MAX($T$7:$T$61)=MIN($T$7:$T$61)</formula>
    </cfRule>
    <cfRule type="expression" dxfId="24" priority="35">
      <formula>T7=MIN($T$7:$T$61)</formula>
    </cfRule>
    <cfRule type="expression" dxfId="23" priority="36">
      <formula>T7=MAX($T$7:$T$61)</formula>
    </cfRule>
  </conditionalFormatting>
  <conditionalFormatting sqref="U7:U80">
    <cfRule type="expression" priority="31" stopIfTrue="1">
      <formula>MAX($U$7:$U$61)=MIN($U$7:$U$61)</formula>
    </cfRule>
    <cfRule type="expression" dxfId="22" priority="32">
      <formula>U7=MIN($U$7:$U$61)</formula>
    </cfRule>
    <cfRule type="expression" dxfId="21" priority="33">
      <formula>U7=MAX($U$7:$U$61)</formula>
    </cfRule>
  </conditionalFormatting>
  <conditionalFormatting sqref="V7:V80">
    <cfRule type="expression" priority="28" stopIfTrue="1">
      <formula>MAX($V$7:$V$61)=MIN($V$7:$V$61)</formula>
    </cfRule>
    <cfRule type="expression" dxfId="20" priority="29">
      <formula>V7=MIN($V$7:$V$61)</formula>
    </cfRule>
    <cfRule type="expression" dxfId="19" priority="30">
      <formula>V7=MAX($V$7:$V$61)</formula>
    </cfRule>
  </conditionalFormatting>
  <conditionalFormatting sqref="W7:W80">
    <cfRule type="expression" priority="25" stopIfTrue="1">
      <formula>MAX($W$7:$W$61)=MIN($W$7:$W$61)</formula>
    </cfRule>
    <cfRule type="expression" dxfId="18" priority="26">
      <formula>W7=MIN($W$7:$W$61)</formula>
    </cfRule>
    <cfRule type="expression" dxfId="17" priority="27">
      <formula>W7=MAX($W$7:$W$61)</formula>
    </cfRule>
  </conditionalFormatting>
  <conditionalFormatting sqref="F62 F64 F66 F68 F70">
    <cfRule type="cellIs" dxfId="16" priority="23" stopIfTrue="1" operator="equal">
      <formula>"ø"</formula>
    </cfRule>
    <cfRule type="cellIs" dxfId="15" priority="24" stopIfTrue="1" operator="equal">
      <formula>"ö"</formula>
    </cfRule>
  </conditionalFormatting>
  <conditionalFormatting sqref="C7:W69">
    <cfRule type="expression" dxfId="14" priority="3">
      <formula>$D7=$B$3</formula>
    </cfRule>
  </conditionalFormatting>
  <conditionalFormatting sqref="J7:J69">
    <cfRule type="expression" priority="19" stopIfTrue="1">
      <formula>MAX($J$7:$J$80)=MIN($J$7:$J$80)</formula>
    </cfRule>
    <cfRule type="expression" dxfId="13" priority="20">
      <formula>J7=MIN($J$7:$J$80)</formula>
    </cfRule>
    <cfRule type="expression" dxfId="12" priority="21">
      <formula>J7=MAX($J$7:$J$80)</formula>
    </cfRule>
  </conditionalFormatting>
  <conditionalFormatting sqref="K7:K69">
    <cfRule type="expression" priority="16" stopIfTrue="1">
      <formula>MAX($K$7:$K$80)=MIN($K$7:$K$80)</formula>
    </cfRule>
    <cfRule type="expression" dxfId="11" priority="17">
      <formula>K7=MIN($K$7:$K$80)</formula>
    </cfRule>
    <cfRule type="expression" dxfId="10" priority="18">
      <formula>K7=MAX($K$7:$K$80)</formula>
    </cfRule>
  </conditionalFormatting>
  <conditionalFormatting sqref="L7:L69">
    <cfRule type="expression" priority="13" stopIfTrue="1">
      <formula>MAX($L$7:$L$80)=MIN($L$7:$L$80)</formula>
    </cfRule>
    <cfRule type="expression" dxfId="9" priority="14">
      <formula>L7=MIN($L$7:$L$80)</formula>
    </cfRule>
    <cfRule type="expression" dxfId="8" priority="15">
      <formula>L7=MAX($L$7:$L$80)</formula>
    </cfRule>
  </conditionalFormatting>
  <conditionalFormatting sqref="M7:M69">
    <cfRule type="expression" priority="10" stopIfTrue="1">
      <formula>MAX($M$7:$M$80)=MIN($M$7:$M$80)</formula>
    </cfRule>
    <cfRule type="expression" dxfId="7" priority="11">
      <formula>M7=MAX($M$7:$M$80)</formula>
    </cfRule>
    <cfRule type="expression" dxfId="6" priority="12">
      <formula>M7=MIN($M$7:$M$80)</formula>
    </cfRule>
  </conditionalFormatting>
  <conditionalFormatting sqref="I38:I69">
    <cfRule type="expression" priority="7" stopIfTrue="1">
      <formula>MAX($I$7:$I$80)=MIN($I$7:$I$80)</formula>
    </cfRule>
  </conditionalFormatting>
  <conditionalFormatting sqref="I7:I69">
    <cfRule type="expression" dxfId="5" priority="8">
      <formula>I7=MIN($I$7:$I$80)</formula>
    </cfRule>
    <cfRule type="expression" dxfId="4" priority="9">
      <formula>I7=MAX($I$7:$I$80)</formula>
    </cfRule>
  </conditionalFormatting>
  <conditionalFormatting sqref="H7:H69">
    <cfRule type="expression" priority="4" stopIfTrue="1">
      <formula>MAX($H$7:$H$80)=MIN($H$7:$H$80)</formula>
    </cfRule>
    <cfRule type="expression" dxfId="3" priority="5">
      <formula>H7=MIN($H$7:$H$80)</formula>
    </cfRule>
    <cfRule type="expression" dxfId="2" priority="6">
      <formula>H7=MAX($H$7:$H$80)</formula>
    </cfRule>
  </conditionalFormatting>
  <conditionalFormatting sqref="F11 F13 F15 F17 F19 F21 F23 F25 F27 F29 F31 F33 F35 F37 F39 F41 F43 F45 F47 F49 F51 F53 F55 F57 F59 F61 F63 F65 F67 F69">
    <cfRule type="cellIs" dxfId="1" priority="1" stopIfTrue="1" operator="equal">
      <formula>"ø"</formula>
    </cfRule>
    <cfRule type="cellIs" dxfId="0" priority="2" stopIfTrue="1" operator="equal">
      <formula>"ö"</formula>
    </cfRule>
  </conditionalFormatting>
  <pageMargins left="1.7524015749999999" right="0.78740157499999996" top="0.984251969" bottom="0.984251969" header="0.4921259845" footer="0.4921259845"/>
  <pageSetup paperSize="9" scale="86" orientation="landscape" horizontalDpi="4294967293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Règlement</vt:lpstr>
      <vt:lpstr>Poules</vt:lpstr>
      <vt:lpstr>Phase Finale</vt:lpstr>
      <vt:lpstr>Points</vt:lpstr>
      <vt:lpstr>Classement</vt:lpstr>
    </vt:vector>
  </TitlesOfParts>
  <Company>Synergie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Full Name</dc:creator>
  <cp:lastModifiedBy>bourdonma</cp:lastModifiedBy>
  <cp:lastPrinted>2014-05-28T16:02:34Z</cp:lastPrinted>
  <dcterms:created xsi:type="dcterms:W3CDTF">2012-03-29T08:20:24Z</dcterms:created>
  <dcterms:modified xsi:type="dcterms:W3CDTF">2016-06-03T17:38:23Z</dcterms:modified>
</cp:coreProperties>
</file>