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G:\Travail\Réalisation diverses\Touché coulé - Bataille navale dans Excel\"/>
    </mc:Choice>
  </mc:AlternateContent>
  <bookViews>
    <workbookView xWindow="480" yWindow="75" windowWidth="22110" windowHeight="9765"/>
  </bookViews>
  <sheets>
    <sheet name="Feuille de combat" sheetId="1" r:id="rId1"/>
    <sheet name="Manuel" sheetId="3" r:id="rId2"/>
    <sheet name="Paramétres" sheetId="2" state="hidden" r:id="rId3"/>
  </sheets>
  <definedNames>
    <definedName name="_xlnm._FilterDatabase" localSheetId="2" hidden="1">Paramétres!$A$1:$C$196</definedName>
    <definedName name="ADRESS_TIR">'Feuille de combat'!$T$1</definedName>
    <definedName name="ADRESSE_POS_ADV">'Feuille de combat'!$XEN$16</definedName>
    <definedName name="ADRESSE_TIR_JOUEUR">'Feuille de combat'!$XEB$14:$XEB$15</definedName>
    <definedName name="ADRESSE_TIR_JOUEUR_CONVER">'Feuille de combat'!$XEB$15</definedName>
    <definedName name="ADRESSE_TIR_REELLE">'Feuille de combat'!$BL$3</definedName>
    <definedName name="ADRESSES_NAVIRES">'Feuille de combat'!$AH$7:$AM$12</definedName>
    <definedName name="ADV_VIE_CR1">'Feuille de combat'!$XEI$6</definedName>
    <definedName name="ADV_VIE_CR2">'Feuille de combat'!$XEI$7</definedName>
    <definedName name="ADV_VIE_CU">'Feuille de combat'!$XEI$5</definedName>
    <definedName name="ADV_VIE_D1">'Feuille de combat'!$XEI$8</definedName>
    <definedName name="ADV_VIE_D2">'Feuille de combat'!$XEI$9</definedName>
    <definedName name="ADV_VIE_PA">'Feuille de combat'!$XEI$4</definedName>
    <definedName name="AFFICH_NOM_ADV">'Feuille de combat'!$E$1</definedName>
    <definedName name="CAL_ADRESSE_TIR">'Feuille de combat'!#REF!</definedName>
    <definedName name="CALCUL_TIR_COL">'Feuille de combat'!$BL$1</definedName>
    <definedName name="CALCUL_TIR_LIGNE">'Feuille de combat'!$BL$2</definedName>
    <definedName name="choix_pays_ennemi">'Feuille de combat'!$R$2</definedName>
    <definedName name="choix_pays_joueur">'Feuille de combat'!$Q$2</definedName>
    <definedName name="CODE_ID_A_PLACER">'Feuille de combat'!$BL$4</definedName>
    <definedName name="COL_DEB_CR1">'Feuille de combat'!$AJ$9</definedName>
    <definedName name="COL_DEB_CR2">'Feuille de combat'!$AJ$10</definedName>
    <definedName name="COL_DEB_CU">'Feuille de combat'!$AJ$8</definedName>
    <definedName name="COL_DEB_D1">'Feuille de combat'!$AJ$11</definedName>
    <definedName name="COL_DEB_D2">'Feuille de combat'!$AJ$12</definedName>
    <definedName name="COL_DEB_PA">'Feuille de combat'!$AJ$7</definedName>
    <definedName name="COL_FIN_CR1">'Feuille de combat'!$AK$9</definedName>
    <definedName name="COL_FIN_CR2">'Feuille de combat'!$AK$10</definedName>
    <definedName name="COL_FIN_CU">'Feuille de combat'!$AK$8</definedName>
    <definedName name="COL_FIN_D1">'Feuille de combat'!$AK$11</definedName>
    <definedName name="COL_FIN_D2">'Feuille de combat'!$AK$12</definedName>
    <definedName name="COL_FIN_PA">'Feuille de combat'!$AK$7</definedName>
    <definedName name="COLONNE_POS_ADV">'Feuille de combat'!$XEN$14</definedName>
    <definedName name="CORR_VOC_TIR_SUR_JOUEUR">'Feuille de combat'!$XDP$19</definedName>
    <definedName name="CROISEUR1">Paramétres!$M$205</definedName>
    <definedName name="CROISEUR2">Paramétres!$M$206</definedName>
    <definedName name="CTRLE_OKQUADRIL_TIR_SUR_JOUEUR">'Feuille de combat'!$XDN$20</definedName>
    <definedName name="CUIRASSE">Paramétres!$M$204</definedName>
    <definedName name="DEB_TABTIRALEASUPP">'Feuille de combat'!$XDK$27</definedName>
    <definedName name="DESTROYER1">Paramétres!$M$207</definedName>
    <definedName name="DESTROYER2">Paramétres!$M$208</definedName>
    <definedName name="DISTANCE_FLOTTE_ADV">'Feuille de combat'!$XEG$18</definedName>
    <definedName name="DISTANCE_REP_ADV">'Feuille de combat'!$H$15</definedName>
    <definedName name="drapeau">INDEX(Paramétres!$A$2:$A$196,'Feuille de combat'!$Q$2)</definedName>
    <definedName name="drapeau_ennemi">INDEX(Paramétres!$A$2:$A$196,'Feuille de combat'!$S$2)</definedName>
    <definedName name="EQUIPAGE">'Feuille de combat'!$Q$5</definedName>
    <definedName name="ETAT_NAVIRES">'Feuille de combat'!$W$7:$W$12</definedName>
    <definedName name="FIXE_CHOIX_ADVERSAIRE">'Feuille de combat'!$S$2</definedName>
    <definedName name="GRILLE_ADV">'Feuille de combat'!$XET$4:$XFC$13</definedName>
    <definedName name="Grille_stratégie_adverse">'Feuille de combat'!$B$4:$K$13</definedName>
    <definedName name="Grille_stratégique_de_votre_flotte">'Feuille de combat'!$N$16:$W$25</definedName>
    <definedName name="ID_ADRESS_CR1_DEB">'Feuille de combat'!$AH$9</definedName>
    <definedName name="ID_ADRESS_CR1_FIN">'Feuille de combat'!$AI$9</definedName>
    <definedName name="ID_ADRESS_CR2_DEB">'Feuille de combat'!$AH$10</definedName>
    <definedName name="ID_ADRESS_CR2_FIN">'Feuille de combat'!$AI$10</definedName>
    <definedName name="ID_ADRESS_CU_DEB">'Feuille de combat'!$AH$8</definedName>
    <definedName name="ID_ADRESS_CU_FIN">'Feuille de combat'!$AI$8</definedName>
    <definedName name="ID_ADRESS_D1_DEB">'Feuille de combat'!$AH$11</definedName>
    <definedName name="ID_ADRESS_D1_FIN">'Feuille de combat'!$AI$11</definedName>
    <definedName name="ID_ADRESS_D2_DEB">'Feuille de combat'!$AH$12</definedName>
    <definedName name="ID_ADRESS_D2_FIN">'Feuille de combat'!$AI$12</definedName>
    <definedName name="ID_ADRESS_PA_DEB">'Feuille de combat'!$AH$7</definedName>
    <definedName name="ID_ADRESS_PA_FIN">'Feuille de combat'!$AI$7</definedName>
    <definedName name="LIG_DEB_CR1">'Feuille de combat'!$AL$9</definedName>
    <definedName name="LIG_DEB_CR2">'Feuille de combat'!$AL$10</definedName>
    <definedName name="LIG_DEB_CU">'Feuille de combat'!$AL$8</definedName>
    <definedName name="LIG_DEB_D1">'Feuille de combat'!$AL$11</definedName>
    <definedName name="LIG_DEB_D2">'Feuille de combat'!$AL$12</definedName>
    <definedName name="LIG_DEB_PA">'Feuille de combat'!$AL$7</definedName>
    <definedName name="LIG_FIN_CR1">'Feuille de combat'!$AM$9</definedName>
    <definedName name="LIG_FIN_CR2">'Feuille de combat'!$AM$10</definedName>
    <definedName name="LIG_FIN_CU">'Feuille de combat'!$AM$8</definedName>
    <definedName name="LIG_FIN_D1">'Feuille de combat'!$AM$11</definedName>
    <definedName name="LIG_FIN_D2">'Feuille de combat'!$AM$12</definedName>
    <definedName name="LIG_FIN_PA">'Feuille de combat'!$AM$7</definedName>
    <definedName name="LIGNE_POS_ADV">'Feuille de combat'!$XEN$15</definedName>
    <definedName name="MOT_DEPLOY">'Feuille de combat'!$M$13</definedName>
    <definedName name="NB_NAV_AD_DEP">'Feuille de combat'!$XEN$21</definedName>
    <definedName name="NBTIR">'Feuille de combat'!$R$1</definedName>
    <definedName name="PERTES">'Feuille de combat'!$Q$6</definedName>
    <definedName name="PHRASE_AMIRAL_TOUR0">'Feuille de combat'!$BQ$14</definedName>
    <definedName name="PHRASE_AMIRAL_TOURS">'Feuille de combat'!$BQ$16</definedName>
    <definedName name="PHRASES_ALEATOIRES">'Feuille de combat'!$BQ$13:$BT$16</definedName>
    <definedName name="PLACEMENTS_VAL">'Feuille de combat'!$AG$7:$AG$13</definedName>
    <definedName name="PLAGE_A_PLACER">'Feuille de combat'!$AF$7:$AF$12</definedName>
    <definedName name="PLAGE_ADRESSE_COL_TIR">'Feuille de combat'!$AX$3:$AZ$13</definedName>
    <definedName name="PLAGE_CALC_VALID_EMP_NAV">'Feuille de combat'!$BJ$18:$BK$23</definedName>
    <definedName name="PLAGE_CALCUL_TIR_ADV">'Feuille de combat'!$XDJ$14:$XDP$16</definedName>
    <definedName name="PLAGE_CALCUL_VALID_ADRESSES">'Feuille de combat'!$AZ$18:$BI$23</definedName>
    <definedName name="PLAGE_ERREUR_EMP">'Feuille de combat'!$AO$7:$AO$12</definedName>
    <definedName name="PLAGE_LIGNE_TIR">'Feuille de combat'!$BA$3:$BC$13</definedName>
    <definedName name="PLAGE_PERTES">'Feuille de combat'!$AB$7:$AB$12</definedName>
    <definedName name="PLAGE_PLACE">'Feuille de combat'!$AE$7:$AE$12</definedName>
    <definedName name="PLAGE_VERT_HOR">'Feuille de combat'!$AN$7:$AN$12</definedName>
    <definedName name="PORTE_AVIONS">Paramétres!$M$203</definedName>
    <definedName name="POS_HV_CR1">'Feuille de combat'!$AN$9</definedName>
    <definedName name="POS_HV_CR2">'Feuille de combat'!$AN$10</definedName>
    <definedName name="POS_HV_CU">'Feuille de combat'!$AN$8</definedName>
    <definedName name="POS_HV_D1">'Feuille de combat'!$AN$11</definedName>
    <definedName name="POS_HV_D2">'Feuille de combat'!$AN$12</definedName>
    <definedName name="POS_HV_PA">'Feuille de combat'!$AN$7</definedName>
    <definedName name="REPERE_SENS_TIR_SUR_JOUEUR">'Feuille de combat'!$XEH$19</definedName>
    <definedName name="REPERE_TIR_SUR_JOUEUR">'Feuille de combat'!$XEG$19</definedName>
    <definedName name="RESTE_CDE_ID_A_PLACER">'Feuille de combat'!$BL$5</definedName>
    <definedName name="Tab_grille_stratégique_adverse">'Feuille de combat'!$A$2:$A$13,'Feuille de combat'!$B$2:$K$3</definedName>
    <definedName name="Tab_grille_stratégique_de_votre_flotte">'Feuille de combat'!$M$14:$M$25,'Feuille de combat'!$N$14:$W$15</definedName>
    <definedName name="TABLEAU">'Feuille de combat'!$A$1:$Z$25</definedName>
    <definedName name="Tableau_des_icones_des_navires">Paramétres!$G$202:$L$208</definedName>
    <definedName name="Tableau_effect_graphique">Paramétres!$E$198:$F$200</definedName>
    <definedName name="TABTIRALEASUPP">'Feuille de combat'!#REF!</definedName>
    <definedName name="TAILLE">'Feuille de combat'!$XEH$4</definedName>
    <definedName name="TEXT_DISTANCE_ADV">'Feuille de combat'!$A$15</definedName>
    <definedName name="TIR_CALCUL_ADV_REELLE">'Feuille de combat'!$XDN$16</definedName>
    <definedName name="TIR_CALCUL_GRILLE_ADV">'Feuille de combat'!$XDP$16</definedName>
    <definedName name="TOTAL_PERTES">'Feuille de combat'!$AB$13</definedName>
    <definedName name="TOUR">'Feuille de combat'!$Z$1</definedName>
    <definedName name="VALID_PLACEMENTS_VAL">'Feuille de combat'!$AG$13</definedName>
    <definedName name="VIE__DESTROYER1">'Feuille de combat'!$V$11</definedName>
    <definedName name="VIE_CROISEUR1">'Feuille de combat'!$V$9</definedName>
    <definedName name="VIE_CROISEUR2">'Feuille de combat'!$V$10</definedName>
    <definedName name="VIE_CUIRASSE">'Feuille de combat'!$V$8</definedName>
    <definedName name="VIE_DESTROYER2">'Feuille de combat'!$V$12</definedName>
    <definedName name="VIE_PORTE_AVION">'Feuille de combat'!$V$7</definedName>
    <definedName name="VIE_TOTAL_ADV">'Feuille de combat'!$XEI$10</definedName>
    <definedName name="_xlnm.Print_Area" localSheetId="0">'Feuille de combat'!$A$1:$Z$25</definedName>
  </definedNames>
  <calcPr calcId="162913" calcMode="manual"/>
</workbook>
</file>

<file path=xl/calcChain.xml><?xml version="1.0" encoding="utf-8"?>
<calcChain xmlns="http://schemas.openxmlformats.org/spreadsheetml/2006/main">
  <c r="E1" i="1" l="1"/>
  <c r="R2" i="1"/>
  <c r="BL5" i="1" l="1"/>
  <c r="AF8" i="1"/>
  <c r="AF11" i="1"/>
  <c r="AE7" i="1"/>
  <c r="AF7" i="1" s="1"/>
  <c r="AE8" i="1"/>
  <c r="AE9" i="1"/>
  <c r="AF9" i="1" s="1"/>
  <c r="AE10" i="1"/>
  <c r="AF10" i="1" s="1"/>
  <c r="AE11" i="1"/>
  <c r="AE12" i="1"/>
  <c r="AF12" i="1" s="1"/>
  <c r="BL4" i="1"/>
  <c r="BQ10" i="1"/>
  <c r="W7" i="1"/>
  <c r="W8" i="1"/>
  <c r="W9" i="1"/>
  <c r="W10" i="1"/>
  <c r="W11" i="1"/>
  <c r="W12" i="1"/>
  <c r="XEN14" i="1"/>
  <c r="XEN16" i="1" s="1"/>
  <c r="XEN15" i="1"/>
  <c r="XEN17" i="1" s="1"/>
  <c r="BR16" i="1"/>
  <c r="BR14" i="1"/>
  <c r="XEN18" i="1"/>
  <c r="XEN19" i="1" l="1"/>
  <c r="XEG18" i="1"/>
  <c r="XDN14" i="1"/>
  <c r="XDN16" i="1" s="1"/>
  <c r="XDN15" i="1"/>
  <c r="XEI10" i="1"/>
  <c r="XEB14" i="1"/>
  <c r="XEB15" i="1" s="1"/>
  <c r="Q5" i="1"/>
  <c r="AB13" i="1"/>
  <c r="AB7" i="1"/>
  <c r="Q6" i="1" s="1"/>
  <c r="AB8" i="1"/>
  <c r="AB9" i="1"/>
  <c r="AB10" i="1"/>
  <c r="AB11" i="1"/>
  <c r="AB12" i="1"/>
  <c r="XDP19" i="1"/>
  <c r="M13" i="1"/>
  <c r="BT14" i="1"/>
  <c r="BS14" i="1"/>
  <c r="XEN20" i="1"/>
  <c r="BQ14" i="1" l="1"/>
  <c r="XDP16" i="1"/>
  <c r="XDN20" i="1" s="1"/>
  <c r="BR8" i="1" l="1"/>
  <c r="BS16" i="1"/>
  <c r="BT16" i="1"/>
  <c r="BQ16" i="1" l="1"/>
  <c r="Q2" i="1"/>
  <c r="XEN22" i="1" l="1"/>
  <c r="XEC11" i="1" l="1"/>
  <c r="XEN23" i="1" l="1"/>
  <c r="XEN24" i="1" s="1"/>
  <c r="XEP24" i="1" l="1"/>
  <c r="XEP16" i="1" l="1"/>
  <c r="XED3" i="1"/>
  <c r="XEB3" i="1"/>
  <c r="XEE6" i="1"/>
  <c r="XEE8" i="1"/>
  <c r="AJ12" i="1" l="1"/>
  <c r="AJ11" i="1"/>
  <c r="AJ10" i="1"/>
  <c r="AJ9" i="1"/>
  <c r="AJ8" i="1"/>
  <c r="AJ7" i="1"/>
  <c r="BK18" i="1"/>
  <c r="BK23" i="1"/>
  <c r="BK20" i="1"/>
  <c r="BK19" i="1"/>
  <c r="BK21" i="1"/>
  <c r="BK22" i="1"/>
  <c r="AY18" i="1" l="1"/>
  <c r="BJ18" i="1" s="1"/>
  <c r="AN7" i="1" s="1"/>
  <c r="AY19" i="1"/>
  <c r="BJ19" i="1" s="1"/>
  <c r="AN8" i="1" s="1"/>
  <c r="AY20" i="1"/>
  <c r="BJ20" i="1" s="1"/>
  <c r="AN9" i="1" s="1"/>
  <c r="AY21" i="1"/>
  <c r="BJ21" i="1" s="1"/>
  <c r="AN10" i="1" s="1"/>
  <c r="AY22" i="1"/>
  <c r="BJ22" i="1" s="1"/>
  <c r="AN11" i="1" s="1"/>
  <c r="AY23" i="1"/>
  <c r="BJ23" i="1" s="1"/>
  <c r="BL23" i="1" s="1"/>
  <c r="AO12" i="1" s="1"/>
  <c r="AY17" i="1"/>
  <c r="AX17" i="1"/>
  <c r="AX19" i="1"/>
  <c r="AX20" i="1"/>
  <c r="AX21" i="1"/>
  <c r="AX22" i="1"/>
  <c r="AX23" i="1"/>
  <c r="AX18" i="1"/>
  <c r="AN12" i="1" l="1"/>
  <c r="BL19" i="1"/>
  <c r="AO8" i="1" s="1"/>
  <c r="BL22" i="1"/>
  <c r="AO11" i="1" s="1"/>
  <c r="BL18" i="1"/>
  <c r="AO7" i="1" s="1"/>
  <c r="BL21" i="1"/>
  <c r="AO10" i="1" s="1"/>
  <c r="BL20" i="1"/>
  <c r="AO9" i="1" s="1"/>
  <c r="AG13" i="1" l="1"/>
</calcChain>
</file>

<file path=xl/sharedStrings.xml><?xml version="1.0" encoding="utf-8"?>
<sst xmlns="http://schemas.openxmlformats.org/spreadsheetml/2006/main" count="1027" uniqueCount="588">
  <si>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</si>
  <si>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</si>
  <si>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</si>
  <si>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</si>
  <si>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</si>
  <si>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</si>
  <si>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</si>
  <si>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</si>
  <si>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</si>
  <si>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</si>
  <si>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Porte-Avions</t>
  </si>
  <si>
    <t>Cuirassé</t>
  </si>
  <si>
    <t>Taille</t>
  </si>
  <si>
    <t>Vie</t>
  </si>
  <si>
    <t>Etat du navire</t>
  </si>
  <si>
    <t>Grille stratégique de votre flotte</t>
  </si>
  <si>
    <t xml:space="preserve"> ÉTAT DE VOTRE FLOTTE</t>
  </si>
  <si>
    <t xml:space="preserve"> PAYS :</t>
  </si>
  <si>
    <t>Pays</t>
  </si>
  <si>
    <t>Afghanistan</t>
  </si>
  <si>
    <t>Albanie</t>
  </si>
  <si>
    <t>Algérie</t>
  </si>
  <si>
    <t>Allemagne</t>
  </si>
  <si>
    <t>Andorre</t>
  </si>
  <si>
    <t>Angola</t>
  </si>
  <si>
    <t>Antigua-et-Barbuda</t>
  </si>
  <si>
    <t>Arabie saoudite</t>
  </si>
  <si>
    <t>Argentine</t>
  </si>
  <si>
    <t>Arménie</t>
  </si>
  <si>
    <t>Australie</t>
  </si>
  <si>
    <t>Autriche</t>
  </si>
  <si>
    <t>Azerbaïdjan</t>
  </si>
  <si>
    <t>Bahamas</t>
  </si>
  <si>
    <t>Bahreïn</t>
  </si>
  <si>
    <t>Bangladesh</t>
  </si>
  <si>
    <t>Barbade</t>
  </si>
  <si>
    <t>Bélarus</t>
  </si>
  <si>
    <t>Belgique</t>
  </si>
  <si>
    <t>Belize</t>
  </si>
  <si>
    <t>Bénin</t>
  </si>
  <si>
    <t>Bhoutan</t>
  </si>
  <si>
    <t>Bosnie-Herzégovine</t>
  </si>
  <si>
    <t>Botswana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</si>
  <si>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</si>
  <si>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</si>
  <si>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</si>
  <si>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</si>
  <si>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</si>
  <si>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</si>
  <si>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</si>
  <si>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</si>
  <si>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Chili</t>
  </si>
  <si>
    <t>Chine</t>
  </si>
  <si>
    <t>Chypre</t>
  </si>
  <si>
    <t>Colombie</t>
  </si>
  <si>
    <t>Comores</t>
  </si>
  <si>
    <t>Congo</t>
  </si>
  <si>
    <t>Costa Rica</t>
  </si>
  <si>
    <t>Côte d'Ivoire</t>
  </si>
  <si>
    <t>Croatie</t>
  </si>
  <si>
    <t>Cuba</t>
  </si>
  <si>
    <t>Danemark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</si>
  <si>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</si>
  <si>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</si>
  <si>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</si>
  <si>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</si>
  <si>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</si>
  <si>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</si>
  <si>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</si>
  <si>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</si>
  <si>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</si>
  <si>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</si>
  <si>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</si>
  <si>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</si>
  <si>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</si>
  <si>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</si>
  <si>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</si>
  <si>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</si>
  <si>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</si>
  <si>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Grèce</t>
  </si>
  <si>
    <t>Grenade</t>
  </si>
  <si>
    <t>Guatemala</t>
  </si>
  <si>
    <t>Guinée</t>
  </si>
  <si>
    <t>Guinée équatoriale</t>
  </si>
  <si>
    <t>Guinée-Bissau</t>
  </si>
  <si>
    <t>Guyana</t>
  </si>
  <si>
    <t>Haïti</t>
  </si>
  <si>
    <t>Honduras</t>
  </si>
  <si>
    <t>Hongrie</t>
  </si>
  <si>
    <t>Îles Cook</t>
  </si>
  <si>
    <t>Îles Marshall</t>
  </si>
  <si>
    <t>Îles Salomon</t>
  </si>
  <si>
    <t>Inde</t>
  </si>
  <si>
    <t>Indonésie</t>
  </si>
  <si>
    <t>Iraq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</si>
  <si>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</si>
  <si>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</si>
  <si>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</si>
  <si>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</si>
  <si>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</si>
  <si>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</si>
  <si>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</si>
  <si>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</si>
  <si>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</si>
  <si>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</si>
  <si>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</si>
  <si>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</si>
  <si>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Lesotho</t>
  </si>
  <si>
    <t>Lettonie</t>
  </si>
  <si>
    <t>Liban</t>
  </si>
  <si>
    <t>Libéria</t>
  </si>
  <si>
    <t>Lituanie</t>
  </si>
  <si>
    <t>Luxembourg</t>
  </si>
  <si>
    <t>Madagascar</t>
  </si>
  <si>
    <t>Malaisie</t>
  </si>
  <si>
    <t>Malawi</t>
  </si>
  <si>
    <t>Maldives</t>
  </si>
  <si>
    <t>Mali</t>
  </si>
  <si>
    <t>Malte</t>
  </si>
  <si>
    <t>Maroc</t>
  </si>
  <si>
    <t>Maurice</t>
  </si>
  <si>
    <t>Mauritanie</t>
  </si>
  <si>
    <t>Mexique</t>
  </si>
  <si>
    <t>Monaco</t>
  </si>
  <si>
    <t>Mongolie</t>
  </si>
  <si>
    <t>Mozambique</t>
  </si>
  <si>
    <t>Myanmar</t>
  </si>
  <si>
    <t>Namibie</t>
  </si>
  <si>
    <t>Nauru</t>
  </si>
  <si>
    <t>Nicaragua</t>
  </si>
  <si>
    <t>Niger</t>
  </si>
  <si>
    <t>Nigéria</t>
  </si>
  <si>
    <t>Nioué</t>
  </si>
  <si>
    <t>Norvège</t>
  </si>
  <si>
    <t>Nouvelle-Zélande</t>
  </si>
  <si>
    <t>Oman</t>
  </si>
  <si>
    <t>Ouganda</t>
  </si>
  <si>
    <t>Ouzbékistan</t>
  </si>
  <si>
    <t>Pakistan</t>
  </si>
  <si>
    <t>Palaos</t>
  </si>
  <si>
    <t>Palestine</t>
  </si>
  <si>
    <t>Panama</t>
  </si>
  <si>
    <t>Paraguay</t>
  </si>
  <si>
    <t>Pays-Bas</t>
  </si>
  <si>
    <t>Pérou</t>
  </si>
  <si>
    <t>Philippines</t>
  </si>
  <si>
    <t>Pologne</t>
  </si>
  <si>
    <t>Qatar</t>
  </si>
  <si>
    <t>Roumanie</t>
  </si>
  <si>
    <t>Rwanda</t>
  </si>
  <si>
    <t>Sainte-Lucie</t>
  </si>
  <si>
    <t>Saint-Kitts-et-Nevis</t>
  </si>
  <si>
    <t>Saint-Marin</t>
  </si>
  <si>
    <t>Saint-Vincent-et-les Grenadines</t>
  </si>
  <si>
    <t>Samoa</t>
  </si>
  <si>
    <t>Sao Tomé-et-Principe</t>
  </si>
  <si>
    <t>Sénégal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</si>
  <si>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</si>
  <si>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</si>
  <si>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</si>
  <si>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</si>
  <si>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</si>
  <si>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</si>
  <si>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</si>
  <si>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</si>
  <si>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</si>
  <si>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</si>
  <si>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</si>
  <si>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</si>
  <si>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Swaziland</t>
  </si>
  <si>
    <t>Tadjikistan</t>
  </si>
  <si>
    <t>Tchad</t>
  </si>
  <si>
    <t>Thaïlande</t>
  </si>
  <si>
    <t>Timor-Leste</t>
  </si>
  <si>
    <t>Togo</t>
  </si>
  <si>
    <t>Tonga</t>
  </si>
  <si>
    <t>Trinité-et-Tobago</t>
  </si>
  <si>
    <t>Tunisie</t>
  </si>
  <si>
    <t>Turkménistan</t>
  </si>
  <si>
    <t>Turquie</t>
  </si>
  <si>
    <t>Tuvalu</t>
  </si>
  <si>
    <t>Ukraine</t>
  </si>
  <si>
    <t>Uruguay</t>
  </si>
  <si>
    <t>Vanuatu</t>
  </si>
  <si>
    <t>Viet Nam</t>
  </si>
  <si>
    <t>Yémen</t>
  </si>
  <si>
    <t>Zambie</t>
  </si>
  <si>
    <t>Zimbabwe</t>
  </si>
  <si>
    <t>Afrique du Sud</t>
  </si>
  <si>
    <t>Bolivie</t>
  </si>
  <si>
    <t>Iran</t>
  </si>
  <si>
    <t>Libye</t>
  </si>
  <si>
    <t>Micronésie</t>
  </si>
  <si>
    <t>Monténégro</t>
  </si>
  <si>
    <t>Népal</t>
  </si>
  <si>
    <t>Papouasie-Nouvelle-Guinée</t>
  </si>
  <si>
    <t>Portugal</t>
  </si>
  <si>
    <t>Serbie</t>
  </si>
  <si>
    <t>Venezuela</t>
  </si>
  <si>
    <t>Force nucléaire</t>
  </si>
  <si>
    <t>Cabo Verde</t>
  </si>
  <si>
    <t>Equipage</t>
  </si>
  <si>
    <t>Pertes</t>
  </si>
  <si>
    <t xml:space="preserve"> Équipages :</t>
  </si>
  <si>
    <t xml:space="preserve"> Pertes :</t>
  </si>
  <si>
    <t>Tableau effect graphique</t>
  </si>
  <si>
    <t>Tir raté</t>
  </si>
  <si>
    <t>Tir touché</t>
  </si>
  <si>
    <t>Croiseur 1</t>
  </si>
  <si>
    <t>Croiseur 2</t>
  </si>
  <si>
    <t>Destroyer 1</t>
  </si>
  <si>
    <t>Destroyer 2</t>
  </si>
  <si>
    <t>Tableau des icones des navires</t>
  </si>
  <si>
    <t>Oui</t>
  </si>
  <si>
    <t>Non</t>
  </si>
  <si>
    <t>Drapeau</t>
  </si>
  <si>
    <t>Membre permanent Conseil de Sécurité de l'ONU</t>
  </si>
  <si>
    <t>Ennemi</t>
  </si>
  <si>
    <t>États-Unis</t>
  </si>
  <si>
    <t>Macédoine</t>
  </si>
  <si>
    <t>Russie</t>
  </si>
  <si>
    <t>Syrie</t>
  </si>
  <si>
    <t>Centrafrique</t>
  </si>
  <si>
    <t>Corée du Sud</t>
  </si>
  <si>
    <t>Moldavie</t>
  </si>
  <si>
    <t>Laos</t>
  </si>
  <si>
    <t>Corée du Nord</t>
  </si>
  <si>
    <t>Tchèque</t>
  </si>
  <si>
    <t>Tanzanie</t>
  </si>
  <si>
    <t>Royaume-Uni</t>
  </si>
  <si>
    <t>TOUR DE JEU</t>
  </si>
  <si>
    <t>i</t>
  </si>
  <si>
    <t xml:space="preserve"> TIR DISPONIBLE</t>
  </si>
  <si>
    <t>Grille stratégique adverse</t>
  </si>
  <si>
    <t>D1</t>
  </si>
  <si>
    <t>D2</t>
  </si>
  <si>
    <t>N° Col</t>
  </si>
  <si>
    <t>Lettre Tab</t>
  </si>
  <si>
    <t>Calcul adresse de tir</t>
  </si>
  <si>
    <t>sur zone adverse</t>
  </si>
  <si>
    <t>N° Ligne</t>
  </si>
  <si>
    <t>Ligne Tab</t>
  </si>
  <si>
    <t>N° L Tab</t>
  </si>
  <si>
    <t>N° C Tab</t>
  </si>
  <si>
    <t>recherche colonne tir</t>
  </si>
  <si>
    <t>recherche ligne tir</t>
  </si>
  <si>
    <t>EN</t>
  </si>
  <si>
    <t>Adresse de tir réelle</t>
  </si>
  <si>
    <t>ID</t>
  </si>
  <si>
    <t>PA</t>
  </si>
  <si>
    <t>CU</t>
  </si>
  <si>
    <t>CR1</t>
  </si>
  <si>
    <t>CR2</t>
  </si>
  <si>
    <t>Placé</t>
  </si>
  <si>
    <t>A placer</t>
  </si>
  <si>
    <t>Placement validé</t>
  </si>
  <si>
    <t>Code ID à placer</t>
  </si>
  <si>
    <t>Pl. ID en cours</t>
  </si>
  <si>
    <t>Reste Cd ID à placer</t>
  </si>
  <si>
    <t xml:space="preserve">Choix / Validation placement </t>
  </si>
  <si>
    <t>Adresse ID deb</t>
  </si>
  <si>
    <t>Adresse ID fin</t>
  </si>
  <si>
    <t>Nom image</t>
  </si>
  <si>
    <t>_PA</t>
  </si>
  <si>
    <t>_CU</t>
  </si>
  <si>
    <t>_CR1</t>
  </si>
  <si>
    <t>_CR2</t>
  </si>
  <si>
    <t>_D1</t>
  </si>
  <si>
    <t>_D2</t>
  </si>
  <si>
    <t>Pos. ID en COL/LIG</t>
  </si>
  <si>
    <t>Calcul validité emplacements navires</t>
  </si>
  <si>
    <t>Col1</t>
  </si>
  <si>
    <t>Col2</t>
  </si>
  <si>
    <t>Col3</t>
  </si>
  <si>
    <t>Col4</t>
  </si>
  <si>
    <t>Col5</t>
  </si>
  <si>
    <t>Lig1</t>
  </si>
  <si>
    <t>Lig2</t>
  </si>
  <si>
    <t>Lig3</t>
  </si>
  <si>
    <t>Lig4</t>
  </si>
  <si>
    <t>Lig5</t>
  </si>
  <si>
    <t>Plage ID</t>
  </si>
  <si>
    <t>Placement trou</t>
  </si>
  <si>
    <t>Placement col / ligne</t>
  </si>
  <si>
    <t>ERREUR POS</t>
  </si>
  <si>
    <t>Lettre Col</t>
  </si>
  <si>
    <t>XET</t>
  </si>
  <si>
    <t>XEU</t>
  </si>
  <si>
    <t>XEV</t>
  </si>
  <si>
    <t>XEW</t>
  </si>
  <si>
    <t>XEX</t>
  </si>
  <si>
    <t>XEY</t>
  </si>
  <si>
    <t>XEZ</t>
  </si>
  <si>
    <t>XFA</t>
  </si>
  <si>
    <t>XFB</t>
  </si>
  <si>
    <t>XFC</t>
  </si>
  <si>
    <t>reste</t>
  </si>
  <si>
    <t>Calcul adresse réelle</t>
  </si>
  <si>
    <t>Colonne adresse R1C1 position navire</t>
  </si>
  <si>
    <t>Ligne adresse R1C1 position navire</t>
  </si>
  <si>
    <t>Plage ligne</t>
  </si>
  <si>
    <t>Plage colonne</t>
  </si>
  <si>
    <t>Nb de cellule 1 de la plage ligne</t>
  </si>
  <si>
    <t>Nb de cellule 1 de la plage colonne</t>
  </si>
  <si>
    <t>Ordre de déploiement</t>
  </si>
  <si>
    <t>ï</t>
  </si>
  <si>
    <t>ð</t>
  </si>
  <si>
    <t>ñ</t>
  </si>
  <si>
    <t>ò</t>
  </si>
  <si>
    <t>Sinon</t>
  </si>
  <si>
    <t>changer cell</t>
  </si>
  <si>
    <t>Tab grille</t>
  </si>
  <si>
    <t>Nombre de navires placé sur 6</t>
  </si>
  <si>
    <t>Distance flotte ennemie</t>
  </si>
  <si>
    <t>Colonne adresse R1C1 calcul tir</t>
  </si>
  <si>
    <t>Ligne adresse R1C1 calcul tir</t>
  </si>
  <si>
    <t>Calcul adresse tir</t>
  </si>
  <si>
    <t>K</t>
  </si>
  <si>
    <t>Adresse de tir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</si>
  <si>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</si>
  <si>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</si>
  <si>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</si>
  <si>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</si>
  <si>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</si>
  <si>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</si>
  <si>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</si>
  <si>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</si>
  <si>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</si>
  <si>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</si>
  <si>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Conversion</t>
  </si>
  <si>
    <t>Table de conversion d'adresse de tir du joueur</t>
  </si>
  <si>
    <t>Vie restante</t>
  </si>
  <si>
    <t>sur grille adv zone joueur</t>
  </si>
  <si>
    <t>sur grille joueur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</si>
  <si>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</si>
  <si>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</si>
  <si>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</si>
  <si>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</si>
  <si>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</si>
  <si>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</si>
  <si>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</si>
  <si>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</si>
  <si>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</si>
  <si>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</si>
  <si>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Col tech drapeau</t>
  </si>
  <si>
    <t>MANUEL DU JEU</t>
  </si>
  <si>
    <t>I. INTERFACE</t>
  </si>
  <si>
    <t>II. DEPLOIEMENT DE LA FLOTTE DU JOUEUR</t>
  </si>
  <si>
    <t>Une fois le navire déployé, valider définitivement son emplacement en cliquant sur le contrôle adajacent.</t>
  </si>
  <si>
    <t>III. TIRER DANS LA ZONE ADVERSE</t>
  </si>
  <si>
    <r>
      <t xml:space="preserve">Une fois l'ensemble des navires de la flotte, déployés et validés, appuyer sur le bouton : "DEPLOIEMENT DE LA FLOTTE".
</t>
    </r>
    <r>
      <rPr>
        <b/>
        <sz val="9"/>
        <color theme="5"/>
        <rFont val="Arial"/>
        <family val="2"/>
      </rPr>
      <t>Lançant aussi le 1er tour de jeu.</t>
    </r>
  </si>
  <si>
    <t>Exemple de placement valide d'une flotte</t>
  </si>
  <si>
    <t>Exemple d'un double-clic en F5, prévoit un ordre de tir de votre flotte dans grille adverse en F5</t>
  </si>
  <si>
    <t>Cela entraine une mise à jour des indicateurs</t>
  </si>
  <si>
    <r>
      <t xml:space="preserve">A chaque tour de jeu, le joueur dispose d'1 ordre tir disponible à indiquer dans la grille adverse.
L'ordre est indiqué dans la barre du haut, d'état de votre flotte.
Pour transmettre votre ordre de tir, faire un double-clic dans une cellule au choix du joueur, de la grille stratégique adverse. 
</t>
    </r>
    <r>
      <rPr>
        <b/>
        <sz val="9"/>
        <color theme="8" tint="0.79998168889431442"/>
        <rFont val="Arial"/>
        <family val="2"/>
      </rPr>
      <t>Pour annuler votre ordre de tir à cet emplacement, y faire à nouveau un double-clic.</t>
    </r>
  </si>
  <si>
    <t xml:space="preserve">        Pour valider l'ordre de tir dans la grille adverse et 
        passer au tour suivant cliquer sur le bouton : "VALIDER ORDRE".</t>
  </si>
  <si>
    <t>IV. RESULTATS GRAPHIQUE DES TIRS</t>
  </si>
  <si>
    <r>
      <rPr>
        <sz val="4"/>
        <color theme="8" tint="0.79998168889431442"/>
        <rFont val="Arial"/>
        <family val="2"/>
      </rPr>
      <t xml:space="preserve"> </t>
    </r>
    <r>
      <rPr>
        <sz val="9"/>
        <color theme="8" tint="0.79998168889431442"/>
        <rFont val="Arial"/>
        <family val="2"/>
      </rPr>
      <t xml:space="preserve">
A chaque validation d'ordre                    les grilles stratégiques adverse et joueur sont mises à jour des résultats des tirs avec des effets graphiques.
Ainsi que l' : "ETAT DE VOTRE FLOTTE" est mis à jour, des indicateurs du nombre de vie et d'état de chaque navire suivant les résultats des tirs.</t>
    </r>
  </si>
  <si>
    <t>V. COMMENT GAGNER</t>
  </si>
  <si>
    <r>
      <t xml:space="preserve">Tout d'abord avant de jouer, déployer vos navires sur votre grille stratégique.
Pour ce faire, sélectionner le contrôle de choix de navire à placer et sélectionner la cellule dans la grille où placer votre navire. Une macro indexe le code du navire automatiquement à chaque changement de cellule de la grille sélectionnée, pour annuler la sélection, repasser sur la cellule.
</t>
    </r>
    <r>
      <rPr>
        <b/>
        <sz val="9"/>
        <color theme="8" tint="0.79998168889431442"/>
        <rFont val="Arial"/>
        <family val="2"/>
      </rPr>
      <t>Le placement du navire doit être composé d'un nombre de cellules égale à la taille du navire.
Le placement des cellules doivent êtres continues, placées dans un sens horizontale ou verticale (diagonale interdit).
Interdiction de superposer les navires</t>
    </r>
  </si>
  <si>
    <t>0. LE JEU</t>
  </si>
  <si>
    <r>
      <t xml:space="preserve">Le jeu est divisé en 2 phases: </t>
    </r>
    <r>
      <rPr>
        <b/>
        <sz val="9"/>
        <color rgb="FF00B0F0"/>
        <rFont val="Arial"/>
        <family val="2"/>
      </rPr>
      <t>le placement des navires</t>
    </r>
    <r>
      <rPr>
        <b/>
        <sz val="9"/>
        <color theme="8" tint="0.79998168889431442"/>
        <rFont val="Arial"/>
        <family val="2"/>
      </rPr>
      <t xml:space="preserve"> et </t>
    </r>
    <r>
      <rPr>
        <b/>
        <sz val="9"/>
        <color theme="8"/>
        <rFont val="Arial"/>
        <family val="2"/>
      </rPr>
      <t>la bataille</t>
    </r>
    <r>
      <rPr>
        <b/>
        <sz val="9"/>
        <color theme="8" tint="0.79998168889431442"/>
        <rFont val="Arial"/>
        <family val="2"/>
      </rPr>
      <t xml:space="preserve">.
Le but étant de faire couler tous les navires de l’adversaire. C’est à la fois un jeu de réflexion et un jeu de hasard.
</t>
    </r>
    <r>
      <rPr>
        <sz val="9"/>
        <color theme="8" tint="0.79998168889431442"/>
        <rFont val="Arial"/>
        <family val="2"/>
      </rPr>
      <t>Si le joueur tire sur un navire ennemi, le narrateur le signale en disant « touché ». Le joueur ne peut pas jouer 2 fois de suite et doit attendre la fin du tour.
Si le joueur ne touche pas de navire, le narrateur le signale en disant « raté » .
Si le navire est entièrement touché le narrateur le signale en disant « touché coulé » ainsi que la classe du navire coulé.</t>
    </r>
  </si>
  <si>
    <t xml:space="preserve">                 Une partie de bataille navale se termine lorsque le joueur ou le tableur adverse n’a plus de navires.</t>
  </si>
  <si>
    <t>Phrase aléatoire vice-amirale</t>
  </si>
  <si>
    <t>Selon vos</t>
  </si>
  <si>
    <t>ordre</t>
  </si>
  <si>
    <t>En attente</t>
  </si>
  <si>
    <t>A vos</t>
  </si>
  <si>
    <t>cible</t>
  </si>
  <si>
    <t>amiral</t>
  </si>
  <si>
    <t>commandant</t>
  </si>
  <si>
    <t>Suivant</t>
  </si>
  <si>
    <t>consigne</t>
  </si>
  <si>
    <t>Quels sont vos</t>
  </si>
  <si>
    <t>tour 0</t>
  </si>
  <si>
    <t>tour &gt;= 1</t>
  </si>
  <si>
    <t>de tir</t>
  </si>
  <si>
    <t>de déploiement</t>
  </si>
  <si>
    <t>Adresse flotte joueur repérée</t>
  </si>
  <si>
    <r>
      <rPr>
        <b/>
        <sz val="6"/>
        <color theme="5" tint="0.79998168889431442"/>
        <rFont val="Arial"/>
        <family val="2"/>
      </rPr>
      <t>*</t>
    </r>
    <r>
      <rPr>
        <b/>
        <sz val="6"/>
        <color theme="5" tint="0.79998168889431442"/>
        <rFont val="Cambria"/>
        <family val="1"/>
        <scheme val="major"/>
      </rPr>
      <t xml:space="preserve"> Transmettez votre ordre de tir dans la grille </t>
    </r>
    <r>
      <rPr>
        <b/>
        <sz val="6"/>
        <color theme="5" tint="0.79998168889431442"/>
        <rFont val="Wingdings 3"/>
        <family val="1"/>
        <charset val="2"/>
      </rPr>
      <t>Ç</t>
    </r>
  </si>
  <si>
    <r>
      <rPr>
        <b/>
        <sz val="6"/>
        <color theme="5" tint="0.79998168889431442"/>
        <rFont val="Arial"/>
        <family val="2"/>
      </rPr>
      <t>*</t>
    </r>
    <r>
      <rPr>
        <b/>
        <sz val="6"/>
        <color theme="5" tint="0.79998168889431442"/>
        <rFont val="Cambria"/>
        <family val="1"/>
        <scheme val="major"/>
      </rPr>
      <t xml:space="preserve"> Distance de la flotte adverse :</t>
    </r>
  </si>
  <si>
    <t>Exemple de placement avec le Porte-avions (taille : 5 cellules et contrôleur Porte-Avions / PA activé)</t>
  </si>
  <si>
    <t>Colonne adresse R1C1 calcul partirculier suite à repère tir</t>
  </si>
  <si>
    <t>Ligne adresse R1C1 calcul partirculier suite à repère tir</t>
  </si>
  <si>
    <t>Calcul particulier pour énonciation cell tiré sur joueur</t>
  </si>
  <si>
    <t>A1</t>
  </si>
  <si>
    <t>A3</t>
  </si>
  <si>
    <t>A5</t>
  </si>
  <si>
    <t>A7</t>
  </si>
  <si>
    <t>A9</t>
  </si>
  <si>
    <t>B2</t>
  </si>
  <si>
    <t>B4</t>
  </si>
  <si>
    <t>B6</t>
  </si>
  <si>
    <t>B8</t>
  </si>
  <si>
    <t>B10</t>
  </si>
  <si>
    <t>C1</t>
  </si>
  <si>
    <t>C3</t>
  </si>
  <si>
    <t>C5</t>
  </si>
  <si>
    <t>C7</t>
  </si>
  <si>
    <t>C9</t>
  </si>
  <si>
    <t>D4</t>
  </si>
  <si>
    <t>D6</t>
  </si>
  <si>
    <t>D8</t>
  </si>
  <si>
    <t>D10</t>
  </si>
  <si>
    <t>E1</t>
  </si>
  <si>
    <t>E3</t>
  </si>
  <si>
    <t>E5</t>
  </si>
  <si>
    <t>E7</t>
  </si>
  <si>
    <t>E9</t>
  </si>
  <si>
    <t>F2</t>
  </si>
  <si>
    <t>F4</t>
  </si>
  <si>
    <t>F6</t>
  </si>
  <si>
    <t>F8</t>
  </si>
  <si>
    <t>F10</t>
  </si>
  <si>
    <t>G1</t>
  </si>
  <si>
    <t>G3</t>
  </si>
  <si>
    <t>G5</t>
  </si>
  <si>
    <t>G7</t>
  </si>
  <si>
    <t>G9</t>
  </si>
  <si>
    <t>H2</t>
  </si>
  <si>
    <t>H4</t>
  </si>
  <si>
    <t>H6</t>
  </si>
  <si>
    <t>H8</t>
  </si>
  <si>
    <t>H10</t>
  </si>
  <si>
    <t>I1</t>
  </si>
  <si>
    <t>I3</t>
  </si>
  <si>
    <t>I5</t>
  </si>
  <si>
    <t>I7</t>
  </si>
  <si>
    <t>I9</t>
  </si>
  <si>
    <t>J2</t>
  </si>
  <si>
    <t>J4</t>
  </si>
  <si>
    <t>J6</t>
  </si>
  <si>
    <t>J8</t>
  </si>
  <si>
    <t>J10</t>
  </si>
  <si>
    <t>Liste recalcul quadrillage de tir sur joueur</t>
  </si>
  <si>
    <t>Tir aléatoire sur grille recalculé ?</t>
  </si>
  <si>
    <t>R20</t>
  </si>
  <si>
    <t>U19</t>
  </si>
  <si>
    <t>Q22</t>
  </si>
  <si>
    <t>R22</t>
  </si>
  <si>
    <t>Q19</t>
  </si>
  <si>
    <t>U20</t>
  </si>
  <si>
    <t>Q20</t>
  </si>
  <si>
    <t>S21</t>
  </si>
  <si>
    <t>U21</t>
  </si>
  <si>
    <t>R21</t>
  </si>
  <si>
    <t>S22</t>
  </si>
  <si>
    <t>T22</t>
  </si>
  <si>
    <t>A2</t>
  </si>
  <si>
    <t>A4</t>
  </si>
  <si>
    <t>A6</t>
  </si>
  <si>
    <t>N16</t>
  </si>
  <si>
    <t>N17</t>
  </si>
  <si>
    <t>N18</t>
  </si>
  <si>
    <t>N19</t>
  </si>
  <si>
    <t>N20</t>
  </si>
  <si>
    <t>Table tir aléatoire</t>
  </si>
  <si>
    <t>P18</t>
  </si>
  <si>
    <t>Q18</t>
  </si>
  <si>
    <t>R18</t>
  </si>
  <si>
    <t>S18</t>
  </si>
  <si>
    <t>T18</t>
  </si>
  <si>
    <t>T21</t>
  </si>
  <si>
    <t>V21</t>
  </si>
  <si>
    <t>R23</t>
  </si>
  <si>
    <t>R24</t>
  </si>
  <si>
    <t>V18</t>
  </si>
  <si>
    <t>V19</t>
  </si>
  <si>
    <t>V20</t>
  </si>
  <si>
    <t>V24</t>
  </si>
  <si>
    <t>W24</t>
  </si>
  <si>
    <t>H7</t>
  </si>
  <si>
    <t>J7</t>
  </si>
  <si>
    <t>F7</t>
  </si>
  <si>
    <t>G10</t>
  </si>
  <si>
    <t>H9</t>
  </si>
  <si>
    <t>F9</t>
  </si>
  <si>
    <t>D9</t>
  </si>
  <si>
    <t>I8</t>
  </si>
  <si>
    <t>G8</t>
  </si>
  <si>
    <t>I10</t>
  </si>
  <si>
    <t>J9</t>
  </si>
  <si>
    <t>H5</t>
  </si>
  <si>
    <t>I6</t>
  </si>
  <si>
    <t>G6</t>
  </si>
  <si>
    <t>E10</t>
  </si>
  <si>
    <t>C10</t>
  </si>
  <si>
    <t>A10</t>
  </si>
  <si>
    <t>B9</t>
  </si>
  <si>
    <t>A8</t>
  </si>
  <si>
    <t>C8</t>
  </si>
  <si>
    <t>E8</t>
  </si>
  <si>
    <t>$E$10</t>
  </si>
  <si>
    <t>D7</t>
  </si>
  <si>
    <t>B7</t>
  </si>
  <si>
    <t>J5</t>
  </si>
  <si>
    <t>I4</t>
  </si>
  <si>
    <t>J3</t>
  </si>
  <si>
    <t>U18</t>
  </si>
  <si>
    <t>R19</t>
  </si>
  <si>
    <t>S19</t>
  </si>
  <si>
    <t>T19</t>
  </si>
  <si>
    <t>S20</t>
  </si>
  <si>
    <t>T20</t>
  </si>
  <si>
    <t>U22</t>
  </si>
  <si>
    <t>H3</t>
  </si>
  <si>
    <t>F3</t>
  </si>
  <si>
    <t>G2</t>
  </si>
  <si>
    <t>G4</t>
  </si>
  <si>
    <t>I2</t>
  </si>
  <si>
    <t>H1</t>
  </si>
  <si>
    <t>E4</t>
  </si>
  <si>
    <t>C4</t>
  </si>
  <si>
    <t>B3</t>
  </si>
  <si>
    <t>C2</t>
  </si>
  <si>
    <t>F1</t>
  </si>
  <si>
    <t>D3</t>
  </si>
  <si>
    <t>E2</t>
  </si>
  <si>
    <t>C6</t>
  </si>
  <si>
    <t>B5</t>
  </si>
  <si>
    <t>D5</t>
  </si>
  <si>
    <t>F5</t>
  </si>
  <si>
    <t>E6</t>
  </si>
  <si>
    <t>J1</t>
  </si>
  <si>
    <t>B1</t>
  </si>
  <si>
    <t>3 Milles Nautique</t>
  </si>
  <si>
    <t>N21</t>
  </si>
  <si>
    <t>N22</t>
  </si>
  <si>
    <t>N23</t>
  </si>
  <si>
    <t>N24</t>
  </si>
  <si>
    <t>N25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</si>
  <si>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</si>
  <si>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</si>
  <si>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</si>
  <si>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</si>
  <si>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</si>
  <si>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</si>
  <si>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</si>
  <si>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</si>
  <si>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</si>
  <si>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</si>
  <si>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P16</t>
  </si>
  <si>
    <t>P17</t>
  </si>
  <si>
    <t>P19</t>
  </si>
  <si>
    <t>P20</t>
  </si>
  <si>
    <t>P21</t>
  </si>
  <si>
    <t>P22</t>
  </si>
  <si>
    <t>P23</t>
  </si>
  <si>
    <t>P24</t>
  </si>
  <si>
    <t>P25</t>
  </si>
  <si>
    <t>Q16</t>
  </si>
  <si>
    <t>Q17</t>
  </si>
  <si>
    <t>Q21</t>
  </si>
  <si>
    <t>Q23</t>
  </si>
  <si>
    <t>Q24</t>
  </si>
  <si>
    <t>Q25</t>
  </si>
  <si>
    <t>R16</t>
  </si>
  <si>
    <t>R17</t>
  </si>
  <si>
    <t>R25</t>
  </si>
  <si>
    <t>S16</t>
  </si>
  <si>
    <t>S17</t>
  </si>
  <si>
    <t>S23</t>
  </si>
  <si>
    <t>S24</t>
  </si>
  <si>
    <t>S25</t>
  </si>
  <si>
    <t>T16</t>
  </si>
  <si>
    <t>T17</t>
  </si>
  <si>
    <t>T23</t>
  </si>
  <si>
    <t>T24</t>
  </si>
  <si>
    <t>T25</t>
  </si>
  <si>
    <t>U16</t>
  </si>
  <si>
    <t>U17</t>
  </si>
  <si>
    <t>U23</t>
  </si>
  <si>
    <t>U24</t>
  </si>
  <si>
    <t>U25</t>
  </si>
  <si>
    <t>V16</t>
  </si>
  <si>
    <t>V17</t>
  </si>
  <si>
    <t>V22</t>
  </si>
  <si>
    <t>V23</t>
  </si>
  <si>
    <t>V25</t>
  </si>
  <si>
    <t>W16</t>
  </si>
  <si>
    <t>W17</t>
  </si>
  <si>
    <t>W18</t>
  </si>
  <si>
    <t>W19</t>
  </si>
  <si>
    <t>W20</t>
  </si>
  <si>
    <t>W21</t>
  </si>
  <si>
    <t>W22</t>
  </si>
  <si>
    <t>W23</t>
  </si>
  <si>
    <t>W25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</si>
</sst>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9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1"/>
      <name val="AngsanaUPC"/>
      <family val="1"/>
    </font>
    <font>
      <sz val="10"/>
      <color theme="5" tint="0.79998168889431442"/>
      <name val="Arial"/>
      <family val="2"/>
    </font>
    <font>
      <b/>
      <sz val="10"/>
      <color theme="4" tint="0.79998168889431442"/>
      <name val="Small Fonts"/>
      <family val="2"/>
    </font>
    <font>
      <b/>
      <sz val="10"/>
      <color rgb="FFFF0000"/>
      <name val="Small Fonts"/>
      <family val="2"/>
    </font>
    <font>
      <b/>
      <sz val="10"/>
      <color theme="5" tint="0.79998168889431442"/>
      <name val="Small Fonts"/>
      <family val="2"/>
    </font>
    <font>
      <b/>
      <sz val="10"/>
      <color rgb="FFC00000"/>
      <name val="Small Fonts"/>
      <family val="2"/>
    </font>
    <font>
      <b/>
      <sz val="10"/>
      <color theme="0"/>
      <name val="Small Fonts"/>
      <family val="2"/>
    </font>
    <font>
      <sz val="10"/>
      <color rgb="FF0070C0"/>
      <name val="Arial"/>
      <family val="2"/>
    </font>
    <font>
      <sz val="10"/>
      <color rgb="FF0070C0"/>
      <name val="Small Fonts"/>
      <family val="2"/>
    </font>
    <font>
      <sz val="10"/>
      <color theme="0" tint="-0.14999847407452621"/>
      <name val="Arial"/>
      <family val="2"/>
    </font>
    <font>
      <b/>
      <sz val="10"/>
      <color theme="0" tint="-0.14999847407452621"/>
      <name val="Small Fonts"/>
      <family val="2"/>
    </font>
    <font>
      <sz val="10"/>
      <color theme="0" tint="-0.14999847407452621"/>
      <name val="Small Fonts"/>
      <family val="2"/>
    </font>
    <font>
      <b/>
      <sz val="10"/>
      <color theme="0"/>
      <name val="AngsanaUPC"/>
      <family val="1"/>
    </font>
    <font>
      <b/>
      <sz val="10"/>
      <color rgb="FFFF0000"/>
      <name val="AngsanaUPC"/>
      <family val="1"/>
    </font>
    <font>
      <sz val="10"/>
      <color theme="4" tint="0.39997558519241921"/>
      <name val="Arial"/>
      <family val="2"/>
    </font>
    <font>
      <b/>
      <sz val="12"/>
      <color theme="0" tint="-0.14999847407452621"/>
      <name val="Small Fonts"/>
      <family val="2"/>
    </font>
    <font>
      <sz val="10"/>
      <color rgb="FFC00000"/>
      <name val="Small Fonts"/>
      <family val="2"/>
    </font>
    <font>
      <sz val="10"/>
      <color theme="8" tint="0.79998168889431442"/>
      <name val="Arial"/>
      <family val="2"/>
    </font>
    <font>
      <b/>
      <sz val="10"/>
      <color rgb="FF0070C0"/>
      <name val="Arial"/>
      <family val="2"/>
    </font>
    <font>
      <b/>
      <sz val="10"/>
      <color theme="8" tint="0.79998168889431442"/>
      <name val="Arial"/>
      <family val="2"/>
    </font>
    <font>
      <sz val="10"/>
      <color rgb="FF00B050"/>
      <name val="Small Fonts"/>
      <family val="2"/>
    </font>
    <font>
      <b/>
      <sz val="10"/>
      <color rgb="FF00B050"/>
      <name val="Small Fonts"/>
      <family val="2"/>
    </font>
    <font>
      <sz val="10"/>
      <name val="Verdana"/>
      <family val="2"/>
    </font>
    <font>
      <b/>
      <sz val="10"/>
      <color theme="0" tint="-4.9989318521683403E-2"/>
      <name val="Small Fonts"/>
      <family val="2"/>
    </font>
    <font>
      <sz val="10"/>
      <color theme="1"/>
      <name val="Wingdings 3"/>
      <family val="1"/>
      <charset val="2"/>
    </font>
    <font>
      <sz val="10"/>
      <color theme="1"/>
      <name val="Wingdings 2"/>
      <family val="1"/>
      <charset val="2"/>
    </font>
    <font>
      <sz val="10"/>
      <color theme="1"/>
      <name val="Wingdings"/>
      <charset val="2"/>
    </font>
    <font>
      <sz val="10"/>
      <color theme="1"/>
      <name val="Webdings"/>
      <family val="1"/>
      <charset val="2"/>
    </font>
    <font>
      <b/>
      <sz val="8"/>
      <color theme="5" tint="0.79998168889431442"/>
      <name val="Arial"/>
      <family val="2"/>
    </font>
    <font>
      <b/>
      <sz val="10"/>
      <color theme="8" tint="0.79998168889431442"/>
      <name val="Angsana New"/>
      <family val="1"/>
    </font>
    <font>
      <b/>
      <sz val="8"/>
      <color theme="4"/>
      <name val="BrowalliaUPC"/>
      <family val="2"/>
    </font>
    <font>
      <sz val="8"/>
      <color theme="8" tint="0.79998168889431442"/>
      <name val="Arial"/>
      <family val="2"/>
    </font>
    <font>
      <sz val="8"/>
      <color theme="1"/>
      <name val="Arial"/>
      <family val="2"/>
    </font>
    <font>
      <b/>
      <sz val="8"/>
      <color theme="8" tint="0.79998168889431442"/>
      <name val="Arial"/>
      <family val="2"/>
    </font>
    <font>
      <b/>
      <sz val="6"/>
      <color theme="0"/>
      <name val="Small Fonts"/>
      <family val="2"/>
    </font>
    <font>
      <sz val="8"/>
      <color theme="5" tint="0.79998168889431442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5"/>
      <name val="Arial"/>
      <family val="2"/>
    </font>
    <font>
      <b/>
      <sz val="12"/>
      <color theme="5"/>
      <name val="Wingdings"/>
      <charset val="2"/>
    </font>
    <font>
      <sz val="8"/>
      <color theme="5" tint="0.7999816888943144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5" tint="-0.249977111117893"/>
      <name val="AngsanaUPC"/>
      <family val="1"/>
    </font>
    <font>
      <sz val="10"/>
      <color theme="5" tint="-0.249977111117893"/>
      <name val="Arial"/>
      <family val="2"/>
    </font>
    <font>
      <b/>
      <sz val="8"/>
      <color theme="3" tint="0.79998168889431442"/>
      <name val="Arial"/>
      <family val="2"/>
    </font>
    <font>
      <b/>
      <sz val="8"/>
      <color theme="5" tint="-0.249977111117893"/>
      <name val="Arial"/>
      <family val="2"/>
    </font>
    <font>
      <b/>
      <sz val="10"/>
      <color rgb="FFFF0000"/>
      <name val="Arial"/>
      <family val="2"/>
    </font>
    <font>
      <sz val="10"/>
      <color theme="3"/>
      <name val="Arial"/>
      <family val="2"/>
    </font>
    <font>
      <sz val="8"/>
      <color theme="3"/>
      <name val="Arial"/>
      <family val="2"/>
    </font>
    <font>
      <b/>
      <sz val="8"/>
      <color theme="3"/>
      <name val="Arial"/>
      <family val="2"/>
    </font>
    <font>
      <b/>
      <sz val="10"/>
      <color theme="1"/>
      <name val="Small Fonts"/>
      <family val="2"/>
    </font>
    <font>
      <b/>
      <sz val="10"/>
      <color theme="8" tint="0.39997558519241921"/>
      <name val="Small Fonts"/>
      <family val="2"/>
    </font>
    <font>
      <sz val="10"/>
      <color theme="8" tint="0.39997558519241921"/>
      <name val="Small Fonts"/>
      <family val="2"/>
    </font>
    <font>
      <sz val="10"/>
      <color theme="8" tint="0.39997558519241921"/>
      <name val="Arial"/>
      <family val="2"/>
    </font>
    <font>
      <b/>
      <u/>
      <sz val="12"/>
      <color theme="8" tint="0.79998168889431442"/>
      <name val="Arial Narrow"/>
      <family val="2"/>
    </font>
    <font>
      <sz val="9"/>
      <color theme="8" tint="0.79998168889431442"/>
      <name val="Arial"/>
      <family val="2"/>
    </font>
    <font>
      <i/>
      <sz val="8"/>
      <color theme="8" tint="0.79998168889431442"/>
      <name val="Arial"/>
      <family val="2"/>
    </font>
    <font>
      <b/>
      <sz val="9"/>
      <color theme="8" tint="0.79998168889431442"/>
      <name val="Arial"/>
      <family val="2"/>
    </font>
    <font>
      <b/>
      <sz val="9"/>
      <color theme="5"/>
      <name val="Arial"/>
      <family val="2"/>
    </font>
    <font>
      <sz val="4"/>
      <color theme="8" tint="0.79998168889431442"/>
      <name val="Arial"/>
      <family val="2"/>
    </font>
    <font>
      <b/>
      <sz val="9"/>
      <color theme="8"/>
      <name val="Arial"/>
      <family val="2"/>
    </font>
    <font>
      <b/>
      <sz val="9"/>
      <color rgb="FF00B0F0"/>
      <name val="Arial"/>
      <family val="2"/>
    </font>
    <font>
      <b/>
      <sz val="10"/>
      <color theme="4" tint="0.79998168889431442"/>
      <name val="Arial"/>
      <family val="2"/>
    </font>
    <font>
      <sz val="8"/>
      <name val="Arial"/>
      <family val="2"/>
    </font>
    <font>
      <b/>
      <sz val="8"/>
      <color theme="4"/>
      <name val="Calibri"/>
      <family val="2"/>
      <scheme val="minor"/>
    </font>
    <font>
      <b/>
      <sz val="6"/>
      <color rgb="FF0070C0"/>
      <name val="Calibri"/>
      <family val="2"/>
    </font>
    <font>
      <b/>
      <sz val="5"/>
      <color theme="8" tint="0.79998168889431442"/>
      <name val="Calibri"/>
      <family val="2"/>
      <scheme val="minor"/>
    </font>
    <font>
      <b/>
      <sz val="6"/>
      <color theme="5" tint="0.79998168889431442"/>
      <name val="Cambria"/>
      <family val="1"/>
      <scheme val="major"/>
    </font>
    <font>
      <sz val="6"/>
      <color theme="5" tint="0.79998168889431442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6"/>
      <color theme="5" tint="0.79998168889431442"/>
      <name val="Wingdings 3"/>
      <family val="1"/>
      <charset val="2"/>
    </font>
    <font>
      <b/>
      <sz val="8"/>
      <color theme="4" tint="0.39997558519241921"/>
      <name val="Arial"/>
      <family val="2"/>
    </font>
    <font>
      <b/>
      <sz val="8"/>
      <color rgb="FFFF0000"/>
      <name val="Arial"/>
      <family val="2"/>
    </font>
    <font>
      <b/>
      <sz val="8"/>
      <color theme="9" tint="0.79998168889431442"/>
      <name val="Arial"/>
      <family val="2"/>
    </font>
    <font>
      <sz val="10"/>
      <name val="Small Fonts"/>
      <family val="2"/>
    </font>
    <font>
      <sz val="10"/>
      <name val="Arial"/>
      <family val="2"/>
    </font>
    <font>
      <b/>
      <sz val="6"/>
      <color theme="5" tint="0.79998168889431442"/>
      <name val="Arial"/>
      <family val="2"/>
    </font>
    <font>
      <sz val="8"/>
      <name val="Calibri"/>
      <family val="2"/>
    </font>
    <font>
      <sz val="8"/>
      <color indexed="8"/>
      <name val="Calibri"/>
      <family val="2"/>
    </font>
    <font>
      <sz val="8"/>
      <color theme="1"/>
      <name val="Calibri"/>
      <family val="2"/>
    </font>
    <font>
      <b/>
      <sz val="9"/>
      <color theme="4"/>
      <name val="Calibri"/>
      <family val="2"/>
      <scheme val="minor"/>
    </font>
    <font>
      <b/>
      <sz val="8"/>
      <color theme="4" tint="0.79998168889431442"/>
      <name val="Arial"/>
      <family val="2"/>
    </font>
    <font>
      <sz val="10"/>
      <color theme="4" tint="0.79998168889431442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C193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589A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3" tint="-0.499984740745262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double">
        <color theme="3" tint="-0.499984740745262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3" tint="-0.499984740745262"/>
      </bottom>
      <diagonal/>
    </border>
    <border>
      <left style="thin">
        <color theme="0"/>
      </left>
      <right style="double">
        <color theme="3" tint="-0.499984740745262"/>
      </right>
      <top style="thin">
        <color theme="0"/>
      </top>
      <bottom style="double">
        <color theme="3" tint="-0.499984740745262"/>
      </bottom>
      <diagonal/>
    </border>
    <border>
      <left style="double">
        <color theme="4" tint="0.39994506668294322"/>
      </left>
      <right/>
      <top style="double">
        <color theme="4" tint="0.39994506668294322"/>
      </top>
      <bottom/>
      <diagonal/>
    </border>
    <border>
      <left/>
      <right/>
      <top style="double">
        <color theme="4" tint="0.39994506668294322"/>
      </top>
      <bottom/>
      <diagonal/>
    </border>
    <border>
      <left/>
      <right style="double">
        <color theme="3" tint="-0.499984740745262"/>
      </right>
      <top style="double">
        <color theme="4" tint="0.39994506668294322"/>
      </top>
      <bottom/>
      <diagonal/>
    </border>
    <border>
      <left style="double">
        <color theme="4" tint="0.39994506668294322"/>
      </left>
      <right/>
      <top/>
      <bottom/>
      <diagonal/>
    </border>
    <border>
      <left style="double">
        <color theme="4" tint="0.39994506668294322"/>
      </left>
      <right/>
      <top/>
      <bottom style="double">
        <color theme="3" tint="-0.499984740745262"/>
      </bottom>
      <diagonal/>
    </border>
    <border>
      <left style="thin">
        <color theme="0"/>
      </left>
      <right style="double">
        <color theme="5" tint="-0.499984740745262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double">
        <color theme="5" tint="-0.499984740745262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double">
        <color theme="5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5" tint="-0.499984740745262"/>
      </bottom>
      <diagonal/>
    </border>
    <border>
      <left style="thin">
        <color theme="0"/>
      </left>
      <right style="double">
        <color theme="5" tint="-0.499984740745262"/>
      </right>
      <top style="thin">
        <color theme="0"/>
      </top>
      <bottom style="double">
        <color theme="5" tint="-0.499984740745262"/>
      </bottom>
      <diagonal/>
    </border>
    <border>
      <left style="double">
        <color theme="5" tint="0.79998168889431442"/>
      </left>
      <right/>
      <top style="double">
        <color theme="5" tint="0.79998168889431442"/>
      </top>
      <bottom/>
      <diagonal/>
    </border>
    <border>
      <left/>
      <right/>
      <top style="double">
        <color theme="5" tint="0.79998168889431442"/>
      </top>
      <bottom/>
      <diagonal/>
    </border>
    <border>
      <left/>
      <right style="double">
        <color theme="5" tint="-0.499984740745262"/>
      </right>
      <top style="double">
        <color theme="5" tint="0.79998168889431442"/>
      </top>
      <bottom/>
      <diagonal/>
    </border>
    <border>
      <left style="double">
        <color theme="5" tint="0.79998168889431442"/>
      </left>
      <right/>
      <top/>
      <bottom/>
      <diagonal/>
    </border>
    <border>
      <left style="double">
        <color theme="5" tint="0.79998168889431442"/>
      </left>
      <right/>
      <top/>
      <bottom style="double">
        <color theme="5" tint="-0.499984740745262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 style="double">
        <color theme="4" tint="0.79998168889431442"/>
      </left>
      <right/>
      <top/>
      <bottom/>
      <diagonal/>
    </border>
    <border>
      <left/>
      <right style="double">
        <color theme="4" tint="0.79998168889431442"/>
      </right>
      <top/>
      <bottom/>
      <diagonal/>
    </border>
    <border>
      <left style="double">
        <color theme="4" tint="0.79998168889431442"/>
      </left>
      <right/>
      <top style="thin">
        <color theme="8" tint="0.79998168889431442"/>
      </top>
      <bottom style="thin">
        <color theme="8" tint="0.79998168889431442"/>
      </bottom>
      <diagonal/>
    </border>
    <border>
      <left/>
      <right style="double">
        <color theme="4" tint="0.79998168889431442"/>
      </right>
      <top style="thin">
        <color theme="8" tint="0.79998168889431442"/>
      </top>
      <bottom style="thin">
        <color theme="8" tint="0.79998168889431442"/>
      </bottom>
      <diagonal/>
    </border>
    <border>
      <left style="double">
        <color theme="4" tint="0.79998168889431442"/>
      </left>
      <right/>
      <top style="double">
        <color theme="4" tint="0.79995117038483843"/>
      </top>
      <bottom/>
      <diagonal/>
    </border>
    <border>
      <left/>
      <right/>
      <top style="double">
        <color theme="4" tint="0.79995117038483843"/>
      </top>
      <bottom/>
      <diagonal/>
    </border>
    <border>
      <left/>
      <right style="double">
        <color theme="4" tint="0.79998168889431442"/>
      </right>
      <top style="double">
        <color theme="4" tint="0.79995117038483843"/>
      </top>
      <bottom/>
      <diagonal/>
    </border>
    <border>
      <left/>
      <right style="double">
        <color theme="3" tint="-0.499984740745262"/>
      </right>
      <top/>
      <bottom/>
      <diagonal/>
    </border>
    <border>
      <left style="double">
        <color theme="4" tint="0.79998168889431442"/>
      </left>
      <right/>
      <top style="thin">
        <color theme="8" tint="0.79998168889431442"/>
      </top>
      <bottom style="double">
        <color theme="3" tint="-0.499984740745262"/>
      </bottom>
      <diagonal/>
    </border>
    <border>
      <left/>
      <right/>
      <top style="thin">
        <color theme="8" tint="0.79998168889431442"/>
      </top>
      <bottom style="double">
        <color theme="3" tint="-0.499984740745262"/>
      </bottom>
      <diagonal/>
    </border>
    <border>
      <left/>
      <right style="double">
        <color theme="4" tint="0.79998168889431442"/>
      </right>
      <top style="thin">
        <color theme="8" tint="0.79998168889431442"/>
      </top>
      <bottom style="double">
        <color theme="3" tint="-0.499984740745262"/>
      </bottom>
      <diagonal/>
    </border>
    <border>
      <left/>
      <right/>
      <top/>
      <bottom style="thin">
        <color theme="8" tint="0.79998168889431442"/>
      </bottom>
      <diagonal/>
    </border>
    <border>
      <left/>
      <right/>
      <top style="thin">
        <color theme="8"/>
      </top>
      <bottom/>
      <diagonal/>
    </border>
    <border>
      <left/>
      <right/>
      <top/>
      <bottom style="thin">
        <color theme="8"/>
      </bottom>
      <diagonal/>
    </border>
    <border>
      <left style="medium">
        <color rgb="FF002060"/>
      </left>
      <right/>
      <top style="medium">
        <color rgb="FF002060"/>
      </top>
      <bottom style="thin">
        <color theme="8" tint="0.79998168889431442"/>
      </bottom>
      <diagonal/>
    </border>
    <border>
      <left/>
      <right style="medium">
        <color rgb="FF002060"/>
      </right>
      <top style="medium">
        <color rgb="FF002060"/>
      </top>
      <bottom style="thin">
        <color theme="8" tint="0.79998168889431442"/>
      </bottom>
      <diagonal/>
    </border>
    <border>
      <left style="medium">
        <color rgb="FF002060"/>
      </left>
      <right/>
      <top style="thin">
        <color theme="8" tint="0.79998168889431442"/>
      </top>
      <bottom style="thin">
        <color theme="8" tint="0.79998168889431442"/>
      </bottom>
      <diagonal/>
    </border>
    <border>
      <left/>
      <right style="medium">
        <color rgb="FF002060"/>
      </right>
      <top style="thin">
        <color theme="8" tint="0.79998168889431442"/>
      </top>
      <bottom style="thin">
        <color theme="8" tint="0.79998168889431442"/>
      </bottom>
      <diagonal/>
    </border>
    <border>
      <left style="medium">
        <color rgb="FF002060"/>
      </left>
      <right/>
      <top style="thin">
        <color theme="8" tint="0.79998168889431442"/>
      </top>
      <bottom style="thin">
        <color indexed="64"/>
      </bottom>
      <diagonal/>
    </border>
    <border>
      <left/>
      <right style="medium">
        <color rgb="FF002060"/>
      </right>
      <top style="thin">
        <color theme="8" tint="0.79998168889431442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8" tint="-0.499984740745262"/>
      </right>
      <top style="thin">
        <color theme="8"/>
      </top>
      <bottom/>
      <diagonal/>
    </border>
    <border>
      <left/>
      <right style="medium">
        <color theme="8" tint="-0.499984740745262"/>
      </right>
      <top/>
      <bottom/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/>
      <right/>
      <top style="medium">
        <color theme="5" tint="-0.499984740745262"/>
      </top>
      <bottom/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 style="medium">
        <color theme="5" tint="-0.499984740745262"/>
      </left>
      <right/>
      <top/>
      <bottom/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/>
      <right style="medium">
        <color theme="5" tint="-0.499984740745262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theme="5" tint="-0.499984740745262"/>
      </left>
      <right/>
      <top style="thin">
        <color theme="5" tint="0.79998168889431442"/>
      </top>
      <bottom style="medium">
        <color theme="5" tint="-0.499984740745262"/>
      </bottom>
      <diagonal/>
    </border>
    <border>
      <left/>
      <right/>
      <top style="thin">
        <color theme="5" tint="0.7999816888943144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thin">
        <color theme="5" tint="0.79998168889431442"/>
      </top>
      <bottom style="medium">
        <color theme="5" tint="-0.499984740745262"/>
      </bottom>
      <diagonal/>
    </border>
    <border>
      <left style="double">
        <color theme="3" tint="-0.499984740745262"/>
      </left>
      <right/>
      <top/>
      <bottom style="thin">
        <color theme="8" tint="0.79998168889431442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double">
        <color theme="4" tint="0.79998168889431442"/>
      </left>
      <right/>
      <top style="thin">
        <color theme="8" tint="0.79998168889431442"/>
      </top>
      <bottom/>
      <diagonal/>
    </border>
    <border>
      <left/>
      <right/>
      <top style="thin">
        <color theme="8" tint="0.79998168889431442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5" tint="-0.499984740745262"/>
      </left>
      <right/>
      <top style="thin">
        <color theme="5" tint="0.79998168889431442"/>
      </top>
      <bottom/>
      <diagonal/>
    </border>
    <border>
      <left/>
      <right/>
      <top style="thin">
        <color theme="5" tint="0.79998168889431442"/>
      </top>
      <bottom/>
      <diagonal/>
    </border>
    <border>
      <left/>
      <right style="medium">
        <color theme="5" tint="-0.499984740745262"/>
      </right>
      <top style="thin">
        <color theme="5" tint="0.79998168889431442"/>
      </top>
      <bottom/>
      <diagonal/>
    </border>
    <border>
      <left/>
      <right/>
      <top style="medium">
        <color theme="9" tint="0.79998168889431442"/>
      </top>
      <bottom style="medium">
        <color theme="9" tint="0.79998168889431442"/>
      </bottom>
      <diagonal/>
    </border>
    <border>
      <left style="medium">
        <color theme="3" tint="-0.499984740745262"/>
      </left>
      <right/>
      <top style="medium">
        <color theme="3" tint="-0.499984740745262"/>
      </top>
      <bottom/>
      <diagonal/>
    </border>
    <border>
      <left/>
      <right/>
      <top style="medium">
        <color theme="3" tint="-0.499984740745262"/>
      </top>
      <bottom/>
      <diagonal/>
    </border>
    <border>
      <left/>
      <right style="medium">
        <color theme="5" tint="-0.499984740745262"/>
      </right>
      <top style="medium">
        <color theme="3" tint="-0.499984740745262"/>
      </top>
      <bottom/>
      <diagonal/>
    </border>
    <border>
      <left/>
      <right style="medium">
        <color theme="3" tint="-0.499984740745262"/>
      </right>
      <top style="medium">
        <color theme="3" tint="-0.499984740745262"/>
      </top>
      <bottom/>
      <diagonal/>
    </border>
    <border>
      <left style="medium">
        <color theme="3" tint="-0.499984740745262"/>
      </left>
      <right/>
      <top/>
      <bottom/>
      <diagonal/>
    </border>
    <border>
      <left/>
      <right style="medium">
        <color theme="3" tint="-0.499984740745262"/>
      </right>
      <top/>
      <bottom/>
      <diagonal/>
    </border>
    <border>
      <left style="medium">
        <color theme="3" tint="-0.499984740745262"/>
      </left>
      <right/>
      <top style="thin">
        <color theme="8" tint="0.79998168889431442"/>
      </top>
      <bottom style="thin">
        <color theme="8" tint="0.79998168889431442"/>
      </bottom>
      <diagonal/>
    </border>
    <border>
      <left/>
      <right style="medium">
        <color theme="3" tint="-0.499984740745262"/>
      </right>
      <top style="thin">
        <color theme="8" tint="0.79998168889431442"/>
      </top>
      <bottom style="thin">
        <color theme="8" tint="0.79998168889431442"/>
      </bottom>
      <diagonal/>
    </border>
    <border>
      <left style="medium">
        <color theme="3" tint="-0.499984740745262"/>
      </left>
      <right/>
      <top style="thin">
        <color theme="8" tint="0.79998168889431442"/>
      </top>
      <bottom style="medium">
        <color theme="3" tint="-0.499984740745262"/>
      </bottom>
      <diagonal/>
    </border>
    <border>
      <left/>
      <right/>
      <top style="thin">
        <color theme="8" tint="0.7999816888943144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thin">
        <color theme="8" tint="0.79998168889431442"/>
      </top>
      <bottom style="medium">
        <color theme="3" tint="-0.499984740745262"/>
      </bottom>
      <diagonal/>
    </border>
    <border>
      <left/>
      <right/>
      <top style="medium">
        <color theme="8" tint="0.79998168889431442"/>
      </top>
      <bottom style="medium">
        <color theme="8" tint="0.79998168889431442"/>
      </bottom>
      <diagonal/>
    </border>
    <border>
      <left/>
      <right/>
      <top style="medium">
        <color theme="8" tint="0.79998168889431442"/>
      </top>
      <bottom style="medium">
        <color theme="8" tint="0.79995117038483843"/>
      </bottom>
      <diagonal/>
    </border>
    <border>
      <left/>
      <right/>
      <top style="medium">
        <color theme="8" tint="0.79995117038483843"/>
      </top>
      <bottom/>
      <diagonal/>
    </border>
    <border>
      <left/>
      <right/>
      <top style="medium">
        <color theme="8" tint="0.79998168889431442"/>
      </top>
      <bottom/>
      <diagonal/>
    </border>
    <border>
      <left/>
      <right/>
      <top style="medium">
        <color theme="8" tint="0.79995117038483843"/>
      </top>
      <bottom style="medium">
        <color theme="8" tint="0.79998168889431442"/>
      </bottom>
      <diagonal/>
    </border>
    <border>
      <left/>
      <right/>
      <top style="thick">
        <color theme="8" tint="0.59996337778862885"/>
      </top>
      <bottom style="double">
        <color theme="8" tint="0.59996337778862885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75">
    <xf numFmtId="0" fontId="0" fillId="0" borderId="0" xfId="0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0" fillId="5" borderId="0" xfId="0" applyFill="1"/>
    <xf numFmtId="0" fontId="0" fillId="10" borderId="25" xfId="0" applyFill="1" applyBorder="1"/>
    <xf numFmtId="0" fontId="0" fillId="11" borderId="25" xfId="0" applyFill="1" applyBorder="1"/>
    <xf numFmtId="0" fontId="0" fillId="12" borderId="25" xfId="0" applyFill="1" applyBorder="1"/>
    <xf numFmtId="0" fontId="0" fillId="13" borderId="25" xfId="0" applyFill="1" applyBorder="1"/>
    <xf numFmtId="0" fontId="8" fillId="5" borderId="25" xfId="0" applyFont="1" applyFill="1" applyBorder="1" applyAlignment="1">
      <alignment horizontal="center" vertical="center"/>
    </xf>
    <xf numFmtId="0" fontId="8" fillId="14" borderId="25" xfId="0" applyFont="1" applyFill="1" applyBorder="1" applyAlignment="1">
      <alignment horizontal="center" vertical="center"/>
    </xf>
    <xf numFmtId="0" fontId="2" fillId="0" borderId="0" xfId="0" applyFont="1"/>
    <xf numFmtId="0" fontId="11" fillId="10" borderId="25" xfId="0" applyFont="1" applyFill="1" applyBorder="1"/>
    <xf numFmtId="0" fontId="11" fillId="10" borderId="25" xfId="0" applyFont="1" applyFill="1" applyBorder="1" applyAlignment="1">
      <alignment horizontal="centerContinuous" vertical="center"/>
    </xf>
    <xf numFmtId="0" fontId="3" fillId="10" borderId="25" xfId="0" applyFont="1" applyFill="1" applyBorder="1" applyAlignment="1">
      <alignment horizontal="centerContinuous" vertical="center"/>
    </xf>
    <xf numFmtId="0" fontId="11" fillId="11" borderId="25" xfId="0" applyFont="1" applyFill="1" applyBorder="1"/>
    <xf numFmtId="0" fontId="11" fillId="11" borderId="25" xfId="0" applyFont="1" applyFill="1" applyBorder="1" applyAlignment="1">
      <alignment horizontal="centerContinuous" vertical="center"/>
    </xf>
    <xf numFmtId="0" fontId="3" fillId="11" borderId="25" xfId="0" applyFont="1" applyFill="1" applyBorder="1" applyAlignment="1">
      <alignment horizontal="centerContinuous" vertical="center"/>
    </xf>
    <xf numFmtId="0" fontId="11" fillId="12" borderId="25" xfId="0" applyFont="1" applyFill="1" applyBorder="1"/>
    <xf numFmtId="0" fontId="11" fillId="12" borderId="25" xfId="0" applyFont="1" applyFill="1" applyBorder="1" applyAlignment="1">
      <alignment horizontal="centerContinuous" vertical="center"/>
    </xf>
    <xf numFmtId="0" fontId="3" fillId="12" borderId="25" xfId="0" applyFont="1" applyFill="1" applyBorder="1" applyAlignment="1">
      <alignment horizontal="centerContinuous" vertical="center"/>
    </xf>
    <xf numFmtId="0" fontId="11" fillId="13" borderId="25" xfId="0" applyFont="1" applyFill="1" applyBorder="1"/>
    <xf numFmtId="0" fontId="11" fillId="13" borderId="25" xfId="0" applyFont="1" applyFill="1" applyBorder="1" applyAlignment="1">
      <alignment horizontal="centerContinuous" vertical="center"/>
    </xf>
    <xf numFmtId="0" fontId="3" fillId="13" borderId="25" xfId="0" applyFont="1" applyFill="1" applyBorder="1" applyAlignment="1">
      <alignment horizontal="centerContinuous" vertical="center"/>
    </xf>
    <xf numFmtId="0" fontId="12" fillId="15" borderId="0" xfId="0" applyFont="1" applyFill="1" applyBorder="1"/>
    <xf numFmtId="0" fontId="12" fillId="15" borderId="27" xfId="0" applyFont="1" applyFill="1" applyBorder="1"/>
    <xf numFmtId="0" fontId="11" fillId="10" borderId="28" xfId="0" applyFont="1" applyFill="1" applyBorder="1" applyAlignment="1">
      <alignment horizontal="left" vertical="center"/>
    </xf>
    <xf numFmtId="0" fontId="0" fillId="10" borderId="29" xfId="0" applyFill="1" applyBorder="1"/>
    <xf numFmtId="0" fontId="11" fillId="11" borderId="28" xfId="0" applyFont="1" applyFill="1" applyBorder="1" applyAlignment="1">
      <alignment horizontal="left" vertical="center"/>
    </xf>
    <xf numFmtId="0" fontId="0" fillId="11" borderId="29" xfId="0" applyFill="1" applyBorder="1"/>
    <xf numFmtId="0" fontId="11" fillId="12" borderId="28" xfId="0" applyFont="1" applyFill="1" applyBorder="1" applyAlignment="1">
      <alignment horizontal="left" vertical="center"/>
    </xf>
    <xf numFmtId="0" fontId="0" fillId="12" borderId="29" xfId="0" applyFill="1" applyBorder="1"/>
    <xf numFmtId="0" fontId="11" fillId="13" borderId="28" xfId="0" applyFont="1" applyFill="1" applyBorder="1" applyAlignment="1">
      <alignment horizontal="left" vertical="center"/>
    </xf>
    <xf numFmtId="0" fontId="0" fillId="13" borderId="29" xfId="0" applyFill="1" applyBorder="1"/>
    <xf numFmtId="0" fontId="9" fillId="16" borderId="0" xfId="0" applyFont="1" applyFill="1" applyAlignment="1">
      <alignment vertical="center"/>
    </xf>
    <xf numFmtId="0" fontId="6" fillId="16" borderId="0" xfId="0" applyFont="1" applyFill="1"/>
    <xf numFmtId="0" fontId="6" fillId="16" borderId="0" xfId="0" applyFont="1" applyFill="1" applyAlignment="1">
      <alignment horizontal="center" vertical="center"/>
    </xf>
    <xf numFmtId="0" fontId="13" fillId="15" borderId="26" xfId="0" applyFont="1" applyFill="1" applyBorder="1"/>
    <xf numFmtId="0" fontId="13" fillId="15" borderId="0" xfId="0" applyFont="1" applyFill="1" applyBorder="1"/>
    <xf numFmtId="0" fontId="0" fillId="17" borderId="0" xfId="0" applyFill="1"/>
    <xf numFmtId="0" fontId="16" fillId="15" borderId="0" xfId="0" applyFont="1" applyFill="1" applyBorder="1"/>
    <xf numFmtId="0" fontId="14" fillId="15" borderId="0" xfId="0" applyFont="1" applyFill="1" applyBorder="1"/>
    <xf numFmtId="0" fontId="17" fillId="9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 wrapText="1"/>
    </xf>
    <xf numFmtId="0" fontId="0" fillId="0" borderId="0" xfId="0" applyFill="1"/>
    <xf numFmtId="0" fontId="15" fillId="15" borderId="30" xfId="0" applyFont="1" applyFill="1" applyBorder="1" applyAlignment="1">
      <alignment horizontal="left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1" xfId="0" applyFont="1" applyFill="1" applyBorder="1"/>
    <xf numFmtId="0" fontId="12" fillId="15" borderId="31" xfId="0" applyFont="1" applyFill="1" applyBorder="1"/>
    <xf numFmtId="0" fontId="12" fillId="15" borderId="32" xfId="0" applyFont="1" applyFill="1" applyBorder="1"/>
    <xf numFmtId="0" fontId="11" fillId="13" borderId="34" xfId="0" applyFont="1" applyFill="1" applyBorder="1" applyAlignment="1">
      <alignment horizontal="left" vertical="center"/>
    </xf>
    <xf numFmtId="0" fontId="11" fillId="13" borderId="35" xfId="0" applyFont="1" applyFill="1" applyBorder="1"/>
    <xf numFmtId="0" fontId="11" fillId="13" borderId="35" xfId="0" applyFont="1" applyFill="1" applyBorder="1" applyAlignment="1">
      <alignment horizontal="centerContinuous" vertical="center"/>
    </xf>
    <xf numFmtId="0" fontId="3" fillId="13" borderId="35" xfId="0" applyFont="1" applyFill="1" applyBorder="1" applyAlignment="1">
      <alignment horizontal="centerContinuous" vertical="center"/>
    </xf>
    <xf numFmtId="0" fontId="8" fillId="5" borderId="35" xfId="0" applyFont="1" applyFill="1" applyBorder="1" applyAlignment="1">
      <alignment horizontal="center" vertical="center"/>
    </xf>
    <xf numFmtId="0" fontId="0" fillId="13" borderId="35" xfId="0" applyFill="1" applyBorder="1"/>
    <xf numFmtId="0" fontId="0" fillId="13" borderId="36" xfId="0" applyFill="1" applyBorder="1"/>
    <xf numFmtId="0" fontId="20" fillId="15" borderId="26" xfId="0" applyFont="1" applyFill="1" applyBorder="1"/>
    <xf numFmtId="0" fontId="19" fillId="15" borderId="0" xfId="0" applyFont="1" applyFill="1" applyBorder="1"/>
    <xf numFmtId="0" fontId="16" fillId="15" borderId="0" xfId="0" applyFont="1" applyFill="1" applyBorder="1" applyAlignment="1">
      <alignment vertical="center"/>
    </xf>
    <xf numFmtId="0" fontId="21" fillId="15" borderId="26" xfId="0" applyFont="1" applyFill="1" applyBorder="1" applyAlignment="1">
      <alignment horizontal="left" vertical="center"/>
    </xf>
    <xf numFmtId="0" fontId="24" fillId="19" borderId="40" xfId="0" applyFont="1" applyFill="1" applyBorder="1" applyAlignment="1">
      <alignment vertical="center"/>
    </xf>
    <xf numFmtId="0" fontId="22" fillId="19" borderId="41" xfId="0" applyFont="1" applyFill="1" applyBorder="1" applyAlignment="1">
      <alignment vertical="center"/>
    </xf>
    <xf numFmtId="0" fontId="0" fillId="8" borderId="42" xfId="0" applyFill="1" applyBorder="1"/>
    <xf numFmtId="0" fontId="23" fillId="8" borderId="43" xfId="0" applyFont="1" applyFill="1" applyBorder="1" applyAlignment="1">
      <alignment horizontal="center" vertical="center"/>
    </xf>
    <xf numFmtId="0" fontId="0" fillId="8" borderId="44" xfId="0" applyFill="1" applyBorder="1"/>
    <xf numFmtId="0" fontId="23" fillId="8" borderId="45" xfId="0" applyFont="1" applyFill="1" applyBorder="1" applyAlignment="1">
      <alignment horizontal="center" vertical="center"/>
    </xf>
    <xf numFmtId="0" fontId="0" fillId="8" borderId="4" xfId="0" applyFill="1" applyBorder="1"/>
    <xf numFmtId="0" fontId="0" fillId="0" borderId="0" xfId="0" applyFill="1" applyBorder="1"/>
    <xf numFmtId="0" fontId="23" fillId="0" borderId="0" xfId="0" applyFont="1" applyFill="1" applyBorder="1" applyAlignment="1">
      <alignment horizontal="center" vertical="center"/>
    </xf>
    <xf numFmtId="0" fontId="0" fillId="8" borderId="46" xfId="0" applyFill="1" applyBorder="1"/>
    <xf numFmtId="0" fontId="0" fillId="20" borderId="0" xfId="0" applyFill="1"/>
    <xf numFmtId="0" fontId="25" fillId="15" borderId="26" xfId="0" applyFont="1" applyFill="1" applyBorder="1" applyAlignment="1">
      <alignment horizontal="left" vertical="center"/>
    </xf>
    <xf numFmtId="0" fontId="25" fillId="15" borderId="0" xfId="0" applyFont="1" applyFill="1" applyBorder="1" applyAlignment="1">
      <alignment vertical="center"/>
    </xf>
    <xf numFmtId="0" fontId="25" fillId="15" borderId="0" xfId="0" applyFont="1" applyFill="1" applyBorder="1"/>
    <xf numFmtId="0" fontId="0" fillId="15" borderId="0" xfId="0" applyFill="1"/>
    <xf numFmtId="0" fontId="21" fillId="15" borderId="0" xfId="0" applyFont="1" applyFill="1" applyAlignment="1">
      <alignment vertical="center"/>
    </xf>
    <xf numFmtId="0" fontId="27" fillId="15" borderId="0" xfId="0" applyFont="1" applyFill="1" applyAlignment="1">
      <alignment horizontal="center" vertical="center" wrapText="1"/>
    </xf>
    <xf numFmtId="0" fontId="10" fillId="15" borderId="0" xfId="0" applyFont="1" applyFill="1" applyAlignment="1">
      <alignment vertical="center"/>
    </xf>
    <xf numFmtId="0" fontId="0" fillId="10" borderId="0" xfId="0" applyFill="1"/>
    <xf numFmtId="0" fontId="5" fillId="10" borderId="0" xfId="0" applyFont="1" applyFill="1" applyAlignment="1">
      <alignment horizontal="left" indent="1"/>
    </xf>
    <xf numFmtId="0" fontId="5" fillId="10" borderId="0" xfId="0" applyFont="1" applyFill="1" applyBorder="1" applyAlignment="1"/>
    <xf numFmtId="0" fontId="0" fillId="10" borderId="3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/>
    <xf numFmtId="0" fontId="0" fillId="10" borderId="50" xfId="0" applyFill="1" applyBorder="1"/>
    <xf numFmtId="0" fontId="28" fillId="15" borderId="0" xfId="0" applyFont="1" applyFill="1" applyAlignment="1">
      <alignment horizontal="center" vertical="center"/>
    </xf>
    <xf numFmtId="0" fontId="28" fillId="15" borderId="0" xfId="0" applyFont="1" applyFill="1" applyAlignment="1">
      <alignment horizontal="left" vertical="center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0" fillId="0" borderId="0" xfId="0" applyFont="1" applyAlignment="1">
      <alignment vertical="center"/>
    </xf>
    <xf numFmtId="0" fontId="8" fillId="15" borderId="0" xfId="0" applyFont="1" applyFill="1" applyAlignment="1">
      <alignment horizontal="center" vertical="center"/>
    </xf>
    <xf numFmtId="0" fontId="8" fillId="15" borderId="0" xfId="0" applyFont="1" applyFill="1" applyAlignment="1">
      <alignment horizontal="left" vertical="center"/>
    </xf>
    <xf numFmtId="0" fontId="34" fillId="10" borderId="0" xfId="0" applyFont="1" applyFill="1" applyAlignment="1">
      <alignment horizontal="left" vertical="center" indent="1"/>
    </xf>
    <xf numFmtId="0" fontId="35" fillId="8" borderId="4" xfId="0" applyFont="1" applyFill="1" applyBorder="1" applyAlignment="1">
      <alignment horizontal="center" vertical="center"/>
    </xf>
    <xf numFmtId="0" fontId="35" fillId="8" borderId="46" xfId="0" applyFont="1" applyFill="1" applyBorder="1" applyAlignment="1">
      <alignment horizontal="center" vertical="center"/>
    </xf>
    <xf numFmtId="0" fontId="24" fillId="19" borderId="63" xfId="0" applyFont="1" applyFill="1" applyBorder="1" applyAlignment="1">
      <alignment vertical="center"/>
    </xf>
    <xf numFmtId="0" fontId="24" fillId="19" borderId="64" xfId="0" applyFont="1" applyFill="1" applyBorder="1"/>
    <xf numFmtId="0" fontId="24" fillId="19" borderId="65" xfId="0" applyFont="1" applyFill="1" applyBorder="1"/>
    <xf numFmtId="0" fontId="23" fillId="8" borderId="4" xfId="0" applyFont="1" applyFill="1" applyBorder="1" applyAlignment="1">
      <alignment vertical="center"/>
    </xf>
    <xf numFmtId="0" fontId="23" fillId="8" borderId="66" xfId="0" applyFont="1" applyFill="1" applyBorder="1" applyAlignment="1">
      <alignment vertical="center"/>
    </xf>
    <xf numFmtId="0" fontId="56" fillId="3" borderId="0" xfId="0" applyFont="1" applyFill="1" applyAlignment="1">
      <alignment horizontal="left" vertical="center"/>
    </xf>
    <xf numFmtId="0" fontId="56" fillId="4" borderId="0" xfId="0" applyFont="1" applyFill="1" applyAlignment="1">
      <alignment horizontal="left" vertical="center" wrapText="1"/>
    </xf>
    <xf numFmtId="0" fontId="17" fillId="9" borderId="0" xfId="0" applyFont="1" applyFill="1" applyAlignment="1">
      <alignment vertical="center" wrapText="1"/>
    </xf>
    <xf numFmtId="0" fontId="18" fillId="3" borderId="0" xfId="0" applyFont="1" applyFill="1" applyAlignment="1">
      <alignment vertical="center"/>
    </xf>
    <xf numFmtId="0" fontId="18" fillId="4" borderId="0" xfId="0" applyFont="1" applyFill="1" applyAlignment="1">
      <alignment vertical="center" wrapText="1"/>
    </xf>
    <xf numFmtId="0" fontId="57" fillId="15" borderId="0" xfId="0" applyFont="1" applyFill="1" applyBorder="1" applyAlignment="1">
      <alignment horizontal="centerContinuous" vertical="center"/>
    </xf>
    <xf numFmtId="0" fontId="58" fillId="15" borderId="0" xfId="0" applyFont="1" applyFill="1" applyBorder="1" applyAlignment="1">
      <alignment horizontal="centerContinuous" vertical="center"/>
    </xf>
    <xf numFmtId="0" fontId="57" fillId="15" borderId="0" xfId="0" applyFont="1" applyFill="1" applyBorder="1" applyAlignment="1">
      <alignment horizontal="center" vertical="center"/>
    </xf>
    <xf numFmtId="0" fontId="57" fillId="15" borderId="0" xfId="0" applyFont="1" applyFill="1" applyBorder="1" applyAlignment="1">
      <alignment horizontal="left" vertical="center"/>
    </xf>
    <xf numFmtId="0" fontId="59" fillId="15" borderId="0" xfId="0" applyFont="1" applyFill="1" applyBorder="1"/>
    <xf numFmtId="0" fontId="59" fillId="15" borderId="27" xfId="0" applyFont="1" applyFill="1" applyBorder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21" borderId="0" xfId="0" applyFill="1"/>
    <xf numFmtId="0" fontId="0" fillId="21" borderId="0" xfId="0" applyFill="1" applyAlignment="1">
      <alignment horizontal="center" vertical="center"/>
    </xf>
    <xf numFmtId="0" fontId="12" fillId="17" borderId="0" xfId="0" applyFont="1" applyFill="1"/>
    <xf numFmtId="0" fontId="12" fillId="17" borderId="0" xfId="0" quotePrefix="1" applyFont="1" applyFill="1"/>
    <xf numFmtId="0" fontId="0" fillId="11" borderId="0" xfId="0" applyFill="1"/>
    <xf numFmtId="0" fontId="7" fillId="11" borderId="0" xfId="0" applyFont="1" applyFill="1" applyAlignment="1">
      <alignment vertical="center"/>
    </xf>
    <xf numFmtId="0" fontId="7" fillId="11" borderId="0" xfId="0" applyFont="1" applyFill="1"/>
    <xf numFmtId="0" fontId="24" fillId="2" borderId="86" xfId="0" applyFont="1" applyFill="1" applyBorder="1"/>
    <xf numFmtId="0" fontId="60" fillId="27" borderId="85" xfId="0" applyFont="1" applyFill="1" applyBorder="1" applyAlignment="1">
      <alignment horizontal="centerContinuous" vertical="center"/>
    </xf>
    <xf numFmtId="0" fontId="62" fillId="10" borderId="0" xfId="0" applyFont="1" applyFill="1"/>
    <xf numFmtId="0" fontId="62" fillId="10" borderId="0" xfId="0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0" fontId="61" fillId="10" borderId="0" xfId="0" applyFont="1" applyFill="1"/>
    <xf numFmtId="0" fontId="60" fillId="27" borderId="88" xfId="0" applyFont="1" applyFill="1" applyBorder="1" applyAlignment="1">
      <alignment horizontal="centerContinuous" vertical="center"/>
    </xf>
    <xf numFmtId="0" fontId="63" fillId="10" borderId="0" xfId="0" applyFont="1" applyFill="1" applyAlignment="1">
      <alignment vertical="top"/>
    </xf>
    <xf numFmtId="0" fontId="0" fillId="10" borderId="90" xfId="0" applyFill="1" applyBorder="1"/>
    <xf numFmtId="0" fontId="0" fillId="1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33" fillId="16" borderId="52" xfId="0" applyFont="1" applyFill="1" applyBorder="1" applyAlignment="1" applyProtection="1">
      <alignment horizontal="centerContinuous"/>
      <protection locked="0"/>
    </xf>
    <xf numFmtId="0" fontId="33" fillId="16" borderId="53" xfId="0" applyFont="1" applyFill="1" applyBorder="1" applyAlignment="1" applyProtection="1">
      <alignment horizontal="centerContinuous"/>
      <protection locked="0"/>
    </xf>
    <xf numFmtId="0" fontId="33" fillId="16" borderId="54" xfId="0" applyFont="1" applyFill="1" applyBorder="1" applyAlignment="1" applyProtection="1">
      <alignment horizontal="centerContinuous"/>
      <protection locked="0"/>
    </xf>
    <xf numFmtId="0" fontId="0" fillId="16" borderId="53" xfId="0" applyFill="1" applyBorder="1" applyAlignment="1" applyProtection="1">
      <alignment horizontal="centerContinuous"/>
      <protection locked="0"/>
    </xf>
    <xf numFmtId="0" fontId="0" fillId="16" borderId="54" xfId="0" applyFill="1" applyBorder="1" applyAlignment="1" applyProtection="1">
      <alignment horizontal="centerContinuous"/>
      <protection locked="0"/>
    </xf>
    <xf numFmtId="0" fontId="40" fillId="16" borderId="0" xfId="0" applyFont="1" applyFill="1" applyAlignment="1" applyProtection="1">
      <alignment vertical="center"/>
      <protection locked="0"/>
    </xf>
    <xf numFmtId="0" fontId="40" fillId="16" borderId="0" xfId="0" applyFont="1" applyFill="1" applyAlignment="1" applyProtection="1">
      <alignment horizontal="right" vertical="center"/>
      <protection locked="0"/>
    </xf>
    <xf numFmtId="0" fontId="41" fillId="14" borderId="0" xfId="0" applyFont="1" applyFill="1" applyAlignment="1" applyProtection="1">
      <alignment horizontal="center" vertical="center"/>
      <protection locked="0"/>
    </xf>
    <xf numFmtId="0" fontId="33" fillId="16" borderId="55" xfId="0" applyFont="1" applyFill="1" applyBorder="1" applyAlignment="1" applyProtection="1">
      <alignment horizontal="centerContinuous"/>
      <protection locked="0"/>
    </xf>
    <xf numFmtId="0" fontId="33" fillId="16" borderId="0" xfId="0" applyFont="1" applyFill="1" applyBorder="1" applyAlignment="1" applyProtection="1">
      <alignment horizontal="centerContinuous"/>
      <protection locked="0"/>
    </xf>
    <xf numFmtId="0" fontId="33" fillId="16" borderId="56" xfId="0" applyFont="1" applyFill="1" applyBorder="1" applyAlignment="1" applyProtection="1">
      <alignment horizontal="centerContinuous"/>
      <protection locked="0"/>
    </xf>
    <xf numFmtId="0" fontId="0" fillId="16" borderId="0" xfId="0" applyFill="1" applyBorder="1" applyAlignment="1" applyProtection="1">
      <alignment horizontal="centerContinuous"/>
      <protection locked="0"/>
    </xf>
    <xf numFmtId="0" fontId="0" fillId="16" borderId="56" xfId="0" applyFill="1" applyBorder="1" applyAlignment="1" applyProtection="1">
      <alignment horizontal="centerContinuous"/>
      <protection locked="0"/>
    </xf>
    <xf numFmtId="0" fontId="33" fillId="21" borderId="57" xfId="0" applyFont="1" applyFill="1" applyBorder="1" applyAlignment="1" applyProtection="1">
      <alignment horizontal="center" vertical="center"/>
      <protection locked="0"/>
    </xf>
    <xf numFmtId="0" fontId="33" fillId="21" borderId="51" xfId="0" applyFont="1" applyFill="1" applyBorder="1" applyAlignment="1" applyProtection="1">
      <alignment horizontal="center" vertical="center"/>
      <protection locked="0"/>
    </xf>
    <xf numFmtId="0" fontId="33" fillId="21" borderId="58" xfId="0" applyFont="1" applyFill="1" applyBorder="1" applyAlignment="1" applyProtection="1">
      <alignment horizontal="center" vertical="center"/>
      <protection locked="0"/>
    </xf>
    <xf numFmtId="0" fontId="36" fillId="2" borderId="0" xfId="0" applyFont="1" applyFill="1" applyProtection="1">
      <protection locked="0"/>
    </xf>
    <xf numFmtId="0" fontId="36" fillId="2" borderId="0" xfId="0" applyFont="1" applyFill="1" applyAlignment="1" applyProtection="1">
      <alignment horizontal="right" vertical="center"/>
      <protection locked="0"/>
    </xf>
    <xf numFmtId="0" fontId="41" fillId="22" borderId="0" xfId="0" applyFont="1" applyFill="1" applyAlignment="1" applyProtection="1">
      <alignment horizontal="center" vertical="center"/>
      <protection locked="0"/>
    </xf>
    <xf numFmtId="49" fontId="37" fillId="8" borderId="69" xfId="0" applyNumberFormat="1" applyFont="1" applyFill="1" applyBorder="1" applyAlignment="1" applyProtection="1">
      <alignment horizontal="center" vertical="center"/>
      <protection locked="0"/>
    </xf>
    <xf numFmtId="0" fontId="69" fillId="8" borderId="69" xfId="0" applyFont="1" applyFill="1" applyBorder="1" applyAlignment="1" applyProtection="1">
      <alignment horizontal="center"/>
      <protection locked="0"/>
    </xf>
    <xf numFmtId="0" fontId="37" fillId="8" borderId="69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right"/>
      <protection locked="0"/>
    </xf>
    <xf numFmtId="0" fontId="33" fillId="21" borderId="59" xfId="0" applyFont="1" applyFill="1" applyBorder="1" applyAlignment="1" applyProtection="1">
      <alignment horizontal="center" vertical="center"/>
      <protection locked="0"/>
    </xf>
    <xf numFmtId="0" fontId="33" fillId="21" borderId="60" xfId="0" applyFont="1" applyFill="1" applyBorder="1" applyAlignment="1" applyProtection="1">
      <alignment horizontal="center" vertical="center"/>
      <protection locked="0"/>
    </xf>
    <xf numFmtId="0" fontId="33" fillId="21" borderId="61" xfId="0" applyFont="1" applyFill="1" applyBorder="1" applyAlignment="1" applyProtection="1">
      <alignment horizontal="center" vertical="center"/>
      <protection locked="0"/>
    </xf>
    <xf numFmtId="0" fontId="38" fillId="13" borderId="0" xfId="0" applyFont="1" applyFill="1" applyAlignment="1" applyProtection="1">
      <alignment horizontal="left" vertical="center"/>
      <protection locked="0"/>
    </xf>
    <xf numFmtId="0" fontId="69" fillId="28" borderId="0" xfId="0" applyFont="1" applyFill="1" applyAlignment="1" applyProtection="1">
      <alignment vertical="center"/>
      <protection locked="0"/>
    </xf>
    <xf numFmtId="0" fontId="38" fillId="2" borderId="0" xfId="0" applyFont="1" applyFill="1" applyAlignment="1" applyProtection="1">
      <alignment horizontal="centerContinuous" vertical="center"/>
      <protection locked="0"/>
    </xf>
    <xf numFmtId="0" fontId="36" fillId="2" borderId="0" xfId="0" applyFont="1" applyFill="1" applyAlignment="1" applyProtection="1">
      <alignment horizontal="centerContinuous" vertical="center"/>
      <protection locked="0"/>
    </xf>
    <xf numFmtId="0" fontId="37" fillId="2" borderId="0" xfId="0" applyFont="1" applyFill="1" applyAlignment="1" applyProtection="1">
      <alignment horizontal="centerContinuous" vertical="center"/>
      <protection locked="0"/>
    </xf>
    <xf numFmtId="0" fontId="39" fillId="2" borderId="25" xfId="0" applyFont="1" applyFill="1" applyBorder="1" applyAlignment="1" applyProtection="1">
      <alignment horizontal="center" vertical="center"/>
      <protection locked="0"/>
    </xf>
    <xf numFmtId="0" fontId="39" fillId="10" borderId="25" xfId="0" applyFont="1" applyFill="1" applyBorder="1" applyAlignment="1" applyProtection="1">
      <alignment horizontal="center" vertical="center"/>
      <protection locked="0"/>
    </xf>
    <xf numFmtId="0" fontId="39" fillId="11" borderId="25" xfId="0" applyFont="1" applyFill="1" applyBorder="1" applyAlignment="1" applyProtection="1">
      <alignment horizontal="center" vertical="center"/>
      <protection locked="0"/>
    </xf>
    <xf numFmtId="0" fontId="39" fillId="15" borderId="25" xfId="0" applyFont="1" applyFill="1" applyBorder="1" applyAlignment="1" applyProtection="1">
      <alignment horizontal="center" vertical="center"/>
      <protection locked="0"/>
    </xf>
    <xf numFmtId="0" fontId="0" fillId="0" borderId="0" xfId="0" quotePrefix="1" applyFill="1" applyProtection="1">
      <protection locked="0"/>
    </xf>
    <xf numFmtId="0" fontId="39" fillId="12" borderId="25" xfId="0" applyFont="1" applyFill="1" applyBorder="1" applyAlignment="1" applyProtection="1">
      <alignment horizontal="center" vertical="center"/>
      <protection locked="0"/>
    </xf>
    <xf numFmtId="0" fontId="39" fillId="13" borderId="25" xfId="0" applyFont="1" applyFill="1" applyBorder="1" applyAlignment="1" applyProtection="1">
      <alignment horizontal="center" vertical="center"/>
      <protection locked="0"/>
    </xf>
    <xf numFmtId="0" fontId="39" fillId="13" borderId="68" xfId="0" applyFont="1" applyFill="1" applyBorder="1" applyAlignment="1" applyProtection="1">
      <alignment horizontal="center" vertical="center"/>
      <protection locked="0"/>
    </xf>
    <xf numFmtId="0" fontId="39" fillId="15" borderId="68" xfId="0" applyFont="1" applyFill="1" applyBorder="1" applyAlignment="1" applyProtection="1">
      <alignment horizontal="center" vertical="center"/>
      <protection locked="0"/>
    </xf>
    <xf numFmtId="0" fontId="38" fillId="12" borderId="74" xfId="0" applyFont="1" applyFill="1" applyBorder="1" applyAlignment="1" applyProtection="1">
      <alignment horizontal="centerContinuous"/>
      <protection locked="0"/>
    </xf>
    <xf numFmtId="0" fontId="38" fillId="12" borderId="75" xfId="0" applyFont="1" applyFill="1" applyBorder="1" applyAlignment="1" applyProtection="1">
      <alignment horizontal="centerContinuous"/>
      <protection locked="0"/>
    </xf>
    <xf numFmtId="0" fontId="38" fillId="12" borderId="76" xfId="0" applyFont="1" applyFill="1" applyBorder="1" applyAlignment="1" applyProtection="1">
      <alignment horizontal="centerContinuous"/>
      <protection locked="0"/>
    </xf>
    <xf numFmtId="0" fontId="22" fillId="12" borderId="75" xfId="0" applyFont="1" applyFill="1" applyBorder="1" applyAlignment="1" applyProtection="1">
      <alignment horizontal="centerContinuous"/>
      <protection locked="0"/>
    </xf>
    <xf numFmtId="0" fontId="22" fillId="12" borderId="77" xfId="0" applyFont="1" applyFill="1" applyBorder="1" applyAlignment="1" applyProtection="1">
      <alignment horizontal="centerContinuous"/>
      <protection locked="0"/>
    </xf>
    <xf numFmtId="0" fontId="38" fillId="10" borderId="74" xfId="0" applyFont="1" applyFill="1" applyBorder="1" applyAlignment="1" applyProtection="1">
      <alignment horizontal="centerContinuous"/>
      <protection locked="0"/>
    </xf>
    <xf numFmtId="0" fontId="38" fillId="10" borderId="75" xfId="0" applyFont="1" applyFill="1" applyBorder="1" applyAlignment="1" applyProtection="1">
      <alignment horizontal="centerContinuous"/>
      <protection locked="0"/>
    </xf>
    <xf numFmtId="0" fontId="38" fillId="10" borderId="76" xfId="0" applyFont="1" applyFill="1" applyBorder="1" applyAlignment="1" applyProtection="1">
      <alignment horizontal="centerContinuous"/>
      <protection locked="0"/>
    </xf>
    <xf numFmtId="0" fontId="22" fillId="10" borderId="75" xfId="0" applyFont="1" applyFill="1" applyBorder="1" applyAlignment="1" applyProtection="1">
      <alignment horizontal="centerContinuous"/>
      <protection locked="0"/>
    </xf>
    <xf numFmtId="0" fontId="22" fillId="10" borderId="77" xfId="0" applyFont="1" applyFill="1" applyBorder="1" applyAlignment="1" applyProtection="1">
      <alignment horizontal="centerContinuous"/>
      <protection locked="0"/>
    </xf>
    <xf numFmtId="0" fontId="37" fillId="0" borderId="0" xfId="0" applyFont="1" applyFill="1" applyProtection="1">
      <protection locked="0"/>
    </xf>
    <xf numFmtId="0" fontId="37" fillId="25" borderId="0" xfId="0" applyFont="1" applyFill="1" applyAlignment="1" applyProtection="1">
      <alignment horizontal="center" vertical="top"/>
      <protection locked="0"/>
    </xf>
    <xf numFmtId="0" fontId="37" fillId="0" borderId="0" xfId="0" applyFont="1" applyFill="1" applyAlignment="1" applyProtection="1">
      <alignment horizontal="center" vertical="top"/>
      <protection locked="0"/>
    </xf>
    <xf numFmtId="0" fontId="0" fillId="6" borderId="0" xfId="0" applyFill="1" applyProtection="1">
      <protection locked="0"/>
    </xf>
    <xf numFmtId="0" fontId="38" fillId="12" borderId="78" xfId="0" applyFont="1" applyFill="1" applyBorder="1" applyAlignment="1" applyProtection="1">
      <alignment horizontal="centerContinuous"/>
      <protection locked="0"/>
    </xf>
    <xf numFmtId="0" fontId="38" fillId="12" borderId="0" xfId="0" applyFont="1" applyFill="1" applyBorder="1" applyAlignment="1" applyProtection="1">
      <alignment horizontal="centerContinuous"/>
      <protection locked="0"/>
    </xf>
    <xf numFmtId="0" fontId="38" fillId="12" borderId="56" xfId="0" applyFont="1" applyFill="1" applyBorder="1" applyAlignment="1" applyProtection="1">
      <alignment horizontal="centerContinuous"/>
      <protection locked="0"/>
    </xf>
    <xf numFmtId="0" fontId="22" fillId="12" borderId="0" xfId="0" applyFont="1" applyFill="1" applyBorder="1" applyAlignment="1" applyProtection="1">
      <alignment horizontal="centerContinuous"/>
      <protection locked="0"/>
    </xf>
    <xf numFmtId="0" fontId="22" fillId="12" borderId="79" xfId="0" applyFont="1" applyFill="1" applyBorder="1" applyAlignment="1" applyProtection="1">
      <alignment horizontal="centerContinuous"/>
      <protection locked="0"/>
    </xf>
    <xf numFmtId="0" fontId="38" fillId="10" borderId="78" xfId="0" applyFont="1" applyFill="1" applyBorder="1" applyAlignment="1" applyProtection="1">
      <alignment horizontal="centerContinuous"/>
      <protection locked="0"/>
    </xf>
    <xf numFmtId="0" fontId="38" fillId="10" borderId="0" xfId="0" applyFont="1" applyFill="1" applyBorder="1" applyAlignment="1" applyProtection="1">
      <alignment horizontal="centerContinuous"/>
      <protection locked="0"/>
    </xf>
    <xf numFmtId="0" fontId="38" fillId="10" borderId="56" xfId="0" applyFont="1" applyFill="1" applyBorder="1" applyAlignment="1" applyProtection="1">
      <alignment horizontal="centerContinuous"/>
      <protection locked="0"/>
    </xf>
    <xf numFmtId="0" fontId="22" fillId="10" borderId="0" xfId="0" applyFont="1" applyFill="1" applyBorder="1" applyAlignment="1" applyProtection="1">
      <alignment horizontal="centerContinuous"/>
      <protection locked="0"/>
    </xf>
    <xf numFmtId="0" fontId="22" fillId="10" borderId="79" xfId="0" applyFont="1" applyFill="1" applyBorder="1" applyAlignment="1" applyProtection="1">
      <alignment horizontal="centerContinuous"/>
      <protection locked="0"/>
    </xf>
    <xf numFmtId="0" fontId="37" fillId="6" borderId="0" xfId="0" applyFont="1" applyFill="1" applyAlignment="1" applyProtection="1">
      <alignment horizontal="left" vertical="center"/>
      <protection locked="0"/>
    </xf>
    <xf numFmtId="0" fontId="37" fillId="26" borderId="0" xfId="0" applyFont="1" applyFill="1" applyAlignment="1" applyProtection="1">
      <alignment vertical="center"/>
      <protection locked="0"/>
    </xf>
    <xf numFmtId="0" fontId="37" fillId="6" borderId="0" xfId="0" applyFont="1" applyFill="1" applyAlignment="1" applyProtection="1">
      <alignment horizontal="center" vertical="center"/>
      <protection locked="0"/>
    </xf>
    <xf numFmtId="0" fontId="37" fillId="6" borderId="0" xfId="0" applyFont="1" applyFill="1" applyAlignment="1" applyProtection="1">
      <alignment vertical="center"/>
      <protection locked="0"/>
    </xf>
    <xf numFmtId="0" fontId="9" fillId="16" borderId="0" xfId="0" applyFont="1" applyFill="1" applyAlignment="1" applyProtection="1">
      <alignment vertical="center"/>
      <protection locked="0"/>
    </xf>
    <xf numFmtId="0" fontId="6" fillId="16" borderId="0" xfId="0" applyFont="1" applyFill="1" applyProtection="1">
      <protection locked="0"/>
    </xf>
    <xf numFmtId="0" fontId="6" fillId="16" borderId="0" xfId="0" applyFont="1" applyFill="1" applyAlignment="1" applyProtection="1">
      <alignment horizontal="center" vertical="center"/>
      <protection locked="0"/>
    </xf>
    <xf numFmtId="0" fontId="50" fillId="13" borderId="80" xfId="0" applyFont="1" applyFill="1" applyBorder="1" applyAlignment="1" applyProtection="1">
      <alignment horizontal="center" vertical="center"/>
      <protection locked="0"/>
    </xf>
    <xf numFmtId="0" fontId="50" fillId="13" borderId="25" xfId="0" applyFont="1" applyFill="1" applyBorder="1" applyAlignment="1" applyProtection="1">
      <alignment horizontal="center" vertical="center"/>
      <protection locked="0"/>
    </xf>
    <xf numFmtId="0" fontId="50" fillId="13" borderId="81" xfId="0" applyFont="1" applyFill="1" applyBorder="1" applyAlignment="1" applyProtection="1">
      <alignment horizontal="center" vertical="center"/>
      <protection locked="0"/>
    </xf>
    <xf numFmtId="0" fontId="50" fillId="11" borderId="80" xfId="0" applyFont="1" applyFill="1" applyBorder="1" applyAlignment="1" applyProtection="1">
      <alignment horizontal="center" vertical="center"/>
      <protection locked="0"/>
    </xf>
    <xf numFmtId="0" fontId="50" fillId="11" borderId="25" xfId="0" applyFont="1" applyFill="1" applyBorder="1" applyAlignment="1" applyProtection="1">
      <alignment horizontal="center" vertical="center"/>
      <protection locked="0"/>
    </xf>
    <xf numFmtId="0" fontId="50" fillId="11" borderId="81" xfId="0" applyFont="1" applyFill="1" applyBorder="1" applyAlignment="1" applyProtection="1">
      <alignment horizontal="center" vertical="center"/>
      <protection locked="0"/>
    </xf>
    <xf numFmtId="0" fontId="37" fillId="25" borderId="0" xfId="0" applyFont="1" applyFill="1" applyAlignment="1" applyProtection="1">
      <alignment horizontal="center"/>
      <protection locked="0"/>
    </xf>
    <xf numFmtId="0" fontId="33" fillId="21" borderId="0" xfId="0" applyFont="1" applyFill="1" applyProtection="1">
      <protection locked="0"/>
    </xf>
    <xf numFmtId="0" fontId="33" fillId="21" borderId="0" xfId="0" applyFont="1" applyFill="1" applyAlignment="1" applyProtection="1">
      <alignment horizontal="right" indent="1"/>
      <protection locked="0"/>
    </xf>
    <xf numFmtId="0" fontId="4" fillId="7" borderId="20" xfId="0" applyFont="1" applyFill="1" applyBorder="1" applyAlignment="1" applyProtection="1">
      <alignment horizontal="center" vertical="center"/>
      <protection locked="0"/>
    </xf>
    <xf numFmtId="0" fontId="4" fillId="7" borderId="21" xfId="0" applyFont="1" applyFill="1" applyBorder="1" applyAlignment="1" applyProtection="1">
      <alignment horizontal="center" vertical="center"/>
      <protection locked="0"/>
    </xf>
    <xf numFmtId="0" fontId="4" fillId="7" borderId="22" xfId="0" applyFont="1" applyFill="1" applyBorder="1" applyAlignment="1" applyProtection="1">
      <alignment horizontal="center" vertical="center"/>
      <protection locked="0"/>
    </xf>
    <xf numFmtId="0" fontId="33" fillId="7" borderId="0" xfId="0" applyFont="1" applyFill="1" applyAlignment="1" applyProtection="1">
      <alignment horizontal="right" vertical="center"/>
      <protection locked="0"/>
    </xf>
    <xf numFmtId="0" fontId="41" fillId="5" borderId="0" xfId="0" applyFont="1" applyFill="1" applyAlignment="1" applyProtection="1">
      <alignment horizontal="center" vertical="center"/>
      <protection locked="0"/>
    </xf>
    <xf numFmtId="0" fontId="33" fillId="24" borderId="0" xfId="0" applyFont="1" applyFill="1" applyAlignment="1" applyProtection="1">
      <alignment horizontal="center" vertical="center"/>
      <protection locked="0"/>
    </xf>
    <xf numFmtId="0" fontId="4" fillId="7" borderId="23" xfId="0" applyFont="1" applyFill="1" applyBorder="1" applyAlignment="1" applyProtection="1">
      <alignment horizontal="center" vertical="center"/>
      <protection locked="0"/>
    </xf>
    <xf numFmtId="0" fontId="47" fillId="6" borderId="1" xfId="0" applyFont="1" applyFill="1" applyBorder="1" applyAlignment="1" applyProtection="1">
      <alignment horizontal="center" vertical="center"/>
      <protection locked="0"/>
    </xf>
    <xf numFmtId="0" fontId="47" fillId="6" borderId="2" xfId="0" applyFont="1" applyFill="1" applyBorder="1" applyAlignment="1" applyProtection="1">
      <alignment horizontal="center" vertical="center"/>
      <protection locked="0"/>
    </xf>
    <xf numFmtId="0" fontId="47" fillId="6" borderId="15" xfId="0" applyFont="1" applyFill="1" applyBorder="1" applyAlignment="1" applyProtection="1">
      <alignment horizontal="center" vertical="center"/>
      <protection locked="0"/>
    </xf>
    <xf numFmtId="0" fontId="37" fillId="6" borderId="0" xfId="0" applyFont="1" applyFill="1" applyAlignment="1" applyProtection="1">
      <alignment horizontal="center" vertical="top"/>
      <protection locked="0"/>
    </xf>
    <xf numFmtId="0" fontId="47" fillId="6" borderId="3" xfId="0" applyFont="1" applyFill="1" applyBorder="1" applyAlignment="1" applyProtection="1">
      <alignment horizontal="center" vertical="center"/>
      <protection locked="0"/>
    </xf>
    <xf numFmtId="0" fontId="47" fillId="6" borderId="4" xfId="0" applyFont="1" applyFill="1" applyBorder="1" applyAlignment="1" applyProtection="1">
      <alignment horizontal="center" vertical="center"/>
      <protection locked="0"/>
    </xf>
    <xf numFmtId="0" fontId="47" fillId="6" borderId="16" xfId="0" applyFont="1" applyFill="1" applyBorder="1" applyAlignment="1" applyProtection="1">
      <alignment horizontal="center" vertical="center"/>
      <protection locked="0"/>
    </xf>
    <xf numFmtId="0" fontId="37" fillId="25" borderId="0" xfId="0" applyFont="1" applyFill="1" applyAlignment="1" applyProtection="1">
      <alignment horizontal="left" vertical="center"/>
      <protection locked="0"/>
    </xf>
    <xf numFmtId="0" fontId="0" fillId="26" borderId="0" xfId="0" applyFill="1" applyProtection="1">
      <protection locked="0"/>
    </xf>
    <xf numFmtId="0" fontId="37" fillId="25" borderId="0" xfId="0" applyFont="1" applyFill="1" applyAlignment="1" applyProtection="1">
      <alignment vertical="center"/>
      <protection locked="0"/>
    </xf>
    <xf numFmtId="0" fontId="37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6" borderId="0" xfId="0" applyFont="1" applyFill="1" applyAlignment="1" applyProtection="1">
      <alignment horizontal="center"/>
      <protection locked="0"/>
    </xf>
    <xf numFmtId="0" fontId="52" fillId="24" borderId="0" xfId="0" applyFont="1" applyFill="1" applyAlignment="1" applyProtection="1">
      <alignment horizontal="center" vertical="center"/>
      <protection locked="0"/>
    </xf>
    <xf numFmtId="0" fontId="33" fillId="7" borderId="0" xfId="0" applyFont="1" applyFill="1" applyAlignment="1" applyProtection="1">
      <alignment horizontal="left" vertical="center"/>
      <protection locked="0"/>
    </xf>
    <xf numFmtId="0" fontId="33" fillId="7" borderId="0" xfId="0" applyFont="1" applyFill="1" applyAlignment="1" applyProtection="1">
      <alignment horizontal="center" vertical="center"/>
      <protection locked="0"/>
    </xf>
    <xf numFmtId="0" fontId="46" fillId="21" borderId="69" xfId="0" applyFont="1" applyFill="1" applyBorder="1" applyAlignment="1" applyProtection="1">
      <alignment horizontal="center" vertical="center"/>
      <protection locked="0"/>
    </xf>
    <xf numFmtId="0" fontId="45" fillId="5" borderId="69" xfId="0" applyFont="1" applyFill="1" applyBorder="1" applyAlignment="1" applyProtection="1">
      <alignment horizontal="center" vertical="center"/>
      <protection locked="0"/>
    </xf>
    <xf numFmtId="0" fontId="50" fillId="13" borderId="82" xfId="0" applyFont="1" applyFill="1" applyBorder="1" applyAlignment="1" applyProtection="1">
      <alignment horizontal="center" vertical="center"/>
      <protection locked="0"/>
    </xf>
    <xf numFmtId="0" fontId="50" fillId="13" borderId="83" xfId="0" applyFont="1" applyFill="1" applyBorder="1" applyAlignment="1" applyProtection="1">
      <alignment horizontal="center" vertical="center"/>
      <protection locked="0"/>
    </xf>
    <xf numFmtId="0" fontId="50" fillId="13" borderId="84" xfId="0" applyFont="1" applyFill="1" applyBorder="1" applyAlignment="1" applyProtection="1">
      <alignment horizontal="center" vertical="center"/>
      <protection locked="0"/>
    </xf>
    <xf numFmtId="0" fontId="50" fillId="11" borderId="82" xfId="0" applyFont="1" applyFill="1" applyBorder="1" applyAlignment="1" applyProtection="1">
      <alignment horizontal="center" vertical="center"/>
      <protection locked="0"/>
    </xf>
    <xf numFmtId="0" fontId="50" fillId="11" borderId="83" xfId="0" applyFont="1" applyFill="1" applyBorder="1" applyAlignment="1" applyProtection="1">
      <alignment horizontal="center" vertical="center"/>
      <protection locked="0"/>
    </xf>
    <xf numFmtId="0" fontId="50" fillId="11" borderId="84" xfId="0" applyFont="1" applyFill="1" applyBorder="1" applyAlignment="1" applyProtection="1">
      <alignment horizontal="center" vertical="center"/>
      <protection locked="0"/>
    </xf>
    <xf numFmtId="0" fontId="33" fillId="21" borderId="70" xfId="0" applyFont="1" applyFill="1" applyBorder="1" applyAlignment="1" applyProtection="1">
      <alignment horizontal="center" vertical="center"/>
      <protection locked="0"/>
    </xf>
    <xf numFmtId="0" fontId="33" fillId="21" borderId="71" xfId="0" applyFont="1" applyFill="1" applyBorder="1" applyAlignment="1" applyProtection="1">
      <alignment horizontal="center" vertical="center"/>
      <protection locked="0"/>
    </xf>
    <xf numFmtId="0" fontId="33" fillId="21" borderId="72" xfId="0" applyFont="1" applyFill="1" applyBorder="1" applyAlignment="1" applyProtection="1">
      <alignment horizontal="center" vertical="center"/>
      <protection locked="0"/>
    </xf>
    <xf numFmtId="0" fontId="4" fillId="7" borderId="24" xfId="0" applyFont="1" applyFill="1" applyBorder="1" applyAlignment="1" applyProtection="1">
      <alignment horizontal="center" vertical="center"/>
      <protection locked="0"/>
    </xf>
    <xf numFmtId="0" fontId="47" fillId="6" borderId="17" xfId="0" applyFont="1" applyFill="1" applyBorder="1" applyAlignment="1" applyProtection="1">
      <alignment horizontal="center" vertical="center"/>
      <protection locked="0"/>
    </xf>
    <xf numFmtId="0" fontId="47" fillId="6" borderId="18" xfId="0" applyFont="1" applyFill="1" applyBorder="1" applyAlignment="1" applyProtection="1">
      <alignment horizontal="center" vertical="center"/>
      <protection locked="0"/>
    </xf>
    <xf numFmtId="0" fontId="47" fillId="6" borderId="19" xfId="0" applyFont="1" applyFill="1" applyBorder="1" applyAlignment="1" applyProtection="1">
      <alignment horizontal="center" vertical="center"/>
      <protection locked="0"/>
    </xf>
    <xf numFmtId="0" fontId="53" fillId="4" borderId="69" xfId="0" applyFont="1" applyFill="1" applyBorder="1" applyProtection="1">
      <protection locked="0"/>
    </xf>
    <xf numFmtId="0" fontId="54" fillId="4" borderId="69" xfId="0" applyFont="1" applyFill="1" applyBorder="1" applyProtection="1">
      <protection locked="0"/>
    </xf>
    <xf numFmtId="0" fontId="55" fillId="4" borderId="69" xfId="0" applyFont="1" applyFill="1" applyBorder="1" applyAlignment="1" applyProtection="1">
      <alignment horizontal="right" vertical="center"/>
      <protection locked="0"/>
    </xf>
    <xf numFmtId="0" fontId="38" fillId="10" borderId="69" xfId="0" applyFont="1" applyFill="1" applyBorder="1" applyAlignment="1" applyProtection="1">
      <alignment horizontal="center" vertical="center"/>
      <protection locked="0"/>
    </xf>
    <xf numFmtId="0" fontId="33" fillId="16" borderId="0" xfId="0" applyFont="1" applyFill="1" applyAlignment="1" applyProtection="1">
      <alignment horizontal="centerContinuous"/>
      <protection locked="0"/>
    </xf>
    <xf numFmtId="0" fontId="33" fillId="24" borderId="0" xfId="0" applyFont="1" applyFill="1" applyProtection="1">
      <protection locked="0"/>
    </xf>
    <xf numFmtId="0" fontId="6" fillId="24" borderId="0" xfId="0" applyFont="1" applyFill="1" applyProtection="1">
      <protection locked="0"/>
    </xf>
    <xf numFmtId="0" fontId="44" fillId="5" borderId="0" xfId="0" applyFont="1" applyFill="1" applyAlignment="1" applyProtection="1">
      <alignment horizontal="center" vertical="center"/>
      <protection locked="0"/>
    </xf>
    <xf numFmtId="0" fontId="42" fillId="14" borderId="69" xfId="0" applyFont="1" applyFill="1" applyBorder="1" applyProtection="1">
      <protection locked="0"/>
    </xf>
    <xf numFmtId="0" fontId="43" fillId="14" borderId="69" xfId="0" applyFont="1" applyFill="1" applyBorder="1" applyProtection="1">
      <protection locked="0"/>
    </xf>
    <xf numFmtId="0" fontId="44" fillId="14" borderId="69" xfId="0" applyFont="1" applyFill="1" applyBorder="1" applyAlignment="1" applyProtection="1">
      <alignment horizontal="right" vertical="center"/>
      <protection locked="0"/>
    </xf>
    <xf numFmtId="0" fontId="33" fillId="24" borderId="69" xfId="0" applyFont="1" applyFill="1" applyBorder="1" applyAlignment="1" applyProtection="1">
      <alignment horizontal="center" vertical="center"/>
      <protection locked="0"/>
    </xf>
    <xf numFmtId="0" fontId="33" fillId="21" borderId="0" xfId="0" applyFont="1" applyFill="1" applyBorder="1" applyAlignment="1" applyProtection="1">
      <alignment horizontal="right" vertical="center"/>
      <protection locked="0"/>
    </xf>
    <xf numFmtId="0" fontId="51" fillId="6" borderId="0" xfId="0" applyFont="1" applyFill="1" applyAlignment="1" applyProtection="1">
      <alignment horizontal="center" vertical="center"/>
      <protection locked="0"/>
    </xf>
    <xf numFmtId="49" fontId="33" fillId="21" borderId="57" xfId="0" applyNumberFormat="1" applyFont="1" applyFill="1" applyBorder="1" applyAlignment="1" applyProtection="1">
      <alignment horizontal="center" vertical="center"/>
      <protection locked="0"/>
    </xf>
    <xf numFmtId="0" fontId="42" fillId="5" borderId="69" xfId="0" applyFont="1" applyFill="1" applyBorder="1" applyProtection="1">
      <protection locked="0"/>
    </xf>
    <xf numFmtId="0" fontId="43" fillId="5" borderId="69" xfId="0" applyFont="1" applyFill="1" applyBorder="1" applyProtection="1">
      <protection locked="0"/>
    </xf>
    <xf numFmtId="0" fontId="44" fillId="5" borderId="69" xfId="0" applyFont="1" applyFill="1" applyBorder="1" applyAlignment="1" applyProtection="1">
      <alignment horizontal="right" vertical="center"/>
      <protection locked="0"/>
    </xf>
    <xf numFmtId="0" fontId="33" fillId="21" borderId="69" xfId="0" applyFont="1" applyFill="1" applyBorder="1" applyAlignment="1" applyProtection="1">
      <alignment horizontal="center" vertical="center"/>
      <protection locked="0"/>
    </xf>
    <xf numFmtId="0" fontId="46" fillId="21" borderId="73" xfId="0" applyFont="1" applyFill="1" applyBorder="1" applyAlignment="1" applyProtection="1">
      <alignment horizontal="right" vertical="center"/>
      <protection locked="0"/>
    </xf>
    <xf numFmtId="0" fontId="48" fillId="5" borderId="73" xfId="0" applyFont="1" applyFill="1" applyBorder="1" applyAlignment="1" applyProtection="1">
      <alignment vertical="center"/>
      <protection locked="0"/>
    </xf>
    <xf numFmtId="0" fontId="49" fillId="5" borderId="73" xfId="0" applyFont="1" applyFill="1" applyBorder="1" applyAlignment="1" applyProtection="1">
      <alignment vertical="center"/>
      <protection locked="0"/>
    </xf>
    <xf numFmtId="0" fontId="0" fillId="5" borderId="69" xfId="0" applyFill="1" applyBorder="1" applyProtection="1">
      <protection locked="0"/>
    </xf>
    <xf numFmtId="0" fontId="48" fillId="5" borderId="73" xfId="0" applyFont="1" applyFill="1" applyBorder="1" applyAlignment="1" applyProtection="1">
      <alignment horizontal="center" vertical="center"/>
      <protection locked="0"/>
    </xf>
    <xf numFmtId="0" fontId="42" fillId="6" borderId="69" xfId="0" applyFont="1" applyFill="1" applyBorder="1" applyProtection="1">
      <protection locked="0"/>
    </xf>
    <xf numFmtId="0" fontId="43" fillId="6" borderId="69" xfId="0" applyFont="1" applyFill="1" applyBorder="1" applyProtection="1">
      <protection locked="0"/>
    </xf>
    <xf numFmtId="0" fontId="44" fillId="6" borderId="69" xfId="0" applyFont="1" applyFill="1" applyBorder="1" applyAlignment="1" applyProtection="1">
      <alignment horizontal="right" vertical="center"/>
      <protection locked="0"/>
    </xf>
    <xf numFmtId="0" fontId="33" fillId="23" borderId="69" xfId="0" applyFont="1" applyFill="1" applyBorder="1" applyAlignment="1" applyProtection="1">
      <alignment horizontal="center" vertical="center"/>
      <protection locked="0"/>
    </xf>
    <xf numFmtId="0" fontId="0" fillId="6" borderId="69" xfId="0" applyFill="1" applyBorder="1" applyProtection="1">
      <protection locked="0"/>
    </xf>
    <xf numFmtId="0" fontId="42" fillId="24" borderId="69" xfId="0" applyFont="1" applyFill="1" applyBorder="1" applyProtection="1">
      <protection locked="0"/>
    </xf>
    <xf numFmtId="0" fontId="43" fillId="24" borderId="69" xfId="0" applyFont="1" applyFill="1" applyBorder="1" applyProtection="1">
      <protection locked="0"/>
    </xf>
    <xf numFmtId="0" fontId="44" fillId="24" borderId="69" xfId="0" applyFont="1" applyFill="1" applyBorder="1" applyAlignment="1" applyProtection="1">
      <alignment horizontal="right" vertical="center"/>
      <protection locked="0"/>
    </xf>
    <xf numFmtId="0" fontId="33" fillId="16" borderId="69" xfId="0" applyFont="1" applyFill="1" applyBorder="1" applyAlignment="1" applyProtection="1">
      <alignment horizontal="center" vertical="center"/>
      <protection locked="0"/>
    </xf>
    <xf numFmtId="0" fontId="37" fillId="24" borderId="0" xfId="0" applyFont="1" applyFill="1" applyProtection="1">
      <protection locked="0"/>
    </xf>
    <xf numFmtId="49" fontId="33" fillId="21" borderId="70" xfId="0" applyNumberFormat="1" applyFont="1" applyFill="1" applyBorder="1" applyAlignment="1" applyProtection="1">
      <alignment horizontal="center" vertical="center"/>
      <protection locked="0"/>
    </xf>
    <xf numFmtId="0" fontId="70" fillId="8" borderId="2" xfId="0" applyFont="1" applyFill="1" applyBorder="1" applyAlignment="1" applyProtection="1">
      <alignment horizontal="center" vertical="center"/>
      <protection locked="0"/>
    </xf>
    <xf numFmtId="0" fontId="70" fillId="8" borderId="3" xfId="0" applyFont="1" applyFill="1" applyBorder="1" applyAlignment="1" applyProtection="1">
      <alignment horizontal="center" vertical="center"/>
      <protection locked="0"/>
    </xf>
    <xf numFmtId="0" fontId="70" fillId="8" borderId="4" xfId="0" applyFont="1" applyFill="1" applyBorder="1" applyAlignment="1" applyProtection="1">
      <alignment horizontal="center" vertical="center"/>
      <protection locked="0"/>
    </xf>
    <xf numFmtId="0" fontId="70" fillId="8" borderId="6" xfId="0" applyFont="1" applyFill="1" applyBorder="1" applyAlignment="1" applyProtection="1">
      <alignment horizontal="center" vertical="center"/>
      <protection locked="0"/>
    </xf>
    <xf numFmtId="0" fontId="70" fillId="8" borderId="7" xfId="0" applyFont="1" applyFill="1" applyBorder="1" applyAlignment="1" applyProtection="1">
      <alignment horizontal="center" vertical="center"/>
      <protection locked="0"/>
    </xf>
    <xf numFmtId="0" fontId="70" fillId="8" borderId="8" xfId="0" applyFont="1" applyFill="1" applyBorder="1" applyAlignment="1" applyProtection="1">
      <alignment horizontal="center" vertical="center"/>
      <protection locked="0"/>
    </xf>
    <xf numFmtId="0" fontId="70" fillId="8" borderId="9" xfId="0" applyFont="1" applyFill="1" applyBorder="1" applyAlignment="1" applyProtection="1">
      <alignment horizontal="center" vertical="center"/>
      <protection locked="0"/>
    </xf>
    <xf numFmtId="0" fontId="73" fillId="21" borderId="0" xfId="0" applyFont="1" applyFill="1" applyAlignment="1">
      <alignment horizontal="left" vertical="top"/>
    </xf>
    <xf numFmtId="0" fontId="74" fillId="21" borderId="0" xfId="0" applyFont="1" applyFill="1" applyAlignment="1">
      <alignment horizontal="center"/>
    </xf>
    <xf numFmtId="0" fontId="75" fillId="21" borderId="0" xfId="0" applyFont="1" applyFill="1"/>
    <xf numFmtId="0" fontId="74" fillId="21" borderId="0" xfId="0" applyFont="1" applyFill="1"/>
    <xf numFmtId="0" fontId="73" fillId="21" borderId="39" xfId="0" applyFont="1" applyFill="1" applyBorder="1" applyAlignment="1"/>
    <xf numFmtId="0" fontId="73" fillId="21" borderId="39" xfId="0" applyFont="1" applyFill="1" applyBorder="1" applyAlignment="1">
      <alignment horizontal="center"/>
    </xf>
    <xf numFmtId="0" fontId="73" fillId="21" borderId="39" xfId="0" applyFont="1" applyFill="1" applyBorder="1" applyAlignment="1">
      <alignment horizontal="center" vertical="top"/>
    </xf>
    <xf numFmtId="0" fontId="75" fillId="21" borderId="0" xfId="0" applyFont="1" applyFill="1" applyAlignment="1">
      <alignment horizontal="center" vertical="center"/>
    </xf>
    <xf numFmtId="0" fontId="73" fillId="21" borderId="39" xfId="0" applyFont="1" applyFill="1" applyBorder="1" applyAlignment="1">
      <alignment vertical="top"/>
    </xf>
    <xf numFmtId="0" fontId="71" fillId="17" borderId="0" xfId="0" applyFont="1" applyFill="1" applyAlignment="1">
      <alignment horizontal="left" vertical="center"/>
    </xf>
    <xf numFmtId="0" fontId="77" fillId="18" borderId="0" xfId="0" applyFont="1" applyFill="1" applyBorder="1" applyAlignment="1" applyProtection="1">
      <alignment horizontal="center" vertical="center"/>
      <protection locked="0"/>
    </xf>
    <xf numFmtId="0" fontId="77" fillId="18" borderId="33" xfId="0" applyFont="1" applyFill="1" applyBorder="1" applyAlignment="1" applyProtection="1">
      <alignment horizontal="center" vertical="center"/>
      <protection locked="0"/>
    </xf>
    <xf numFmtId="0" fontId="4" fillId="10" borderId="28" xfId="0" applyFont="1" applyFill="1" applyBorder="1" applyAlignment="1" applyProtection="1">
      <alignment horizontal="centerContinuous" vertical="center"/>
      <protection locked="0"/>
    </xf>
    <xf numFmtId="0" fontId="78" fillId="14" borderId="25" xfId="0" applyFont="1" applyFill="1" applyBorder="1" applyAlignment="1" applyProtection="1">
      <alignment horizontal="center" vertical="center"/>
      <protection locked="0"/>
    </xf>
    <xf numFmtId="0" fontId="4" fillId="10" borderId="25" xfId="0" applyFont="1" applyFill="1" applyBorder="1" applyAlignment="1" applyProtection="1">
      <alignment horizontal="center" vertical="center"/>
      <protection locked="0"/>
    </xf>
    <xf numFmtId="0" fontId="4" fillId="11" borderId="28" xfId="0" applyFont="1" applyFill="1" applyBorder="1" applyAlignment="1" applyProtection="1">
      <alignment horizontal="centerContinuous" vertical="center"/>
      <protection locked="0"/>
    </xf>
    <xf numFmtId="0" fontId="78" fillId="5" borderId="25" xfId="0" applyFont="1" applyFill="1" applyBorder="1" applyAlignment="1" applyProtection="1">
      <alignment horizontal="center" vertical="center"/>
      <protection locked="0"/>
    </xf>
    <xf numFmtId="0" fontId="4" fillId="11" borderId="25" xfId="0" applyFont="1" applyFill="1" applyBorder="1" applyAlignment="1" applyProtection="1">
      <alignment horizontal="center" vertical="center"/>
      <protection locked="0"/>
    </xf>
    <xf numFmtId="0" fontId="4" fillId="12" borderId="28" xfId="0" applyFont="1" applyFill="1" applyBorder="1" applyAlignment="1" applyProtection="1">
      <alignment horizontal="centerContinuous" vertical="center"/>
      <protection locked="0"/>
    </xf>
    <xf numFmtId="0" fontId="4" fillId="12" borderId="25" xfId="0" applyFont="1" applyFill="1" applyBorder="1" applyAlignment="1" applyProtection="1">
      <alignment horizontal="center" vertical="center"/>
      <protection locked="0"/>
    </xf>
    <xf numFmtId="0" fontId="4" fillId="13" borderId="28" xfId="0" applyFont="1" applyFill="1" applyBorder="1" applyAlignment="1" applyProtection="1">
      <alignment horizontal="centerContinuous" vertical="center"/>
      <protection locked="0"/>
    </xf>
    <xf numFmtId="0" fontId="4" fillId="13" borderId="25" xfId="0" applyFont="1" applyFill="1" applyBorder="1" applyAlignment="1" applyProtection="1">
      <alignment horizontal="center" vertical="center"/>
      <protection locked="0"/>
    </xf>
    <xf numFmtId="0" fontId="4" fillId="13" borderId="67" xfId="0" applyFont="1" applyFill="1" applyBorder="1" applyAlignment="1" applyProtection="1">
      <alignment horizontal="centerContinuous" vertical="center"/>
      <protection locked="0"/>
    </xf>
    <xf numFmtId="0" fontId="78" fillId="5" borderId="68" xfId="0" applyFont="1" applyFill="1" applyBorder="1" applyAlignment="1" applyProtection="1">
      <alignment horizontal="center" vertical="center"/>
      <protection locked="0"/>
    </xf>
    <xf numFmtId="0" fontId="4" fillId="13" borderId="68" xfId="0" applyFont="1" applyFill="1" applyBorder="1" applyAlignment="1" applyProtection="1">
      <alignment horizontal="center" vertical="center"/>
      <protection locked="0"/>
    </xf>
    <xf numFmtId="0" fontId="79" fillId="24" borderId="0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Alignment="1" applyProtection="1">
      <alignment horizontal="right"/>
      <protection locked="0"/>
    </xf>
    <xf numFmtId="0" fontId="80" fillId="15" borderId="31" xfId="0" applyFont="1" applyFill="1" applyBorder="1" applyProtection="1">
      <protection locked="0"/>
    </xf>
    <xf numFmtId="0" fontId="81" fillId="15" borderId="31" xfId="0" applyFont="1" applyFill="1" applyBorder="1" applyProtection="1">
      <protection locked="0"/>
    </xf>
    <xf numFmtId="0" fontId="83" fillId="6" borderId="4" xfId="0" applyFont="1" applyFill="1" applyBorder="1" applyAlignment="1" applyProtection="1">
      <alignment horizontal="center" vertical="center"/>
      <protection locked="0"/>
    </xf>
    <xf numFmtId="0" fontId="84" fillId="6" borderId="4" xfId="0" applyFont="1" applyFill="1" applyBorder="1" applyAlignment="1" applyProtection="1">
      <alignment horizontal="center" vertical="center"/>
      <protection locked="0"/>
    </xf>
    <xf numFmtId="0" fontId="85" fillId="6" borderId="4" xfId="0" applyFont="1" applyFill="1" applyBorder="1" applyAlignment="1" applyProtection="1">
      <alignment horizontal="center" vertical="center"/>
      <protection locked="0"/>
    </xf>
    <xf numFmtId="0" fontId="85" fillId="6" borderId="16" xfId="0" applyFont="1" applyFill="1" applyBorder="1" applyAlignment="1" applyProtection="1">
      <alignment horizontal="center" vertical="center"/>
      <protection locked="0"/>
    </xf>
    <xf numFmtId="0" fontId="85" fillId="6" borderId="2" xfId="0" applyFont="1" applyFill="1" applyBorder="1" applyAlignment="1" applyProtection="1">
      <alignment horizontal="center" vertical="center"/>
      <protection locked="0"/>
    </xf>
    <xf numFmtId="0" fontId="85" fillId="6" borderId="3" xfId="0" applyFont="1" applyFill="1" applyBorder="1" applyAlignment="1" applyProtection="1">
      <alignment horizontal="center" vertical="center"/>
      <protection locked="0"/>
    </xf>
    <xf numFmtId="0" fontId="85" fillId="6" borderId="18" xfId="0" applyFont="1" applyFill="1" applyBorder="1" applyAlignment="1" applyProtection="1">
      <alignment horizontal="center" vertical="center"/>
      <protection locked="0"/>
    </xf>
    <xf numFmtId="0" fontId="38" fillId="4" borderId="69" xfId="0" applyFont="1" applyFill="1" applyBorder="1" applyAlignment="1" applyProtection="1">
      <alignment horizontal="center" vertical="center"/>
      <protection locked="0"/>
    </xf>
    <xf numFmtId="0" fontId="85" fillId="6" borderId="1" xfId="0" applyFont="1" applyFill="1" applyBorder="1" applyAlignment="1" applyProtection="1">
      <alignment horizontal="center" vertical="center"/>
      <protection locked="0"/>
    </xf>
    <xf numFmtId="0" fontId="85" fillId="6" borderId="19" xfId="0" applyFont="1" applyFill="1" applyBorder="1" applyAlignment="1" applyProtection="1">
      <alignment horizontal="center" vertical="center"/>
      <protection locked="0"/>
    </xf>
    <xf numFmtId="0" fontId="70" fillId="8" borderId="5" xfId="0" applyFont="1" applyFill="1" applyBorder="1" applyAlignment="1" applyProtection="1">
      <alignment horizontal="center" vertical="center"/>
      <protection locked="0"/>
    </xf>
    <xf numFmtId="0" fontId="85" fillId="6" borderId="15" xfId="0" applyFont="1" applyFill="1" applyBorder="1" applyAlignment="1" applyProtection="1">
      <alignment horizontal="center" vertical="center"/>
      <protection locked="0"/>
    </xf>
    <xf numFmtId="0" fontId="86" fillId="8" borderId="1" xfId="0" applyFont="1" applyFill="1" applyBorder="1" applyAlignment="1" applyProtection="1">
      <alignment horizontal="center" vertical="center"/>
      <protection locked="0"/>
    </xf>
    <xf numFmtId="0" fontId="86" fillId="8" borderId="2" xfId="0" applyFont="1" applyFill="1" applyBorder="1" applyAlignment="1" applyProtection="1">
      <alignment horizontal="center" vertical="center"/>
      <protection locked="0"/>
    </xf>
    <xf numFmtId="0" fontId="86" fillId="8" borderId="6" xfId="0" applyFont="1" applyFill="1" applyBorder="1" applyAlignment="1" applyProtection="1">
      <alignment horizontal="center" vertical="center"/>
      <protection locked="0"/>
    </xf>
    <xf numFmtId="0" fontId="86" fillId="8" borderId="4" xfId="0" applyFont="1" applyFill="1" applyBorder="1" applyAlignment="1" applyProtection="1">
      <alignment horizontal="center" vertical="center"/>
      <protection locked="0"/>
    </xf>
    <xf numFmtId="0" fontId="86" fillId="8" borderId="3" xfId="0" applyFont="1" applyFill="1" applyBorder="1" applyAlignment="1" applyProtection="1">
      <alignment horizontal="center" vertical="center"/>
      <protection locked="0"/>
    </xf>
    <xf numFmtId="0" fontId="87" fillId="29" borderId="69" xfId="0" applyFont="1" applyFill="1" applyBorder="1" applyAlignment="1" applyProtection="1">
      <alignment horizontal="right" vertical="center"/>
      <protection locked="0"/>
    </xf>
    <xf numFmtId="0" fontId="88" fillId="29" borderId="0" xfId="0" applyFont="1" applyFill="1" applyAlignment="1" applyProtection="1">
      <alignment horizontal="center" vertical="center"/>
      <protection locked="0"/>
    </xf>
    <xf numFmtId="0" fontId="55" fillId="4" borderId="0" xfId="0" applyFont="1" applyFill="1" applyBorder="1" applyAlignment="1" applyProtection="1">
      <alignment horizontal="right" vertical="center"/>
      <protection locked="0"/>
    </xf>
    <xf numFmtId="0" fontId="85" fillId="6" borderId="17" xfId="0" applyFont="1" applyFill="1" applyBorder="1" applyAlignment="1" applyProtection="1">
      <alignment horizontal="center" vertical="center"/>
      <protection locked="0"/>
    </xf>
    <xf numFmtId="0" fontId="54" fillId="4" borderId="91" xfId="0" applyFont="1" applyFill="1" applyBorder="1" applyProtection="1">
      <protection locked="0"/>
    </xf>
    <xf numFmtId="0" fontId="1" fillId="13" borderId="92" xfId="0" applyFont="1" applyFill="1" applyBorder="1" applyAlignment="1" applyProtection="1">
      <alignment vertical="center"/>
      <protection locked="0"/>
    </xf>
    <xf numFmtId="0" fontId="2" fillId="13" borderId="93" xfId="0" applyFont="1" applyFill="1" applyBorder="1" applyProtection="1">
      <protection locked="0"/>
    </xf>
    <xf numFmtId="0" fontId="0" fillId="30" borderId="94" xfId="0" applyFill="1" applyBorder="1" applyProtection="1">
      <protection locked="0"/>
    </xf>
    <xf numFmtId="0" fontId="0" fillId="0" borderId="95" xfId="0" applyFill="1" applyBorder="1" applyProtection="1">
      <protection locked="0"/>
    </xf>
    <xf numFmtId="0" fontId="0" fillId="30" borderId="96" xfId="0" applyFill="1" applyBorder="1" applyProtection="1">
      <protection locked="0"/>
    </xf>
    <xf numFmtId="0" fontId="21" fillId="15" borderId="0" xfId="0" applyFont="1" applyFill="1" applyAlignment="1">
      <alignment horizontal="left" vertical="center" indent="1"/>
    </xf>
    <xf numFmtId="3" fontId="26" fillId="15" borderId="0" xfId="0" applyNumberFormat="1" applyFont="1" applyFill="1" applyBorder="1" applyAlignment="1">
      <alignment horizontal="right" vertical="center" indent="1"/>
    </xf>
    <xf numFmtId="3" fontId="10" fillId="15" borderId="37" xfId="0" applyNumberFormat="1" applyFont="1" applyFill="1" applyBorder="1" applyAlignment="1">
      <alignment horizontal="right" vertical="center" indent="1"/>
    </xf>
    <xf numFmtId="0" fontId="72" fillId="10" borderId="62" xfId="0" applyFont="1" applyFill="1" applyBorder="1" applyAlignment="1">
      <alignment horizontal="center" wrapText="1"/>
    </xf>
    <xf numFmtId="0" fontId="72" fillId="10" borderId="37" xfId="0" applyFont="1" applyFill="1" applyBorder="1" applyAlignment="1">
      <alignment horizontal="center" wrapText="1"/>
    </xf>
    <xf numFmtId="0" fontId="68" fillId="11" borderId="0" xfId="0" applyFont="1" applyFill="1" applyAlignment="1" applyProtection="1">
      <alignment horizontal="center" vertical="center"/>
      <protection locked="0"/>
    </xf>
    <xf numFmtId="0" fontId="61" fillId="10" borderId="87" xfId="0" applyFont="1" applyFill="1" applyBorder="1" applyAlignment="1">
      <alignment horizontal="left" vertical="top" wrapText="1"/>
    </xf>
    <xf numFmtId="0" fontId="61" fillId="10" borderId="87" xfId="0" applyFont="1" applyFill="1" applyBorder="1" applyAlignment="1">
      <alignment horizontal="left" vertical="top"/>
    </xf>
    <xf numFmtId="0" fontId="63" fillId="10" borderId="89" xfId="0" applyFont="1" applyFill="1" applyBorder="1" applyAlignment="1">
      <alignment horizontal="left" vertical="top" wrapText="1"/>
    </xf>
    <xf numFmtId="0" fontId="63" fillId="10" borderId="89" xfId="0" applyFont="1" applyFill="1" applyBorder="1" applyAlignment="1">
      <alignment horizontal="left" vertical="top"/>
    </xf>
    <xf numFmtId="0" fontId="63" fillId="10" borderId="0" xfId="0" applyFont="1" applyFill="1" applyAlignment="1">
      <alignment horizontal="left" vertical="top" wrapText="1"/>
    </xf>
    <xf numFmtId="0" fontId="17" fillId="9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43"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b/>
        <i val="0"/>
        <color rgb="FFFF0000"/>
      </font>
      <numFmt numFmtId="0" formatCode="General"/>
      <fill>
        <patternFill>
          <bgColor theme="5" tint="0.59996337778862885"/>
        </patternFill>
      </fill>
      <border>
        <left style="dashDotDot">
          <color rgb="FFC00000"/>
        </left>
        <right style="dashDotDot">
          <color rgb="FFC00000"/>
        </right>
        <top style="dashDotDot">
          <color rgb="FFC00000"/>
        </top>
        <bottom style="dashDotDot">
          <color rgb="FFC00000"/>
        </bottom>
        <vertical/>
        <horizontal/>
      </border>
    </dxf>
    <dxf>
      <font>
        <color rgb="FFE8F5F8"/>
      </font>
      <fill>
        <gradientFill degree="315">
          <stop position="0">
            <color theme="8" tint="0.80001220740379042"/>
          </stop>
          <stop position="1">
            <color theme="4"/>
          </stop>
        </gradientFill>
      </fill>
    </dxf>
    <dxf>
      <font>
        <b/>
        <i val="0"/>
        <color rgb="FFC00000"/>
      </font>
      <fill>
        <patternFill patternType="solid">
          <fgColor auto="1"/>
          <bgColor theme="5" tint="0.39994506668294322"/>
        </patternFill>
      </fill>
    </dxf>
    <dxf>
      <font>
        <b/>
        <i val="0"/>
        <color rgb="FFC00000"/>
      </font>
    </dxf>
    <dxf>
      <font>
        <color theme="0"/>
      </font>
      <fill>
        <patternFill>
          <bgColor theme="3" tint="-0.49998474074526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rgb="FF0070C0"/>
      </font>
    </dxf>
    <dxf>
      <font>
        <color rgb="FFED861F"/>
      </font>
    </dxf>
    <dxf>
      <font>
        <color rgb="FFFF0000"/>
      </font>
    </dxf>
  </dxfs>
  <tableStyles count="0" defaultTableStyle="TableStyleMedium2" defaultPivotStyle="PivotStyleLight16"/>
  <colors>
    <mruColors>
      <color rgb="FF007033"/>
      <color rgb="FF00589A"/>
      <color rgb="FFC00000"/>
      <color rgb="FFE8F5F8"/>
      <color rgb="FFED861F"/>
      <color rgb="FF62B5CC"/>
      <color rgb="FFFFD54F"/>
      <color rgb="FFFFCE33"/>
      <color rgb="FFCC3300"/>
      <color rgb="FF172E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13" Type="http://schemas.openxmlformats.org/officeDocument/2006/relationships/image" Target="../media/image17.emf"/><Relationship Id="rId3" Type="http://schemas.openxmlformats.org/officeDocument/2006/relationships/image" Target="../media/image12.jpeg"/><Relationship Id="rId7" Type="http://schemas.openxmlformats.org/officeDocument/2006/relationships/image" Target="../media/image14.png"/><Relationship Id="rId12" Type="http://schemas.openxmlformats.org/officeDocument/2006/relationships/image" Target="../media/image16.png"/><Relationship Id="rId2" Type="http://schemas.openxmlformats.org/officeDocument/2006/relationships/image" Target="../media/image11.jpeg"/><Relationship Id="rId1" Type="http://schemas.openxmlformats.org/officeDocument/2006/relationships/image" Target="../media/image10.emf"/><Relationship Id="rId6" Type="http://schemas.microsoft.com/office/2007/relationships/hdphoto" Target="../media/hdphoto2.wdp"/><Relationship Id="rId11" Type="http://schemas.openxmlformats.org/officeDocument/2006/relationships/hyperlink" Target="#Manuel!B1"/><Relationship Id="rId5" Type="http://schemas.openxmlformats.org/officeDocument/2006/relationships/image" Target="../media/image13.jpeg"/><Relationship Id="rId10" Type="http://schemas.microsoft.com/office/2007/relationships/hdphoto" Target="../media/hdphoto4.wdp"/><Relationship Id="rId4" Type="http://schemas.microsoft.com/office/2007/relationships/hdphoto" Target="../media/hdphoto1.wdp"/><Relationship Id="rId9" Type="http://schemas.openxmlformats.org/officeDocument/2006/relationships/image" Target="../media/image15.jpeg"/><Relationship Id="rId14" Type="http://schemas.openxmlformats.org/officeDocument/2006/relationships/hyperlink" Target="http://www.excel-pratique.com/fr/telechargements/jeux-c10.php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emf"/><Relationship Id="rId13" Type="http://schemas.openxmlformats.org/officeDocument/2006/relationships/hyperlink" Target="#Manuel!A5"/><Relationship Id="rId18" Type="http://schemas.openxmlformats.org/officeDocument/2006/relationships/image" Target="../media/image34.emf"/><Relationship Id="rId3" Type="http://schemas.openxmlformats.org/officeDocument/2006/relationships/image" Target="../media/image23.emf"/><Relationship Id="rId21" Type="http://schemas.openxmlformats.org/officeDocument/2006/relationships/hyperlink" Target="#Manuel!A96"/><Relationship Id="rId7" Type="http://schemas.openxmlformats.org/officeDocument/2006/relationships/image" Target="../media/image27.emf"/><Relationship Id="rId12" Type="http://schemas.openxmlformats.org/officeDocument/2006/relationships/image" Target="../media/image31.emf"/><Relationship Id="rId17" Type="http://schemas.openxmlformats.org/officeDocument/2006/relationships/hyperlink" Target="#Manuel!A47"/><Relationship Id="rId2" Type="http://schemas.openxmlformats.org/officeDocument/2006/relationships/image" Target="../media/image22.emf"/><Relationship Id="rId16" Type="http://schemas.openxmlformats.org/officeDocument/2006/relationships/image" Target="../media/image33.emf"/><Relationship Id="rId20" Type="http://schemas.openxmlformats.org/officeDocument/2006/relationships/image" Target="../media/image35.emf"/><Relationship Id="rId1" Type="http://schemas.openxmlformats.org/officeDocument/2006/relationships/image" Target="../media/image21.emf"/><Relationship Id="rId6" Type="http://schemas.openxmlformats.org/officeDocument/2006/relationships/image" Target="../media/image26.emf"/><Relationship Id="rId11" Type="http://schemas.openxmlformats.org/officeDocument/2006/relationships/hyperlink" Target="#Manuel!A3"/><Relationship Id="rId24" Type="http://schemas.openxmlformats.org/officeDocument/2006/relationships/image" Target="../media/image37.emf"/><Relationship Id="rId5" Type="http://schemas.openxmlformats.org/officeDocument/2006/relationships/image" Target="../media/image25.emf"/><Relationship Id="rId15" Type="http://schemas.openxmlformats.org/officeDocument/2006/relationships/hyperlink" Target="#Manuel!A29"/><Relationship Id="rId23" Type="http://schemas.openxmlformats.org/officeDocument/2006/relationships/hyperlink" Target="#'Feuille de combat'!Z23"/><Relationship Id="rId10" Type="http://schemas.openxmlformats.org/officeDocument/2006/relationships/image" Target="../media/image30.emf"/><Relationship Id="rId19" Type="http://schemas.openxmlformats.org/officeDocument/2006/relationships/hyperlink" Target="#Manuel!A63"/><Relationship Id="rId4" Type="http://schemas.openxmlformats.org/officeDocument/2006/relationships/image" Target="../media/image24.emf"/><Relationship Id="rId9" Type="http://schemas.openxmlformats.org/officeDocument/2006/relationships/image" Target="../media/image29.emf"/><Relationship Id="rId14" Type="http://schemas.openxmlformats.org/officeDocument/2006/relationships/image" Target="../media/image32.emf"/><Relationship Id="rId22" Type="http://schemas.openxmlformats.org/officeDocument/2006/relationships/image" Target="../media/image36.emf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54.gif"/><Relationship Id="rId21" Type="http://schemas.openxmlformats.org/officeDocument/2006/relationships/image" Target="../media/image58.gif"/><Relationship Id="rId42" Type="http://schemas.openxmlformats.org/officeDocument/2006/relationships/image" Target="../media/image79.gif"/><Relationship Id="rId63" Type="http://schemas.openxmlformats.org/officeDocument/2006/relationships/image" Target="../media/image100.gif"/><Relationship Id="rId84" Type="http://schemas.openxmlformats.org/officeDocument/2006/relationships/image" Target="../media/image121.gif"/><Relationship Id="rId138" Type="http://schemas.openxmlformats.org/officeDocument/2006/relationships/image" Target="../media/image175.gif"/><Relationship Id="rId159" Type="http://schemas.openxmlformats.org/officeDocument/2006/relationships/image" Target="../media/image196.gif"/><Relationship Id="rId170" Type="http://schemas.openxmlformats.org/officeDocument/2006/relationships/image" Target="../media/image207.gif"/><Relationship Id="rId191" Type="http://schemas.openxmlformats.org/officeDocument/2006/relationships/image" Target="../media/image228.gif"/><Relationship Id="rId205" Type="http://schemas.microsoft.com/office/2007/relationships/hdphoto" Target="../media/hdphoto7.wdp"/><Relationship Id="rId16" Type="http://schemas.openxmlformats.org/officeDocument/2006/relationships/image" Target="../media/image53.gif"/><Relationship Id="rId107" Type="http://schemas.openxmlformats.org/officeDocument/2006/relationships/image" Target="../media/image144.gif"/><Relationship Id="rId11" Type="http://schemas.openxmlformats.org/officeDocument/2006/relationships/image" Target="../media/image48.gif"/><Relationship Id="rId32" Type="http://schemas.openxmlformats.org/officeDocument/2006/relationships/image" Target="../media/image69.gif"/><Relationship Id="rId37" Type="http://schemas.openxmlformats.org/officeDocument/2006/relationships/image" Target="../media/image74.gif"/><Relationship Id="rId53" Type="http://schemas.openxmlformats.org/officeDocument/2006/relationships/image" Target="../media/image90.gif"/><Relationship Id="rId58" Type="http://schemas.openxmlformats.org/officeDocument/2006/relationships/image" Target="../media/image95.gif"/><Relationship Id="rId74" Type="http://schemas.openxmlformats.org/officeDocument/2006/relationships/image" Target="../media/image111.gif"/><Relationship Id="rId79" Type="http://schemas.openxmlformats.org/officeDocument/2006/relationships/image" Target="../media/image116.gif"/><Relationship Id="rId102" Type="http://schemas.openxmlformats.org/officeDocument/2006/relationships/image" Target="../media/image139.gif"/><Relationship Id="rId123" Type="http://schemas.openxmlformats.org/officeDocument/2006/relationships/image" Target="../media/image160.gif"/><Relationship Id="rId128" Type="http://schemas.openxmlformats.org/officeDocument/2006/relationships/image" Target="../media/image165.gif"/><Relationship Id="rId144" Type="http://schemas.openxmlformats.org/officeDocument/2006/relationships/image" Target="../media/image181.gif"/><Relationship Id="rId149" Type="http://schemas.openxmlformats.org/officeDocument/2006/relationships/image" Target="../media/image186.gif"/><Relationship Id="rId5" Type="http://schemas.openxmlformats.org/officeDocument/2006/relationships/image" Target="../media/image42.gif"/><Relationship Id="rId90" Type="http://schemas.openxmlformats.org/officeDocument/2006/relationships/image" Target="../media/image127.gif"/><Relationship Id="rId95" Type="http://schemas.openxmlformats.org/officeDocument/2006/relationships/image" Target="../media/image132.gif"/><Relationship Id="rId160" Type="http://schemas.openxmlformats.org/officeDocument/2006/relationships/image" Target="../media/image197.gif"/><Relationship Id="rId165" Type="http://schemas.openxmlformats.org/officeDocument/2006/relationships/image" Target="../media/image202.gif"/><Relationship Id="rId181" Type="http://schemas.openxmlformats.org/officeDocument/2006/relationships/image" Target="../media/image218.gif"/><Relationship Id="rId186" Type="http://schemas.openxmlformats.org/officeDocument/2006/relationships/image" Target="../media/image223.gif"/><Relationship Id="rId22" Type="http://schemas.openxmlformats.org/officeDocument/2006/relationships/image" Target="../media/image59.gif"/><Relationship Id="rId27" Type="http://schemas.openxmlformats.org/officeDocument/2006/relationships/image" Target="../media/image64.gif"/><Relationship Id="rId43" Type="http://schemas.openxmlformats.org/officeDocument/2006/relationships/image" Target="../media/image80.gif"/><Relationship Id="rId48" Type="http://schemas.openxmlformats.org/officeDocument/2006/relationships/image" Target="../media/image85.gif"/><Relationship Id="rId64" Type="http://schemas.openxmlformats.org/officeDocument/2006/relationships/image" Target="../media/image101.gif"/><Relationship Id="rId69" Type="http://schemas.openxmlformats.org/officeDocument/2006/relationships/image" Target="../media/image106.gif"/><Relationship Id="rId113" Type="http://schemas.openxmlformats.org/officeDocument/2006/relationships/image" Target="../media/image150.gif"/><Relationship Id="rId118" Type="http://schemas.openxmlformats.org/officeDocument/2006/relationships/image" Target="../media/image155.gif"/><Relationship Id="rId134" Type="http://schemas.openxmlformats.org/officeDocument/2006/relationships/image" Target="../media/image171.gif"/><Relationship Id="rId139" Type="http://schemas.openxmlformats.org/officeDocument/2006/relationships/image" Target="../media/image176.gif"/><Relationship Id="rId80" Type="http://schemas.openxmlformats.org/officeDocument/2006/relationships/image" Target="../media/image117.gif"/><Relationship Id="rId85" Type="http://schemas.openxmlformats.org/officeDocument/2006/relationships/image" Target="../media/image122.gif"/><Relationship Id="rId150" Type="http://schemas.openxmlformats.org/officeDocument/2006/relationships/image" Target="../media/image187.gif"/><Relationship Id="rId155" Type="http://schemas.openxmlformats.org/officeDocument/2006/relationships/image" Target="../media/image192.gif"/><Relationship Id="rId171" Type="http://schemas.openxmlformats.org/officeDocument/2006/relationships/image" Target="../media/image208.gif"/><Relationship Id="rId176" Type="http://schemas.openxmlformats.org/officeDocument/2006/relationships/image" Target="../media/image213.gif"/><Relationship Id="rId192" Type="http://schemas.openxmlformats.org/officeDocument/2006/relationships/image" Target="../media/image229.gif"/><Relationship Id="rId197" Type="http://schemas.microsoft.com/office/2007/relationships/hdphoto" Target="../media/hdphoto5.wdp"/><Relationship Id="rId206" Type="http://schemas.openxmlformats.org/officeDocument/2006/relationships/image" Target="../media/image240.jpeg"/><Relationship Id="rId201" Type="http://schemas.openxmlformats.org/officeDocument/2006/relationships/image" Target="../media/image237.jpeg"/><Relationship Id="rId12" Type="http://schemas.openxmlformats.org/officeDocument/2006/relationships/image" Target="../media/image49.gif"/><Relationship Id="rId17" Type="http://schemas.openxmlformats.org/officeDocument/2006/relationships/image" Target="../media/image54.gif"/><Relationship Id="rId33" Type="http://schemas.openxmlformats.org/officeDocument/2006/relationships/image" Target="../media/image70.gif"/><Relationship Id="rId38" Type="http://schemas.openxmlformats.org/officeDocument/2006/relationships/image" Target="../media/image75.gif"/><Relationship Id="rId59" Type="http://schemas.openxmlformats.org/officeDocument/2006/relationships/image" Target="../media/image96.gif"/><Relationship Id="rId103" Type="http://schemas.openxmlformats.org/officeDocument/2006/relationships/image" Target="../media/image140.gif"/><Relationship Id="rId108" Type="http://schemas.openxmlformats.org/officeDocument/2006/relationships/image" Target="../media/image145.gif"/><Relationship Id="rId124" Type="http://schemas.openxmlformats.org/officeDocument/2006/relationships/image" Target="../media/image161.gif"/><Relationship Id="rId129" Type="http://schemas.openxmlformats.org/officeDocument/2006/relationships/image" Target="../media/image166.gif"/><Relationship Id="rId54" Type="http://schemas.openxmlformats.org/officeDocument/2006/relationships/image" Target="../media/image91.gif"/><Relationship Id="rId70" Type="http://schemas.openxmlformats.org/officeDocument/2006/relationships/image" Target="../media/image107.gif"/><Relationship Id="rId75" Type="http://schemas.openxmlformats.org/officeDocument/2006/relationships/image" Target="../media/image112.gif"/><Relationship Id="rId91" Type="http://schemas.openxmlformats.org/officeDocument/2006/relationships/image" Target="../media/image128.gif"/><Relationship Id="rId96" Type="http://schemas.openxmlformats.org/officeDocument/2006/relationships/image" Target="../media/image133.gif"/><Relationship Id="rId140" Type="http://schemas.openxmlformats.org/officeDocument/2006/relationships/image" Target="../media/image177.gif"/><Relationship Id="rId145" Type="http://schemas.openxmlformats.org/officeDocument/2006/relationships/image" Target="../media/image182.gif"/><Relationship Id="rId161" Type="http://schemas.openxmlformats.org/officeDocument/2006/relationships/image" Target="../media/image198.gif"/><Relationship Id="rId166" Type="http://schemas.openxmlformats.org/officeDocument/2006/relationships/image" Target="../media/image203.gif"/><Relationship Id="rId182" Type="http://schemas.openxmlformats.org/officeDocument/2006/relationships/image" Target="../media/image219.gif"/><Relationship Id="rId187" Type="http://schemas.openxmlformats.org/officeDocument/2006/relationships/image" Target="../media/image224.gif"/><Relationship Id="rId1" Type="http://schemas.openxmlformats.org/officeDocument/2006/relationships/image" Target="../media/image38.gif"/><Relationship Id="rId6" Type="http://schemas.openxmlformats.org/officeDocument/2006/relationships/image" Target="../media/image43.gif"/><Relationship Id="rId23" Type="http://schemas.openxmlformats.org/officeDocument/2006/relationships/image" Target="../media/image60.gif"/><Relationship Id="rId28" Type="http://schemas.openxmlformats.org/officeDocument/2006/relationships/image" Target="../media/image65.gif"/><Relationship Id="rId49" Type="http://schemas.openxmlformats.org/officeDocument/2006/relationships/image" Target="../media/image86.gif"/><Relationship Id="rId114" Type="http://schemas.openxmlformats.org/officeDocument/2006/relationships/image" Target="../media/image151.gif"/><Relationship Id="rId119" Type="http://schemas.openxmlformats.org/officeDocument/2006/relationships/image" Target="../media/image156.gif"/><Relationship Id="rId44" Type="http://schemas.openxmlformats.org/officeDocument/2006/relationships/image" Target="../media/image81.gif"/><Relationship Id="rId60" Type="http://schemas.openxmlformats.org/officeDocument/2006/relationships/image" Target="../media/image97.gif"/><Relationship Id="rId65" Type="http://schemas.openxmlformats.org/officeDocument/2006/relationships/image" Target="../media/image102.gif"/><Relationship Id="rId81" Type="http://schemas.openxmlformats.org/officeDocument/2006/relationships/image" Target="../media/image118.gif"/><Relationship Id="rId86" Type="http://schemas.openxmlformats.org/officeDocument/2006/relationships/image" Target="../media/image123.gif"/><Relationship Id="rId130" Type="http://schemas.openxmlformats.org/officeDocument/2006/relationships/image" Target="../media/image167.gif"/><Relationship Id="rId135" Type="http://schemas.openxmlformats.org/officeDocument/2006/relationships/image" Target="../media/image172.gif"/><Relationship Id="rId151" Type="http://schemas.openxmlformats.org/officeDocument/2006/relationships/image" Target="../media/image188.gif"/><Relationship Id="rId156" Type="http://schemas.openxmlformats.org/officeDocument/2006/relationships/image" Target="../media/image193.gif"/><Relationship Id="rId177" Type="http://schemas.openxmlformats.org/officeDocument/2006/relationships/image" Target="../media/image214.gif"/><Relationship Id="rId198" Type="http://schemas.openxmlformats.org/officeDocument/2006/relationships/image" Target="../media/image234.png"/><Relationship Id="rId172" Type="http://schemas.openxmlformats.org/officeDocument/2006/relationships/image" Target="../media/image209.gif"/><Relationship Id="rId193" Type="http://schemas.openxmlformats.org/officeDocument/2006/relationships/image" Target="../media/image230.gif"/><Relationship Id="rId202" Type="http://schemas.openxmlformats.org/officeDocument/2006/relationships/image" Target="../media/image238.jpeg"/><Relationship Id="rId207" Type="http://schemas.microsoft.com/office/2007/relationships/hdphoto" Target="../media/hdphoto8.wdp"/><Relationship Id="rId13" Type="http://schemas.openxmlformats.org/officeDocument/2006/relationships/image" Target="../media/image50.gif"/><Relationship Id="rId18" Type="http://schemas.openxmlformats.org/officeDocument/2006/relationships/image" Target="../media/image55.gif"/><Relationship Id="rId39" Type="http://schemas.openxmlformats.org/officeDocument/2006/relationships/image" Target="../media/image76.gif"/><Relationship Id="rId109" Type="http://schemas.openxmlformats.org/officeDocument/2006/relationships/image" Target="../media/image146.gif"/><Relationship Id="rId34" Type="http://schemas.openxmlformats.org/officeDocument/2006/relationships/image" Target="../media/image71.gif"/><Relationship Id="rId50" Type="http://schemas.openxmlformats.org/officeDocument/2006/relationships/image" Target="../media/image87.gif"/><Relationship Id="rId55" Type="http://schemas.openxmlformats.org/officeDocument/2006/relationships/image" Target="../media/image92.gif"/><Relationship Id="rId76" Type="http://schemas.openxmlformats.org/officeDocument/2006/relationships/image" Target="../media/image113.gif"/><Relationship Id="rId97" Type="http://schemas.openxmlformats.org/officeDocument/2006/relationships/image" Target="../media/image134.gif"/><Relationship Id="rId104" Type="http://schemas.openxmlformats.org/officeDocument/2006/relationships/image" Target="../media/image141.gif"/><Relationship Id="rId120" Type="http://schemas.openxmlformats.org/officeDocument/2006/relationships/image" Target="../media/image157.gif"/><Relationship Id="rId125" Type="http://schemas.openxmlformats.org/officeDocument/2006/relationships/image" Target="../media/image162.gif"/><Relationship Id="rId141" Type="http://schemas.openxmlformats.org/officeDocument/2006/relationships/image" Target="../media/image178.gif"/><Relationship Id="rId146" Type="http://schemas.openxmlformats.org/officeDocument/2006/relationships/image" Target="../media/image183.gif"/><Relationship Id="rId167" Type="http://schemas.openxmlformats.org/officeDocument/2006/relationships/image" Target="../media/image204.gif"/><Relationship Id="rId188" Type="http://schemas.openxmlformats.org/officeDocument/2006/relationships/image" Target="../media/image225.gif"/><Relationship Id="rId7" Type="http://schemas.openxmlformats.org/officeDocument/2006/relationships/image" Target="../media/image44.gif"/><Relationship Id="rId71" Type="http://schemas.openxmlformats.org/officeDocument/2006/relationships/image" Target="../media/image108.gif"/><Relationship Id="rId92" Type="http://schemas.openxmlformats.org/officeDocument/2006/relationships/image" Target="../media/image129.gif"/><Relationship Id="rId162" Type="http://schemas.openxmlformats.org/officeDocument/2006/relationships/image" Target="../media/image199.gif"/><Relationship Id="rId183" Type="http://schemas.openxmlformats.org/officeDocument/2006/relationships/image" Target="../media/image220.gif"/><Relationship Id="rId2" Type="http://schemas.openxmlformats.org/officeDocument/2006/relationships/image" Target="../media/image39.gif"/><Relationship Id="rId29" Type="http://schemas.openxmlformats.org/officeDocument/2006/relationships/image" Target="../media/image66.gif"/><Relationship Id="rId24" Type="http://schemas.openxmlformats.org/officeDocument/2006/relationships/image" Target="../media/image61.gif"/><Relationship Id="rId40" Type="http://schemas.openxmlformats.org/officeDocument/2006/relationships/image" Target="../media/image77.gif"/><Relationship Id="rId45" Type="http://schemas.openxmlformats.org/officeDocument/2006/relationships/image" Target="../media/image82.gif"/><Relationship Id="rId66" Type="http://schemas.openxmlformats.org/officeDocument/2006/relationships/image" Target="../media/image103.gif"/><Relationship Id="rId87" Type="http://schemas.openxmlformats.org/officeDocument/2006/relationships/image" Target="../media/image124.gif"/><Relationship Id="rId110" Type="http://schemas.openxmlformats.org/officeDocument/2006/relationships/image" Target="../media/image147.gif"/><Relationship Id="rId115" Type="http://schemas.openxmlformats.org/officeDocument/2006/relationships/image" Target="../media/image152.gif"/><Relationship Id="rId131" Type="http://schemas.openxmlformats.org/officeDocument/2006/relationships/image" Target="../media/image168.gif"/><Relationship Id="rId136" Type="http://schemas.openxmlformats.org/officeDocument/2006/relationships/image" Target="../media/image173.gif"/><Relationship Id="rId157" Type="http://schemas.openxmlformats.org/officeDocument/2006/relationships/image" Target="../media/image194.gif"/><Relationship Id="rId178" Type="http://schemas.openxmlformats.org/officeDocument/2006/relationships/image" Target="../media/image215.gif"/><Relationship Id="rId61" Type="http://schemas.openxmlformats.org/officeDocument/2006/relationships/image" Target="../media/image98.gif"/><Relationship Id="rId82" Type="http://schemas.openxmlformats.org/officeDocument/2006/relationships/image" Target="../media/image119.gif"/><Relationship Id="rId152" Type="http://schemas.openxmlformats.org/officeDocument/2006/relationships/image" Target="../media/image189.gif"/><Relationship Id="rId173" Type="http://schemas.openxmlformats.org/officeDocument/2006/relationships/image" Target="../media/image210.gif"/><Relationship Id="rId194" Type="http://schemas.openxmlformats.org/officeDocument/2006/relationships/image" Target="../media/image231.gif"/><Relationship Id="rId199" Type="http://schemas.openxmlformats.org/officeDocument/2006/relationships/image" Target="../media/image235.jpeg"/><Relationship Id="rId203" Type="http://schemas.microsoft.com/office/2007/relationships/hdphoto" Target="../media/hdphoto6.wdp"/><Relationship Id="rId19" Type="http://schemas.openxmlformats.org/officeDocument/2006/relationships/image" Target="../media/image56.gif"/><Relationship Id="rId14" Type="http://schemas.openxmlformats.org/officeDocument/2006/relationships/image" Target="../media/image51.gif"/><Relationship Id="rId30" Type="http://schemas.openxmlformats.org/officeDocument/2006/relationships/image" Target="../media/image67.gif"/><Relationship Id="rId35" Type="http://schemas.openxmlformats.org/officeDocument/2006/relationships/image" Target="../media/image72.gif"/><Relationship Id="rId56" Type="http://schemas.openxmlformats.org/officeDocument/2006/relationships/image" Target="../media/image93.gif"/><Relationship Id="rId77" Type="http://schemas.openxmlformats.org/officeDocument/2006/relationships/image" Target="../media/image114.gif"/><Relationship Id="rId100" Type="http://schemas.openxmlformats.org/officeDocument/2006/relationships/image" Target="../media/image137.gif"/><Relationship Id="rId105" Type="http://schemas.openxmlformats.org/officeDocument/2006/relationships/image" Target="../media/image142.gif"/><Relationship Id="rId126" Type="http://schemas.openxmlformats.org/officeDocument/2006/relationships/image" Target="../media/image163.gif"/><Relationship Id="rId147" Type="http://schemas.openxmlformats.org/officeDocument/2006/relationships/image" Target="../media/image184.gif"/><Relationship Id="rId168" Type="http://schemas.openxmlformats.org/officeDocument/2006/relationships/image" Target="../media/image205.gif"/><Relationship Id="rId8" Type="http://schemas.openxmlformats.org/officeDocument/2006/relationships/image" Target="../media/image45.gif"/><Relationship Id="rId51" Type="http://schemas.openxmlformats.org/officeDocument/2006/relationships/image" Target="../media/image88.gif"/><Relationship Id="rId72" Type="http://schemas.openxmlformats.org/officeDocument/2006/relationships/image" Target="../media/image109.gif"/><Relationship Id="rId93" Type="http://schemas.openxmlformats.org/officeDocument/2006/relationships/image" Target="../media/image130.gif"/><Relationship Id="rId98" Type="http://schemas.openxmlformats.org/officeDocument/2006/relationships/image" Target="../media/image135.gif"/><Relationship Id="rId121" Type="http://schemas.openxmlformats.org/officeDocument/2006/relationships/image" Target="../media/image158.gif"/><Relationship Id="rId142" Type="http://schemas.openxmlformats.org/officeDocument/2006/relationships/image" Target="../media/image179.gif"/><Relationship Id="rId163" Type="http://schemas.openxmlformats.org/officeDocument/2006/relationships/image" Target="../media/image200.gif"/><Relationship Id="rId184" Type="http://schemas.openxmlformats.org/officeDocument/2006/relationships/image" Target="../media/image221.gif"/><Relationship Id="rId189" Type="http://schemas.openxmlformats.org/officeDocument/2006/relationships/image" Target="../media/image226.gif"/><Relationship Id="rId3" Type="http://schemas.openxmlformats.org/officeDocument/2006/relationships/image" Target="../media/image40.gif"/><Relationship Id="rId25" Type="http://schemas.openxmlformats.org/officeDocument/2006/relationships/image" Target="../media/image62.gif"/><Relationship Id="rId46" Type="http://schemas.openxmlformats.org/officeDocument/2006/relationships/image" Target="../media/image83.gif"/><Relationship Id="rId67" Type="http://schemas.openxmlformats.org/officeDocument/2006/relationships/image" Target="../media/image104.gif"/><Relationship Id="rId116" Type="http://schemas.openxmlformats.org/officeDocument/2006/relationships/image" Target="../media/image153.gif"/><Relationship Id="rId137" Type="http://schemas.openxmlformats.org/officeDocument/2006/relationships/image" Target="../media/image174.gif"/><Relationship Id="rId158" Type="http://schemas.openxmlformats.org/officeDocument/2006/relationships/image" Target="../media/image195.gif"/><Relationship Id="rId20" Type="http://schemas.openxmlformats.org/officeDocument/2006/relationships/image" Target="../media/image57.gif"/><Relationship Id="rId41" Type="http://schemas.openxmlformats.org/officeDocument/2006/relationships/image" Target="../media/image78.gif"/><Relationship Id="rId62" Type="http://schemas.openxmlformats.org/officeDocument/2006/relationships/image" Target="../media/image99.gif"/><Relationship Id="rId83" Type="http://schemas.openxmlformats.org/officeDocument/2006/relationships/image" Target="../media/image120.gif"/><Relationship Id="rId88" Type="http://schemas.openxmlformats.org/officeDocument/2006/relationships/image" Target="../media/image125.gif"/><Relationship Id="rId111" Type="http://schemas.openxmlformats.org/officeDocument/2006/relationships/image" Target="../media/image148.gif"/><Relationship Id="rId132" Type="http://schemas.openxmlformats.org/officeDocument/2006/relationships/image" Target="../media/image169.gif"/><Relationship Id="rId153" Type="http://schemas.openxmlformats.org/officeDocument/2006/relationships/image" Target="../media/image190.gif"/><Relationship Id="rId174" Type="http://schemas.openxmlformats.org/officeDocument/2006/relationships/image" Target="../media/image211.gif"/><Relationship Id="rId179" Type="http://schemas.openxmlformats.org/officeDocument/2006/relationships/image" Target="../media/image216.gif"/><Relationship Id="rId195" Type="http://schemas.openxmlformats.org/officeDocument/2006/relationships/image" Target="../media/image232.gif"/><Relationship Id="rId190" Type="http://schemas.openxmlformats.org/officeDocument/2006/relationships/image" Target="../media/image227.gif"/><Relationship Id="rId204" Type="http://schemas.openxmlformats.org/officeDocument/2006/relationships/image" Target="../media/image239.jpeg"/><Relationship Id="rId15" Type="http://schemas.openxmlformats.org/officeDocument/2006/relationships/image" Target="../media/image52.gif"/><Relationship Id="rId36" Type="http://schemas.openxmlformats.org/officeDocument/2006/relationships/image" Target="../media/image73.gif"/><Relationship Id="rId57" Type="http://schemas.openxmlformats.org/officeDocument/2006/relationships/image" Target="../media/image94.gif"/><Relationship Id="rId106" Type="http://schemas.openxmlformats.org/officeDocument/2006/relationships/image" Target="../media/image143.gif"/><Relationship Id="rId127" Type="http://schemas.openxmlformats.org/officeDocument/2006/relationships/image" Target="../media/image164.gif"/><Relationship Id="rId10" Type="http://schemas.openxmlformats.org/officeDocument/2006/relationships/image" Target="../media/image47.gif"/><Relationship Id="rId31" Type="http://schemas.openxmlformats.org/officeDocument/2006/relationships/image" Target="../media/image68.gif"/><Relationship Id="rId52" Type="http://schemas.openxmlformats.org/officeDocument/2006/relationships/image" Target="../media/image89.gif"/><Relationship Id="rId73" Type="http://schemas.openxmlformats.org/officeDocument/2006/relationships/image" Target="../media/image110.gif"/><Relationship Id="rId78" Type="http://schemas.openxmlformats.org/officeDocument/2006/relationships/image" Target="../media/image115.gif"/><Relationship Id="rId94" Type="http://schemas.openxmlformats.org/officeDocument/2006/relationships/image" Target="../media/image131.gif"/><Relationship Id="rId99" Type="http://schemas.openxmlformats.org/officeDocument/2006/relationships/image" Target="../media/image136.gif"/><Relationship Id="rId101" Type="http://schemas.openxmlformats.org/officeDocument/2006/relationships/image" Target="../media/image138.gif"/><Relationship Id="rId122" Type="http://schemas.openxmlformats.org/officeDocument/2006/relationships/image" Target="../media/image159.gif"/><Relationship Id="rId143" Type="http://schemas.openxmlformats.org/officeDocument/2006/relationships/image" Target="../media/image180.gif"/><Relationship Id="rId148" Type="http://schemas.openxmlformats.org/officeDocument/2006/relationships/image" Target="../media/image185.gif"/><Relationship Id="rId164" Type="http://schemas.openxmlformats.org/officeDocument/2006/relationships/image" Target="../media/image201.gif"/><Relationship Id="rId169" Type="http://schemas.openxmlformats.org/officeDocument/2006/relationships/image" Target="../media/image206.gif"/><Relationship Id="rId185" Type="http://schemas.openxmlformats.org/officeDocument/2006/relationships/image" Target="../media/image222.gif"/><Relationship Id="rId4" Type="http://schemas.openxmlformats.org/officeDocument/2006/relationships/image" Target="../media/image41.gif"/><Relationship Id="rId9" Type="http://schemas.openxmlformats.org/officeDocument/2006/relationships/image" Target="../media/image46.gif"/><Relationship Id="rId180" Type="http://schemas.openxmlformats.org/officeDocument/2006/relationships/image" Target="../media/image217.gif"/><Relationship Id="rId26" Type="http://schemas.openxmlformats.org/officeDocument/2006/relationships/image" Target="../media/image63.gif"/><Relationship Id="rId47" Type="http://schemas.openxmlformats.org/officeDocument/2006/relationships/image" Target="../media/image84.gif"/><Relationship Id="rId68" Type="http://schemas.openxmlformats.org/officeDocument/2006/relationships/image" Target="../media/image105.gif"/><Relationship Id="rId89" Type="http://schemas.openxmlformats.org/officeDocument/2006/relationships/image" Target="../media/image126.gif"/><Relationship Id="rId112" Type="http://schemas.openxmlformats.org/officeDocument/2006/relationships/image" Target="../media/image149.gif"/><Relationship Id="rId133" Type="http://schemas.openxmlformats.org/officeDocument/2006/relationships/image" Target="../media/image170.gif"/><Relationship Id="rId154" Type="http://schemas.openxmlformats.org/officeDocument/2006/relationships/image" Target="../media/image191.gif"/><Relationship Id="rId175" Type="http://schemas.openxmlformats.org/officeDocument/2006/relationships/image" Target="../media/image212.gif"/><Relationship Id="rId196" Type="http://schemas.openxmlformats.org/officeDocument/2006/relationships/image" Target="../media/image233.png"/><Relationship Id="rId200" Type="http://schemas.openxmlformats.org/officeDocument/2006/relationships/image" Target="../media/image236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12" Type="http://schemas.openxmlformats.org/officeDocument/2006/relationships/image" Target="../media/image20.png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11" Type="http://schemas.openxmlformats.org/officeDocument/2006/relationships/image" Target="../media/image19.png"/><Relationship Id="rId5" Type="http://schemas.openxmlformats.org/officeDocument/2006/relationships/image" Target="../media/image4.emf"/><Relationship Id="rId10" Type="http://schemas.openxmlformats.org/officeDocument/2006/relationships/image" Target="../media/image18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15241</xdr:colOff>
          <xdr:row>24</xdr:row>
          <xdr:rowOff>124968</xdr:rowOff>
        </xdr:from>
        <xdr:to>
          <xdr:col>1</xdr:col>
          <xdr:colOff>116093</xdr:colOff>
          <xdr:row>24</xdr:row>
          <xdr:rowOff>297180</xdr:rowOff>
        </xdr:to>
        <xdr:pic>
          <xdr:nvPicPr>
            <xdr:cNvPr id="85" name="Image 84" descr="http://www.unesco.org/eri/cp/flags-icons/FR.gif;pv2b110f60b2eb4f7f">
              <a:extLst>
                <a:ext uri="{FF2B5EF4-FFF2-40B4-BE49-F238E27FC236}">
                  <a16:creationId xmlns:a16="http://schemas.microsoft.com/office/drawing/2014/main" id="{00000000-0008-0000-0000-00005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drapeau" spid="_x0000_s617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r="13793" b="10526"/>
            <a:stretch>
              <a:fillRect/>
            </a:stretch>
          </xdr:blipFill>
          <xdr:spPr bwMode="auto">
            <a:xfrm>
              <a:off x="15241" y="5443728"/>
              <a:ext cx="253252" cy="17221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22</xdr:col>
      <xdr:colOff>22860</xdr:colOff>
      <xdr:row>1</xdr:row>
      <xdr:rowOff>32744</xdr:rowOff>
    </xdr:from>
    <xdr:to>
      <xdr:col>26</xdr:col>
      <xdr:colOff>0</xdr:colOff>
      <xdr:row>5</xdr:row>
      <xdr:rowOff>1400</xdr:rowOff>
    </xdr:to>
    <xdr:pic>
      <xdr:nvPicPr>
        <xdr:cNvPr id="38" name="IMAGE_TABLEAU_ETAT" descr="Afficher l'image d'origin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5880" y="246104"/>
          <a:ext cx="1428510" cy="668295"/>
        </a:xfrm>
        <a:prstGeom prst="rect">
          <a:avLst/>
        </a:prstGeom>
        <a:noFill/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19391</xdr:colOff>
      <xdr:row>6</xdr:row>
      <xdr:rowOff>11771</xdr:rowOff>
    </xdr:from>
    <xdr:to>
      <xdr:col>18</xdr:col>
      <xdr:colOff>271662</xdr:colOff>
      <xdr:row>6</xdr:row>
      <xdr:rowOff>175260</xdr:rowOff>
    </xdr:to>
    <xdr:pic>
      <xdr:nvPicPr>
        <xdr:cNvPr id="40" name="PORTE_AVION" descr="Aircraft Carriers Comparison.: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1918" y1="11268" x2="96643" y2="2113"/>
                      <a14:foregroundMark x1="95923" y1="7042" x2="99281" y2="99296"/>
                      <a14:foregroundMark x1="99760" y1="63380" x2="41247" y2="99296"/>
                      <a14:foregroundMark x1="1918" y1="0" x2="3597" y2="99296"/>
                      <a14:foregroundMark x1="87290" y1="0" x2="93765" y2="95070"/>
                      <a14:foregroundMark x1="96163" y1="0" x2="99760" y2="4930"/>
                      <a14:foregroundMark x1="8393" y1="95775" x2="79856" y2="49296"/>
                      <a14:foregroundMark x1="83453" y1="80986" x2="22542" y2="95775"/>
                      <a14:foregroundMark x1="12710" y1="30282" x2="97602" y2="2113"/>
                      <a14:foregroundMark x1="68345" y1="2113" x2="80336" y2="9929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265511" y="1116671"/>
          <a:ext cx="861871" cy="163489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15242</xdr:colOff>
      <xdr:row>7</xdr:row>
      <xdr:rowOff>15937</xdr:rowOff>
    </xdr:from>
    <xdr:to>
      <xdr:col>18</xdr:col>
      <xdr:colOff>113062</xdr:colOff>
      <xdr:row>7</xdr:row>
      <xdr:rowOff>175260</xdr:rowOff>
    </xdr:to>
    <xdr:pic>
      <xdr:nvPicPr>
        <xdr:cNvPr id="41" name="CUIRASSE" descr="Battlecruiser | Thread: Is the battlecruiser concept really dead???: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0" b="100000" l="0" r="100000">
                      <a14:foregroundMark x1="0" y1="3448" x2="99792" y2="3448"/>
                      <a14:foregroundMark x1="99792" y1="96552" x2="93763" y2="98276"/>
                      <a14:foregroundMark x1="95634" y1="0" x2="98129" y2="98276"/>
                      <a14:foregroundMark x1="6445" y1="0" x2="6445" y2="98276"/>
                      <a14:foregroundMark x1="13929" y1="62069" x2="87110" y2="51724"/>
                      <a14:foregroundMark x1="38669" y1="0" x2="67152" y2="98276"/>
                      <a14:foregroundMark x1="98753" y1="43103" x2="29106" y2="9827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299462" y="1097977"/>
          <a:ext cx="707420" cy="159323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15242</xdr:colOff>
      <xdr:row>8</xdr:row>
      <xdr:rowOff>18734</xdr:rowOff>
    </xdr:from>
    <xdr:to>
      <xdr:col>17</xdr:col>
      <xdr:colOff>225715</xdr:colOff>
      <xdr:row>8</xdr:row>
      <xdr:rowOff>175260</xdr:rowOff>
    </xdr:to>
    <xdr:pic>
      <xdr:nvPicPr>
        <xdr:cNvPr id="45" name="CROISEUR1" descr="Afficher l'image d'origine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0" b="100000" l="1328" r="100000">
                      <a14:foregroundMark x1="6072" y1="7851" x2="99905" y2="7851"/>
                      <a14:foregroundMark x1="16319" y1="70661" x2="99905" y2="89669"/>
                      <a14:foregroundMark x1="96110" y1="57025" x2="99905" y2="61570"/>
                      <a14:foregroundMark x1="4649" y1="31818" x2="99905" y2="5785"/>
                      <a14:foregroundMark x1="45731" y1="70661" x2="2846" y2="95455"/>
                      <a14:foregroundMark x1="11290" y1="0" x2="10247" y2="74793"/>
                      <a14:foregroundMark x1="8824" y1="65702" x2="99905" y2="314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299462" y="1291274"/>
          <a:ext cx="515273" cy="156526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22860</xdr:colOff>
      <xdr:row>10</xdr:row>
      <xdr:rowOff>8947</xdr:rowOff>
    </xdr:from>
    <xdr:to>
      <xdr:col>17</xdr:col>
      <xdr:colOff>64374</xdr:colOff>
      <xdr:row>10</xdr:row>
      <xdr:rowOff>167641</xdr:rowOff>
    </xdr:to>
    <xdr:pic>
      <xdr:nvPicPr>
        <xdr:cNvPr id="48" name="DESTROYER1" descr="Afficher l'image d'origin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0" b="100000" l="0" r="100000">
                      <a14:foregroundMark x1="17266" y1="37500" x2="92086" y2="14063"/>
                      <a14:foregroundMark x1="70504" y1="56250" x2="0" y2="76563"/>
                      <a14:foregroundMark x1="22302" y1="37500" x2="89928" y2="71875"/>
                      <a14:foregroundMark x1="61871" y1="76563" x2="17266" y2="4688"/>
                      <a14:foregroundMark x1="79137" y1="76563" x2="4317" y2="81250"/>
                      <a14:foregroundMark x1="15108" y1="32813" x2="97122" y2="234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8980" y="1875847"/>
          <a:ext cx="346314" cy="158694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15242</xdr:colOff>
      <xdr:row>9</xdr:row>
      <xdr:rowOff>18734</xdr:rowOff>
    </xdr:from>
    <xdr:to>
      <xdr:col>17</xdr:col>
      <xdr:colOff>225715</xdr:colOff>
      <xdr:row>9</xdr:row>
      <xdr:rowOff>175260</xdr:rowOff>
    </xdr:to>
    <xdr:pic>
      <xdr:nvPicPr>
        <xdr:cNvPr id="50" name="CROISEUR2" descr="Afficher l'image d'origine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0" b="100000" l="1328" r="100000">
                      <a14:foregroundMark x1="6072" y1="7851" x2="99905" y2="7851"/>
                      <a14:foregroundMark x1="16319" y1="70661" x2="99905" y2="89669"/>
                      <a14:foregroundMark x1="96110" y1="57025" x2="99905" y2="61570"/>
                      <a14:foregroundMark x1="4649" y1="31818" x2="99905" y2="5785"/>
                      <a14:foregroundMark x1="45731" y1="70661" x2="2846" y2="95455"/>
                      <a14:foregroundMark x1="11290" y1="0" x2="10247" y2="74793"/>
                      <a14:foregroundMark x1="8824" y1="65702" x2="99905" y2="314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299462" y="1481774"/>
          <a:ext cx="515273" cy="156526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22860</xdr:colOff>
      <xdr:row>11</xdr:row>
      <xdr:rowOff>8947</xdr:rowOff>
    </xdr:from>
    <xdr:to>
      <xdr:col>17</xdr:col>
      <xdr:colOff>64374</xdr:colOff>
      <xdr:row>11</xdr:row>
      <xdr:rowOff>167641</xdr:rowOff>
    </xdr:to>
    <xdr:pic>
      <xdr:nvPicPr>
        <xdr:cNvPr id="51" name="DESTROYER2" descr="Afficher l'image d'origine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0" b="100000" l="0" r="100000">
                      <a14:foregroundMark x1="17266" y1="37500" x2="92086" y2="14063"/>
                      <a14:foregroundMark x1="70504" y1="56250" x2="0" y2="76563"/>
                      <a14:foregroundMark x1="22302" y1="37500" x2="89928" y2="71875"/>
                      <a14:foregroundMark x1="61871" y1="76563" x2="17266" y2="4688"/>
                      <a14:foregroundMark x1="79137" y1="76563" x2="4317" y2="81250"/>
                      <a14:foregroundMark x1="15108" y1="32813" x2="97122" y2="234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8980" y="2066347"/>
          <a:ext cx="346314" cy="158694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24</xdr:col>
      <xdr:colOff>15240</xdr:colOff>
      <xdr:row>23</xdr:row>
      <xdr:rowOff>30480</xdr:rowOff>
    </xdr:from>
    <xdr:to>
      <xdr:col>25</xdr:col>
      <xdr:colOff>746760</xdr:colOff>
      <xdr:row>24</xdr:row>
      <xdr:rowOff>274320</xdr:rowOff>
    </xdr:to>
    <xdr:sp macro="[0]!Feuil1.TOUR_SUIVANT" textlink="">
      <xdr:nvSpPr>
        <xdr:cNvPr id="76" name="BOUTON_TOUR_SUIVAN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5448300" y="5257800"/>
          <a:ext cx="1036320" cy="548640"/>
        </a:xfrm>
        <a:prstGeom prst="roundRect">
          <a:avLst/>
        </a:prstGeom>
        <a:solidFill>
          <a:srgbClr val="D9969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cap="all" baseline="0">
              <a:solidFill>
                <a:srgbClr val="F2DCDB"/>
              </a:solidFill>
              <a:latin typeface="AR DESTINE" panose="02000000000000000000" pitchFamily="2" charset="0"/>
            </a:rPr>
            <a:t>VALIDER</a:t>
          </a:r>
        </a:p>
        <a:p>
          <a:pPr algn="ctr"/>
          <a:r>
            <a:rPr lang="fr-FR" sz="1200" cap="all" baseline="0">
              <a:solidFill>
                <a:srgbClr val="F2DCDB"/>
              </a:solidFill>
              <a:latin typeface="AR DESTINE" panose="02000000000000000000" pitchFamily="2" charset="0"/>
            </a:rPr>
            <a:t>ORDRE</a:t>
          </a:r>
        </a:p>
      </xdr:txBody>
    </xdr:sp>
    <xdr:clientData/>
  </xdr:twoCellAnchor>
  <xdr:twoCellAnchor>
    <xdr:from>
      <xdr:col>0</xdr:col>
      <xdr:colOff>45720</xdr:colOff>
      <xdr:row>15</xdr:row>
      <xdr:rowOff>53340</xdr:rowOff>
    </xdr:from>
    <xdr:to>
      <xdr:col>10</xdr:col>
      <xdr:colOff>122820</xdr:colOff>
      <xdr:row>17</xdr:row>
      <xdr:rowOff>38100</xdr:rowOff>
    </xdr:to>
    <xdr:sp macro="[0]!Feuil1.NOUVEAU_JEU" textlink="">
      <xdr:nvSpPr>
        <xdr:cNvPr id="77" name="BOUTON_NOUV_JE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5720" y="2842260"/>
          <a:ext cx="1944000" cy="594360"/>
        </a:xfrm>
        <a:prstGeom prst="roundRect">
          <a:avLst/>
        </a:prstGeom>
        <a:solidFill>
          <a:schemeClr val="tx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all" baseline="0">
              <a:solidFill>
                <a:schemeClr val="accent5">
                  <a:lumMod val="20000"/>
                  <a:lumOff val="80000"/>
                </a:schemeClr>
              </a:solidFill>
              <a:latin typeface="AR DESTINE" panose="02000000000000000000" pitchFamily="2" charset="0"/>
            </a:rPr>
            <a:t>Nouveau Jeu</a:t>
          </a:r>
        </a:p>
      </xdr:txBody>
    </xdr:sp>
    <xdr:clientData/>
  </xdr:twoCellAnchor>
  <xdr:twoCellAnchor>
    <xdr:from>
      <xdr:col>0</xdr:col>
      <xdr:colOff>45720</xdr:colOff>
      <xdr:row>17</xdr:row>
      <xdr:rowOff>114300</xdr:rowOff>
    </xdr:from>
    <xdr:to>
      <xdr:col>10</xdr:col>
      <xdr:colOff>122820</xdr:colOff>
      <xdr:row>18</xdr:row>
      <xdr:rowOff>169500</xdr:rowOff>
    </xdr:to>
    <xdr:sp macro="[0]!Feuil1.TEST_SON_NARRATEUR" textlink="">
      <xdr:nvSpPr>
        <xdr:cNvPr id="78" name="BOUTON_TEST_SON_NARR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45720" y="3512820"/>
          <a:ext cx="1944000" cy="36000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all" baseline="0">
              <a:solidFill>
                <a:schemeClr val="accent5">
                  <a:lumMod val="20000"/>
                  <a:lumOff val="80000"/>
                </a:schemeClr>
              </a:solidFill>
              <a:latin typeface="AR DESTINE" panose="02000000000000000000" pitchFamily="2" charset="0"/>
            </a:rPr>
            <a:t>Test son narrateur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286423</xdr:colOff>
          <xdr:row>1</xdr:row>
          <xdr:rowOff>30480</xdr:rowOff>
        </xdr:from>
        <xdr:to>
          <xdr:col>16</xdr:col>
          <xdr:colOff>2622</xdr:colOff>
          <xdr:row>2</xdr:row>
          <xdr:rowOff>75240</xdr:rowOff>
        </xdr:to>
        <xdr:pic>
          <xdr:nvPicPr>
            <xdr:cNvPr id="84" name="DRAPEAU_JEU" descr="http://www.unesco.org/eri/cp/flags-icons/FR.gif;pv2b110f60b2eb4f7f">
              <a:extLst>
                <a:ext uri="{FF2B5EF4-FFF2-40B4-BE49-F238E27FC236}">
                  <a16:creationId xmlns:a16="http://schemas.microsoft.com/office/drawing/2014/main" id="{00000000-0008-0000-0000-00005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drapeau" spid="_x0000_s6171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r="13793" b="10526"/>
            <a:stretch>
              <a:fillRect/>
            </a:stretch>
          </xdr:blipFill>
          <xdr:spPr bwMode="auto">
            <a:xfrm>
              <a:off x="2961043" y="243840"/>
              <a:ext cx="312352" cy="212400"/>
            </a:xfrm>
            <a:prstGeom prst="rect">
              <a:avLst/>
            </a:prstGeom>
            <a:noFill/>
            <a:effectLst>
              <a:innerShdw blurRad="63500" dist="50800">
                <a:prstClr val="black">
                  <a:alpha val="50000"/>
                </a:prstClr>
              </a:inn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8</xdr:col>
      <xdr:colOff>182880</xdr:colOff>
      <xdr:row>19</xdr:row>
      <xdr:rowOff>15240</xdr:rowOff>
    </xdr:from>
    <xdr:to>
      <xdr:col>10</xdr:col>
      <xdr:colOff>152400</xdr:colOff>
      <xdr:row>20</xdr:row>
      <xdr:rowOff>15240</xdr:rowOff>
    </xdr:to>
    <xdr:sp macro="" textlink="">
      <xdr:nvSpPr>
        <xdr:cNvPr id="81" name="Ellipse 80">
          <a:hlinkClick xmlns:r="http://schemas.openxmlformats.org/officeDocument/2006/relationships" r:id="rId11" tooltip="&gt; Aller dans la feuille Manuel du Jeu"/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668780" y="4023360"/>
          <a:ext cx="350520" cy="304800"/>
        </a:xfrm>
        <a:prstGeom prst="ellipse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obliqueBottomRight"/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>
              <a:solidFill>
                <a:schemeClr val="accent5">
                  <a:lumMod val="20000"/>
                  <a:lumOff val="80000"/>
                </a:schemeClr>
              </a:solidFill>
              <a:latin typeface="Stencil" panose="040409050D0802020404" pitchFamily="82" charset="0"/>
              <a:sym typeface="Webdings"/>
            </a:rPr>
            <a:t>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38100</xdr:colOff>
      <xdr:row>20</xdr:row>
      <xdr:rowOff>22860</xdr:rowOff>
    </xdr:from>
    <xdr:to>
      <xdr:col>8</xdr:col>
      <xdr:colOff>187770</xdr:colOff>
      <xdr:row>25</xdr:row>
      <xdr:rowOff>0</xdr:rowOff>
    </xdr:to>
    <xdr:pic>
      <xdr:nvPicPr>
        <xdr:cNvPr id="35" name="amiral" descr="Afficher l'image d'origin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122420"/>
          <a:ext cx="1635570" cy="1501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137284</xdr:colOff>
      <xdr:row>20</xdr:row>
      <xdr:rowOff>74096</xdr:rowOff>
    </xdr:from>
    <xdr:to>
      <xdr:col>8</xdr:col>
      <xdr:colOff>33591</xdr:colOff>
      <xdr:row>22</xdr:row>
      <xdr:rowOff>68580</xdr:rowOff>
    </xdr:to>
    <xdr:grpSp>
      <xdr:nvGrpSpPr>
        <xdr:cNvPr id="73" name="amiral_angry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GrpSpPr/>
      </xdr:nvGrpSpPr>
      <xdr:grpSpPr>
        <a:xfrm>
          <a:off x="291149" y="4389654"/>
          <a:ext cx="1178519" cy="609945"/>
          <a:chOff x="266824" y="4158416"/>
          <a:chExt cx="1229807" cy="604084"/>
        </a:xfrm>
      </xdr:grpSpPr>
      <xdr:cxnSp macro="">
        <xdr:nvCxnSpPr>
          <xdr:cNvPr id="53" name="Connecteur droit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CxnSpPr/>
        </xdr:nvCxnSpPr>
        <xdr:spPr>
          <a:xfrm>
            <a:off x="739140" y="4632960"/>
            <a:ext cx="129540" cy="121920"/>
          </a:xfrm>
          <a:prstGeom prst="line">
            <a:avLst/>
          </a:prstGeom>
          <a:ln w="38100">
            <a:solidFill>
              <a:sysClr val="windowText" lastClr="000000"/>
            </a:solidFill>
          </a:ln>
          <a:effectLst>
            <a:innerShdw blurRad="63500" dist="50800" dir="8100000">
              <a:prstClr val="black">
                <a:alpha val="50000"/>
              </a:prstClr>
            </a:innerShdw>
          </a:effectLst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4" name="Connecteur droit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CxnSpPr/>
        </xdr:nvCxnSpPr>
        <xdr:spPr>
          <a:xfrm flipV="1">
            <a:off x="922020" y="4655820"/>
            <a:ext cx="175260" cy="106680"/>
          </a:xfrm>
          <a:prstGeom prst="line">
            <a:avLst/>
          </a:prstGeom>
          <a:ln w="38100">
            <a:solidFill>
              <a:sysClr val="windowText" lastClr="000000"/>
            </a:solidFill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69" name="Triangle isocèle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 rot="19361075">
            <a:off x="266824" y="4158416"/>
            <a:ext cx="216349" cy="163358"/>
          </a:xfrm>
          <a:prstGeom prst="triangle">
            <a:avLst/>
          </a:prstGeom>
          <a:solidFill>
            <a:srgbClr val="C00000"/>
          </a:solidFill>
          <a:ln w="6350">
            <a:solidFill>
              <a:srgbClr val="FFFF00"/>
            </a:solidFill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0" name="Triangle isocèle 69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 rot="2083845">
            <a:off x="1280282" y="4158417"/>
            <a:ext cx="216349" cy="163358"/>
          </a:xfrm>
          <a:prstGeom prst="triangle">
            <a:avLst/>
          </a:prstGeom>
          <a:solidFill>
            <a:srgbClr val="C00000"/>
          </a:solidFill>
          <a:ln w="6350">
            <a:solidFill>
              <a:srgbClr val="FFFF00"/>
            </a:solidFill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8</xdr:col>
          <xdr:colOff>142875</xdr:colOff>
          <xdr:row>24</xdr:row>
          <xdr:rowOff>295275</xdr:rowOff>
        </xdr:to>
        <xdr:sp macro="" textlink="">
          <xdr:nvSpPr>
            <xdr:cNvPr id="1039" name="Image_actx_amiral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83819</xdr:colOff>
          <xdr:row>0</xdr:row>
          <xdr:rowOff>48462</xdr:rowOff>
        </xdr:from>
        <xdr:to>
          <xdr:col>4</xdr:col>
          <xdr:colOff>79786</xdr:colOff>
          <xdr:row>0</xdr:row>
          <xdr:rowOff>175259</xdr:rowOff>
        </xdr:to>
        <xdr:pic>
          <xdr:nvPicPr>
            <xdr:cNvPr id="68" name="DRAPEAU_JEU" descr="http://www.unesco.org/eri/cp/flags-icons/FR.gif;pv2b110f60b2eb4f7f"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drapeau_ennemi" spid="_x0000_s6172"/>
                </a:ext>
              </a:extLst>
            </xdr:cNvPicPr>
          </xdr:nvPicPr>
          <xdr:blipFill rotWithShape="1">
            <a:blip xmlns:r="http://schemas.openxmlformats.org/officeDocument/2006/relationships" r:embed="rId13"/>
            <a:srcRect r="13793" b="10526"/>
            <a:stretch>
              <a:fillRect/>
            </a:stretch>
          </xdr:blipFill>
          <xdr:spPr bwMode="auto">
            <a:xfrm>
              <a:off x="617219" y="48462"/>
              <a:ext cx="186467" cy="126797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>
              <a:bevelT w="139700" prst="cross"/>
            </a:sp3d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24</xdr:col>
      <xdr:colOff>0</xdr:colOff>
      <xdr:row>14</xdr:row>
      <xdr:rowOff>76200</xdr:rowOff>
    </xdr:from>
    <xdr:to>
      <xdr:col>25</xdr:col>
      <xdr:colOff>739140</xdr:colOff>
      <xdr:row>16</xdr:row>
      <xdr:rowOff>114300</xdr:rowOff>
    </xdr:to>
    <xdr:sp macro="[0]!Feuil1.PLACEMENT_FLOTTE" textlink="">
      <xdr:nvSpPr>
        <xdr:cNvPr id="71" name="BOUTON_DEPLOIEMENT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71160" y="2682240"/>
          <a:ext cx="1043940" cy="525780"/>
        </a:xfrm>
        <a:prstGeom prst="roundRect">
          <a:avLst/>
        </a:prstGeom>
        <a:solidFill>
          <a:srgbClr val="1F497D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18000" tIns="18000" rIns="18000" bIns="18000" rtlCol="0" anchor="ctr"/>
        <a:lstStyle/>
        <a:p>
          <a:pPr algn="ctr"/>
          <a:r>
            <a:rPr lang="fr-FR" sz="1000" cap="all" spc="50" baseline="0">
              <a:solidFill>
                <a:srgbClr val="DBEEF4"/>
              </a:solidFill>
              <a:latin typeface="AR DESTINE" panose="02000000000000000000" pitchFamily="2" charset="0"/>
            </a:rPr>
            <a:t>déploiement</a:t>
          </a:r>
          <a:r>
            <a:rPr lang="fr-FR" sz="1000" cap="all" baseline="0">
              <a:solidFill>
                <a:srgbClr val="DBEEF4"/>
              </a:solidFill>
              <a:latin typeface="AR DESTINE" panose="02000000000000000000" pitchFamily="2" charset="0"/>
            </a:rPr>
            <a:t> de la </a:t>
          </a:r>
          <a:r>
            <a:rPr lang="fr-FR" sz="1000" cap="all" spc="30" baseline="0">
              <a:solidFill>
                <a:srgbClr val="DBEEF4"/>
              </a:solidFill>
              <a:latin typeface="AR DESTINE" panose="02000000000000000000" pitchFamily="2" charset="0"/>
            </a:rPr>
            <a:t>flotte</a:t>
          </a:r>
          <a:endParaRPr lang="fr-FR" sz="900" cap="all" spc="30" baseline="0">
            <a:solidFill>
              <a:srgbClr val="DBEEF4"/>
            </a:solidFill>
            <a:latin typeface="AR DESTINE" panose="02000000000000000000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17</xdr:row>
          <xdr:rowOff>19050</xdr:rowOff>
        </xdr:from>
        <xdr:to>
          <xdr:col>25</xdr:col>
          <xdr:colOff>571500</xdr:colOff>
          <xdr:row>17</xdr:row>
          <xdr:rowOff>190500</xdr:rowOff>
        </xdr:to>
        <xdr:sp macro="" textlink="">
          <xdr:nvSpPr>
            <xdr:cNvPr id="1166" name="ctrle_porte_avions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17</xdr:row>
          <xdr:rowOff>19050</xdr:rowOff>
        </xdr:from>
        <xdr:to>
          <xdr:col>26</xdr:col>
          <xdr:colOff>0</xdr:colOff>
          <xdr:row>17</xdr:row>
          <xdr:rowOff>190500</xdr:rowOff>
        </xdr:to>
        <xdr:sp macro="" textlink="">
          <xdr:nvSpPr>
            <xdr:cNvPr id="1280" name="confirm_plac_pa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17</xdr:row>
          <xdr:rowOff>219075</xdr:rowOff>
        </xdr:from>
        <xdr:to>
          <xdr:col>25</xdr:col>
          <xdr:colOff>561975</xdr:colOff>
          <xdr:row>18</xdr:row>
          <xdr:rowOff>95250</xdr:rowOff>
        </xdr:to>
        <xdr:sp macro="" textlink="">
          <xdr:nvSpPr>
            <xdr:cNvPr id="1167" name="ctrle_cuirasse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17</xdr:row>
          <xdr:rowOff>219075</xdr:rowOff>
        </xdr:from>
        <xdr:to>
          <xdr:col>26</xdr:col>
          <xdr:colOff>0</xdr:colOff>
          <xdr:row>18</xdr:row>
          <xdr:rowOff>85725</xdr:rowOff>
        </xdr:to>
        <xdr:sp macro="" textlink="">
          <xdr:nvSpPr>
            <xdr:cNvPr id="1281" name="confirm_plac_cu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18</xdr:row>
          <xdr:rowOff>114300</xdr:rowOff>
        </xdr:from>
        <xdr:to>
          <xdr:col>25</xdr:col>
          <xdr:colOff>561975</xdr:colOff>
          <xdr:row>18</xdr:row>
          <xdr:rowOff>295275</xdr:rowOff>
        </xdr:to>
        <xdr:sp macro="" textlink="">
          <xdr:nvSpPr>
            <xdr:cNvPr id="1168" name="ctrle_croiseur1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18</xdr:row>
          <xdr:rowOff>114300</xdr:rowOff>
        </xdr:from>
        <xdr:to>
          <xdr:col>26</xdr:col>
          <xdr:colOff>0</xdr:colOff>
          <xdr:row>18</xdr:row>
          <xdr:rowOff>285750</xdr:rowOff>
        </xdr:to>
        <xdr:sp macro="" textlink="">
          <xdr:nvSpPr>
            <xdr:cNvPr id="1282" name="confirm_plac_cr1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19</xdr:row>
          <xdr:rowOff>19050</xdr:rowOff>
        </xdr:from>
        <xdr:to>
          <xdr:col>25</xdr:col>
          <xdr:colOff>571500</xdr:colOff>
          <xdr:row>19</xdr:row>
          <xdr:rowOff>190500</xdr:rowOff>
        </xdr:to>
        <xdr:sp macro="" textlink="">
          <xdr:nvSpPr>
            <xdr:cNvPr id="1169" name="ctrle_croiseur2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19</xdr:row>
          <xdr:rowOff>19050</xdr:rowOff>
        </xdr:from>
        <xdr:to>
          <xdr:col>26</xdr:col>
          <xdr:colOff>0</xdr:colOff>
          <xdr:row>19</xdr:row>
          <xdr:rowOff>190500</xdr:rowOff>
        </xdr:to>
        <xdr:sp macro="" textlink="">
          <xdr:nvSpPr>
            <xdr:cNvPr id="1283" name="confirm_plac_cr2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19</xdr:row>
          <xdr:rowOff>238125</xdr:rowOff>
        </xdr:from>
        <xdr:to>
          <xdr:col>25</xdr:col>
          <xdr:colOff>561975</xdr:colOff>
          <xdr:row>20</xdr:row>
          <xdr:rowOff>104775</xdr:rowOff>
        </xdr:to>
        <xdr:sp macro="" textlink="">
          <xdr:nvSpPr>
            <xdr:cNvPr id="1170" name="ctrle_destroyer1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19</xdr:row>
          <xdr:rowOff>238125</xdr:rowOff>
        </xdr:from>
        <xdr:to>
          <xdr:col>26</xdr:col>
          <xdr:colOff>0</xdr:colOff>
          <xdr:row>20</xdr:row>
          <xdr:rowOff>104775</xdr:rowOff>
        </xdr:to>
        <xdr:sp macro="" textlink="">
          <xdr:nvSpPr>
            <xdr:cNvPr id="1284" name="confirm_plac_d1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20</xdr:row>
          <xdr:rowOff>142875</xdr:rowOff>
        </xdr:from>
        <xdr:to>
          <xdr:col>25</xdr:col>
          <xdr:colOff>561975</xdr:colOff>
          <xdr:row>21</xdr:row>
          <xdr:rowOff>9525</xdr:rowOff>
        </xdr:to>
        <xdr:sp macro="" textlink="">
          <xdr:nvSpPr>
            <xdr:cNvPr id="1171" name="ctrle_destroyer2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552450</xdr:colOff>
          <xdr:row>20</xdr:row>
          <xdr:rowOff>142875</xdr:rowOff>
        </xdr:from>
        <xdr:to>
          <xdr:col>26</xdr:col>
          <xdr:colOff>0</xdr:colOff>
          <xdr:row>21</xdr:row>
          <xdr:rowOff>9525</xdr:rowOff>
        </xdr:to>
        <xdr:sp macro="" textlink="">
          <xdr:nvSpPr>
            <xdr:cNvPr id="1285" name="confirm_plac_d2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91440</xdr:colOff>
      <xdr:row>22</xdr:row>
      <xdr:rowOff>0</xdr:rowOff>
    </xdr:from>
    <xdr:to>
      <xdr:col>6</xdr:col>
      <xdr:colOff>53339</xdr:colOff>
      <xdr:row>22</xdr:row>
      <xdr:rowOff>190500</xdr:rowOff>
    </xdr:to>
    <xdr:grpSp>
      <xdr:nvGrpSpPr>
        <xdr:cNvPr id="11" name="amiral_lunettes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611652" y="4931019"/>
          <a:ext cx="511418" cy="190500"/>
          <a:chOff x="624840" y="4922520"/>
          <a:chExt cx="533399" cy="190500"/>
        </a:xfrm>
        <a:gradFill flip="none" rotWithShape="1">
          <a:gsLst>
            <a:gs pos="12000">
              <a:schemeClr val="tx1">
                <a:lumMod val="84000"/>
                <a:alpha val="83000"/>
              </a:schemeClr>
            </a:gs>
            <a:gs pos="52000">
              <a:schemeClr val="tx1">
                <a:alpha val="90000"/>
                <a:lumMod val="87000"/>
              </a:schemeClr>
            </a:gs>
            <a:gs pos="100000">
              <a:schemeClr val="bg1">
                <a:lumMod val="95000"/>
              </a:schemeClr>
            </a:gs>
          </a:gsLst>
          <a:lin ang="5400000" scaled="1"/>
          <a:tileRect/>
        </a:gradFill>
      </xdr:grpSpPr>
      <xdr:grpSp>
        <xdr:nvGrpSpPr>
          <xdr:cNvPr id="10" name="Groupe 9" hidden="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624840" y="4922520"/>
            <a:ext cx="328009" cy="160020"/>
            <a:chOff x="624840" y="4922520"/>
            <a:chExt cx="328009" cy="160020"/>
          </a:xfrm>
          <a:grpFill/>
        </xdr:grpSpPr>
        <xdr:sp macro="" textlink="">
          <xdr:nvSpPr>
            <xdr:cNvPr id="4" name="Rectangle 3" hidden="1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 rot="283402">
              <a:off x="647700" y="4953000"/>
              <a:ext cx="205740" cy="129540"/>
            </a:xfrm>
            <a:prstGeom prst="rect">
              <a:avLst/>
            </a:prstGeom>
            <a:grpFill/>
          </xdr:spPr>
          <xdr:style>
            <a:lnRef idx="1">
              <a:schemeClr val="dk1"/>
            </a:lnRef>
            <a:fillRef idx="3">
              <a:schemeClr val="dk1"/>
            </a:fillRef>
            <a:effectRef idx="2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900">
                <a:solidFill>
                  <a:schemeClr val="accent2">
                    <a:lumMod val="20000"/>
                    <a:lumOff val="80000"/>
                  </a:schemeClr>
                </a:solidFill>
                <a:latin typeface="Stencil" panose="040409050D0802020404" pitchFamily="82" charset="0"/>
              </a:endParaRPr>
            </a:p>
          </xdr:txBody>
        </xdr:sp>
        <xdr:cxnSp macro="">
          <xdr:nvCxnSpPr>
            <xdr:cNvPr id="6" name="Connecteur droit 5" hidden="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CxnSpPr/>
          </xdr:nvCxnSpPr>
          <xdr:spPr>
            <a:xfrm flipH="1" flipV="1">
              <a:off x="624840" y="4922520"/>
              <a:ext cx="15589" cy="71539"/>
            </a:xfrm>
            <a:prstGeom prst="line">
              <a:avLst/>
            </a:prstGeom>
            <a:grpFill/>
          </xdr:spPr>
          <xdr:style>
            <a:lnRef idx="1">
              <a:schemeClr val="dk1"/>
            </a:lnRef>
            <a:fillRef idx="3">
              <a:schemeClr val="dk1"/>
            </a:fillRef>
            <a:effectRef idx="2">
              <a:schemeClr val="dk1"/>
            </a:effectRef>
            <a:fontRef idx="minor">
              <a:schemeClr val="lt1"/>
            </a:fontRef>
          </xdr:style>
        </xdr:cxnSp>
        <xdr:cxnSp macro="">
          <xdr:nvCxnSpPr>
            <xdr:cNvPr id="232" name="Connecteur droit 231" hidden="1">
              <a:extLst>
                <a:ext uri="{FF2B5EF4-FFF2-40B4-BE49-F238E27FC236}">
                  <a16:creationId xmlns:a16="http://schemas.microsoft.com/office/drawing/2014/main" id="{00000000-0008-0000-0000-0000E8000000}"/>
                </a:ext>
              </a:extLst>
            </xdr:cNvPr>
            <xdr:cNvCxnSpPr/>
          </xdr:nvCxnSpPr>
          <xdr:spPr>
            <a:xfrm>
              <a:off x="853440" y="5029200"/>
              <a:ext cx="99409" cy="10579"/>
            </a:xfrm>
            <a:prstGeom prst="line">
              <a:avLst/>
            </a:prstGeom>
            <a:grpFill/>
          </xdr:spPr>
          <xdr:style>
            <a:lnRef idx="1">
              <a:schemeClr val="dk1"/>
            </a:lnRef>
            <a:fillRef idx="3">
              <a:schemeClr val="dk1"/>
            </a:fillRef>
            <a:effectRef idx="2">
              <a:schemeClr val="dk1"/>
            </a:effectRef>
            <a:fontRef idx="minor">
              <a:schemeClr val="lt1"/>
            </a:fontRef>
          </xdr:style>
        </xdr:cxnSp>
      </xdr:grpSp>
      <xdr:sp macro="" textlink="">
        <xdr:nvSpPr>
          <xdr:cNvPr id="233" name="Rectangle 232" hidden="1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SpPr/>
        </xdr:nvSpPr>
        <xdr:spPr>
          <a:xfrm rot="283402">
            <a:off x="952499" y="4983480"/>
            <a:ext cx="205740" cy="129540"/>
          </a:xfrm>
          <a:prstGeom prst="rect">
            <a:avLst/>
          </a:prstGeom>
          <a:grpFill/>
        </xdr:spPr>
        <xdr:style>
          <a:lnRef idx="1">
            <a:schemeClr val="dk1"/>
          </a:lnRef>
          <a:fillRef idx="3">
            <a:schemeClr val="dk1"/>
          </a:fillRef>
          <a:effectRef idx="2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900">
              <a:solidFill>
                <a:schemeClr val="accent2">
                  <a:lumMod val="20000"/>
                  <a:lumOff val="80000"/>
                </a:schemeClr>
              </a:solidFill>
              <a:latin typeface="Stencil" panose="040409050D0802020404" pitchFamily="82" charset="0"/>
            </a:endParaRPr>
          </a:p>
        </xdr:txBody>
      </xdr:sp>
    </xdr:grpSp>
    <xdr:clientData/>
  </xdr:twoCellAnchor>
  <xdr:twoCellAnchor editAs="absolute">
    <xdr:from>
      <xdr:col>10</xdr:col>
      <xdr:colOff>83820</xdr:colOff>
      <xdr:row>0</xdr:row>
      <xdr:rowOff>22860</xdr:rowOff>
    </xdr:from>
    <xdr:to>
      <xdr:col>12</xdr:col>
      <xdr:colOff>4445</xdr:colOff>
      <xdr:row>0</xdr:row>
      <xdr:rowOff>190500</xdr:rowOff>
    </xdr:to>
    <xdr:sp macro="[0]!Feuil1.CHANGE_ENNEMI" textlink="">
      <xdr:nvSpPr>
        <xdr:cNvPr id="3" name="BOUTON_CHANGER_PA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50720" y="22860"/>
          <a:ext cx="190500" cy="167640"/>
        </a:xfrm>
        <a:prstGeom prst="ellipse">
          <a:avLst/>
        </a:prstGeom>
        <a:solidFill>
          <a:srgbClr val="C00000"/>
        </a:solidFill>
        <a:ln>
          <a:noFill/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0"/>
        <a:lstStyle/>
        <a:p>
          <a:pPr algn="ctr"/>
          <a:r>
            <a:rPr lang="fr-FR" sz="900" b="1">
              <a:solidFill>
                <a:srgbClr val="F2DCDB"/>
              </a:solidFill>
              <a:latin typeface="Webdings" panose="05030102010509060703" pitchFamily="18" charset="2"/>
            </a:rPr>
            <a:t>q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9525</xdr:colOff>
          <xdr:row>1</xdr:row>
          <xdr:rowOff>19050</xdr:rowOff>
        </xdr:from>
        <xdr:to>
          <xdr:col>22</xdr:col>
          <xdr:colOff>85725</xdr:colOff>
          <xdr:row>2</xdr:row>
          <xdr:rowOff>47625</xdr:rowOff>
        </xdr:to>
        <xdr:sp macro="" textlink="">
          <xdr:nvSpPr>
            <xdr:cNvPr id="3316" name="LISTE_CHOIX_PAYS_JOUEUR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0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0</xdr:col>
      <xdr:colOff>45720</xdr:colOff>
      <xdr:row>19</xdr:row>
      <xdr:rowOff>45720</xdr:rowOff>
    </xdr:from>
    <xdr:to>
      <xdr:col>8</xdr:col>
      <xdr:colOff>76200</xdr:colOff>
      <xdr:row>19</xdr:row>
      <xdr:rowOff>266700</xdr:rowOff>
    </xdr:to>
    <xdr:sp macro="" textlink="">
      <xdr:nvSpPr>
        <xdr:cNvPr id="2" name="Rectangle à coins arrondis 1">
          <a:hlinkClick xmlns:r="http://schemas.openxmlformats.org/officeDocument/2006/relationships" r:id="rId14" tooltip="Aller dans la section Jeu Excel-Pratiqu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20" y="4053840"/>
          <a:ext cx="1516380" cy="220980"/>
        </a:xfrm>
        <a:prstGeom prst="roundRect">
          <a:avLst/>
        </a:prstGeom>
        <a:solidFill>
          <a:srgbClr val="00703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0" i="1">
              <a:solidFill>
                <a:srgbClr val="92D050"/>
              </a:solidFill>
              <a:latin typeface="+mj-lt"/>
            </a:rPr>
            <a:t>Lien</a:t>
          </a:r>
          <a:r>
            <a:rPr lang="fr-FR" sz="800" b="0" i="1" baseline="0">
              <a:solidFill>
                <a:srgbClr val="92D050"/>
              </a:solidFill>
              <a:latin typeface="+mj-lt"/>
            </a:rPr>
            <a:t> autres jeux excel-pratique</a:t>
          </a:r>
          <a:endParaRPr lang="fr-FR" sz="800" b="0" i="1">
            <a:solidFill>
              <a:srgbClr val="92D050"/>
            </a:solidFill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512884</xdr:colOff>
      <xdr:row>3</xdr:row>
      <xdr:rowOff>53340</xdr:rowOff>
    </xdr:from>
    <xdr:to>
      <xdr:col>9</xdr:col>
      <xdr:colOff>1120140</xdr:colOff>
      <xdr:row>3</xdr:row>
      <xdr:rowOff>289560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67096" y="910590"/>
          <a:ext cx="1376582" cy="236220"/>
        </a:xfrm>
        <a:prstGeom prst="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chemeClr val="accent5">
                  <a:lumMod val="40000"/>
                  <a:lumOff val="60000"/>
                </a:schemeClr>
              </a:solidFill>
              <a:latin typeface="+mj-lt"/>
            </a:rPr>
            <a:t>Application version</a:t>
          </a:r>
          <a:r>
            <a:rPr lang="fr-FR" sz="800" b="1" baseline="0">
              <a:solidFill>
                <a:schemeClr val="accent5">
                  <a:lumMod val="40000"/>
                  <a:lumOff val="60000"/>
                </a:schemeClr>
              </a:solidFill>
              <a:latin typeface="+mj-lt"/>
            </a:rPr>
            <a:t> 1.3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+mj-lt"/>
          </a:endParaRPr>
        </a:p>
      </xdr:txBody>
    </xdr:sp>
    <xdr:clientData/>
  </xdr:twoCellAnchor>
  <xdr:twoCellAnchor>
    <xdr:from>
      <xdr:col>0</xdr:col>
      <xdr:colOff>7620</xdr:colOff>
      <xdr:row>0</xdr:row>
      <xdr:rowOff>0</xdr:rowOff>
    </xdr:from>
    <xdr:to>
      <xdr:col>9</xdr:col>
      <xdr:colOff>1203960</xdr:colOff>
      <xdr:row>1</xdr:row>
      <xdr:rowOff>373380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7620" y="0"/>
          <a:ext cx="8016240" cy="662940"/>
        </a:xfrm>
        <a:prstGeom prst="rect">
          <a:avLst/>
        </a:prstGeom>
        <a:solidFill>
          <a:srgbClr val="002060">
            <a:alpha val="0"/>
          </a:srgbClr>
        </a:solidFill>
        <a:ln>
          <a:noFill/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soft" dir="t">
            <a:rot lat="0" lon="0" rev="0"/>
          </a:lightRig>
        </a:scene3d>
        <a:sp3d prstMaterial="translucentPowder">
          <a:bevelT w="203200" h="508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u="sng">
              <a:solidFill>
                <a:schemeClr val="accent5">
                  <a:lumMod val="20000"/>
                  <a:lumOff val="80000"/>
                </a:schemeClr>
              </a:solidFill>
              <a:latin typeface="Arial Narrow" panose="020B0606020202030204" pitchFamily="34" charset="0"/>
            </a:rPr>
            <a:t>MANUEL DU JEU</a:t>
          </a:r>
        </a:p>
      </xdr:txBody>
    </xdr:sp>
    <xdr:clientData/>
  </xdr:twoCellAnchor>
  <xdr:twoCellAnchor editAs="oneCell">
    <xdr:from>
      <xdr:col>2</xdr:col>
      <xdr:colOff>30480</xdr:colOff>
      <xdr:row>5</xdr:row>
      <xdr:rowOff>22860</xdr:rowOff>
    </xdr:from>
    <xdr:to>
      <xdr:col>7</xdr:col>
      <xdr:colOff>121920</xdr:colOff>
      <xdr:row>25</xdr:row>
      <xdr:rowOff>2837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5440" y="548640"/>
          <a:ext cx="3741420" cy="331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5</xdr:row>
      <xdr:rowOff>30480</xdr:rowOff>
    </xdr:from>
    <xdr:to>
      <xdr:col>9</xdr:col>
      <xdr:colOff>777240</xdr:colOff>
      <xdr:row>6</xdr:row>
      <xdr:rowOff>68580</xdr:rowOff>
    </xdr:to>
    <xdr:sp macro="" textlink="">
      <xdr:nvSpPr>
        <xdr:cNvPr id="5" name="Légende encadrée avec une bordure 1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524500" y="556260"/>
          <a:ext cx="2072640" cy="205740"/>
        </a:xfrm>
        <a:prstGeom prst="accentBorderCallout1">
          <a:avLst>
            <a:gd name="adj1" fmla="val 50000"/>
            <a:gd name="adj2" fmla="val -1690"/>
            <a:gd name="adj3" fmla="val 19122"/>
            <a:gd name="adj4" fmla="val -16435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Indication</a:t>
          </a:r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 de t</a:t>
          </a:r>
          <a:r>
            <a:rPr lang="fr-FR" sz="80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our en cours</a:t>
          </a:r>
        </a:p>
      </xdr:txBody>
    </xdr:sp>
    <xdr:clientData/>
  </xdr:twoCellAnchor>
  <xdr:twoCellAnchor>
    <xdr:from>
      <xdr:col>7</xdr:col>
      <xdr:colOff>289560</xdr:colOff>
      <xdr:row>6</xdr:row>
      <xdr:rowOff>99060</xdr:rowOff>
    </xdr:from>
    <xdr:to>
      <xdr:col>9</xdr:col>
      <xdr:colOff>777240</xdr:colOff>
      <xdr:row>7</xdr:row>
      <xdr:rowOff>137160</xdr:rowOff>
    </xdr:to>
    <xdr:sp macro="" textlink="">
      <xdr:nvSpPr>
        <xdr:cNvPr id="8" name="Légende encadrée avec une bordure 1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524500" y="792480"/>
          <a:ext cx="2072640" cy="205740"/>
        </a:xfrm>
        <a:prstGeom prst="accentBorderCallout1">
          <a:avLst>
            <a:gd name="adj1" fmla="val 50000"/>
            <a:gd name="adj2" fmla="val -1690"/>
            <a:gd name="adj3" fmla="val -95693"/>
            <a:gd name="adj4" fmla="val -64597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Adresse de tir du joueur dans la grille adverse 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289560</xdr:colOff>
      <xdr:row>8</xdr:row>
      <xdr:rowOff>7620</xdr:rowOff>
    </xdr:from>
    <xdr:to>
      <xdr:col>9</xdr:col>
      <xdr:colOff>777240</xdr:colOff>
      <xdr:row>9</xdr:row>
      <xdr:rowOff>45720</xdr:rowOff>
    </xdr:to>
    <xdr:sp macro="" textlink="">
      <xdr:nvSpPr>
        <xdr:cNvPr id="9" name="Légende encadrée avec une bordure 1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524500" y="1036320"/>
          <a:ext cx="2072640" cy="205740"/>
        </a:xfrm>
        <a:prstGeom prst="accentBorderCallout1">
          <a:avLst>
            <a:gd name="adj1" fmla="val 50000"/>
            <a:gd name="adj2" fmla="val -1690"/>
            <a:gd name="adj3" fmla="val -206805"/>
            <a:gd name="adj4" fmla="val -83346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Nombre d'ordre de tir disponible à poser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38100</xdr:colOff>
      <xdr:row>5</xdr:row>
      <xdr:rowOff>38100</xdr:rowOff>
    </xdr:from>
    <xdr:to>
      <xdr:col>1</xdr:col>
      <xdr:colOff>678180</xdr:colOff>
      <xdr:row>8</xdr:row>
      <xdr:rowOff>0</xdr:rowOff>
    </xdr:to>
    <xdr:sp macro="" textlink="">
      <xdr:nvSpPr>
        <xdr:cNvPr id="11" name="Légende encadrée avec une bordure 1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8100" y="563880"/>
          <a:ext cx="1432560" cy="464820"/>
        </a:xfrm>
        <a:prstGeom prst="accentBorderCallout1">
          <a:avLst>
            <a:gd name="adj1" fmla="val 35185"/>
            <a:gd name="adj2" fmla="val 101619"/>
            <a:gd name="adj3" fmla="val 163563"/>
            <a:gd name="adj4" fmla="val 155181"/>
          </a:avLst>
        </a:prstGeom>
        <a:noFill/>
        <a:ln w="12700">
          <a:solidFill>
            <a:srgbClr val="FF000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accent2">
                  <a:lumMod val="20000"/>
                  <a:lumOff val="80000"/>
                </a:schemeClr>
              </a:solidFill>
              <a:latin typeface="+mn-lt"/>
            </a:rPr>
            <a:t>Grille stratégique des résulats des tirs du joueur chez l'adversaire </a:t>
          </a:r>
          <a:endParaRPr lang="fr-FR" sz="800">
            <a:solidFill>
              <a:schemeClr val="accent2">
                <a:lumMod val="20000"/>
                <a:lumOff val="8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38100</xdr:colOff>
      <xdr:row>8</xdr:row>
      <xdr:rowOff>38100</xdr:rowOff>
    </xdr:from>
    <xdr:to>
      <xdr:col>1</xdr:col>
      <xdr:colOff>678180</xdr:colOff>
      <xdr:row>10</xdr:row>
      <xdr:rowOff>38100</xdr:rowOff>
    </xdr:to>
    <xdr:sp macro="" textlink="">
      <xdr:nvSpPr>
        <xdr:cNvPr id="12" name="Légende encadrée avec une bordure 1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8100" y="1066800"/>
          <a:ext cx="1432560" cy="335280"/>
        </a:xfrm>
        <a:prstGeom prst="accentBorderCallout1">
          <a:avLst>
            <a:gd name="adj1" fmla="val 35185"/>
            <a:gd name="adj2" fmla="val 101619"/>
            <a:gd name="adj3" fmla="val -137369"/>
            <a:gd name="adj4" fmla="val 181777"/>
          </a:avLst>
        </a:prstGeom>
        <a:noFill/>
        <a:ln w="12700">
          <a:solidFill>
            <a:srgbClr val="FF000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accent2">
                  <a:lumMod val="20000"/>
                  <a:lumOff val="80000"/>
                </a:schemeClr>
              </a:solidFill>
              <a:latin typeface="+mn-lt"/>
            </a:rPr>
            <a:t>Bouton pour changer le pays ennemi</a:t>
          </a:r>
          <a:endParaRPr lang="fr-FR" sz="800">
            <a:solidFill>
              <a:schemeClr val="accent2">
                <a:lumMod val="20000"/>
                <a:lumOff val="8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289560</xdr:colOff>
      <xdr:row>9</xdr:row>
      <xdr:rowOff>83820</xdr:rowOff>
    </xdr:from>
    <xdr:to>
      <xdr:col>9</xdr:col>
      <xdr:colOff>777240</xdr:colOff>
      <xdr:row>10</xdr:row>
      <xdr:rowOff>121920</xdr:rowOff>
    </xdr:to>
    <xdr:sp macro="" textlink="">
      <xdr:nvSpPr>
        <xdr:cNvPr id="13" name="Légende encadrée avec une bordure 1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524500" y="1280160"/>
          <a:ext cx="2072640" cy="205740"/>
        </a:xfrm>
        <a:prstGeom prst="accentBorderCallout1">
          <a:avLst>
            <a:gd name="adj1" fmla="val 50000"/>
            <a:gd name="adj2" fmla="val -1690"/>
            <a:gd name="adj3" fmla="val -266064"/>
            <a:gd name="adj4" fmla="val -75258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Liste déroulante du choix du pays du joueur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281940</xdr:colOff>
      <xdr:row>10</xdr:row>
      <xdr:rowOff>160020</xdr:rowOff>
    </xdr:from>
    <xdr:to>
      <xdr:col>9</xdr:col>
      <xdr:colOff>769620</xdr:colOff>
      <xdr:row>13</xdr:row>
      <xdr:rowOff>0</xdr:rowOff>
    </xdr:to>
    <xdr:sp macro="" textlink="">
      <xdr:nvSpPr>
        <xdr:cNvPr id="14" name="Légende encadrée avec une bordure 1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5516880" y="1524000"/>
          <a:ext cx="2072640" cy="342900"/>
        </a:xfrm>
        <a:prstGeom prst="accentBorderCallout1">
          <a:avLst>
            <a:gd name="adj1" fmla="val 50000"/>
            <a:gd name="adj2" fmla="val -1690"/>
            <a:gd name="adj3" fmla="val -149027"/>
            <a:gd name="adj4" fmla="val -83714"/>
          </a:avLst>
        </a:prstGeom>
        <a:noFill/>
        <a:ln w="12700">
          <a:solidFill>
            <a:srgbClr val="00B05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>
              <a:solidFill>
                <a:schemeClr val="accent3">
                  <a:lumMod val="40000"/>
                  <a:lumOff val="60000"/>
                </a:schemeClr>
              </a:solidFill>
              <a:latin typeface="+mn-lt"/>
            </a:rPr>
            <a:t>Indicateur du nombre</a:t>
          </a:r>
          <a:r>
            <a:rPr lang="fr-FR" sz="800" baseline="0">
              <a:solidFill>
                <a:schemeClr val="accent3">
                  <a:lumMod val="40000"/>
                  <a:lumOff val="60000"/>
                </a:schemeClr>
              </a:solidFill>
              <a:latin typeface="+mn-lt"/>
            </a:rPr>
            <a:t> de marins dans la flotte du joueur</a:t>
          </a:r>
          <a:endParaRPr lang="fr-FR" sz="800">
            <a:solidFill>
              <a:schemeClr val="accent3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281940</xdr:colOff>
      <xdr:row>13</xdr:row>
      <xdr:rowOff>38100</xdr:rowOff>
    </xdr:from>
    <xdr:to>
      <xdr:col>9</xdr:col>
      <xdr:colOff>769620</xdr:colOff>
      <xdr:row>15</xdr:row>
      <xdr:rowOff>83820</xdr:rowOff>
    </xdr:to>
    <xdr:sp macro="" textlink="">
      <xdr:nvSpPr>
        <xdr:cNvPr id="15" name="Légende encadrée avec une bordure 1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516880" y="1905000"/>
          <a:ext cx="2072640" cy="381000"/>
        </a:xfrm>
        <a:prstGeom prst="accentBorderCallout1">
          <a:avLst>
            <a:gd name="adj1" fmla="val 50000"/>
            <a:gd name="adj2" fmla="val -1690"/>
            <a:gd name="adj3" fmla="val -206879"/>
            <a:gd name="adj4" fmla="val -83346"/>
          </a:avLst>
        </a:prstGeom>
        <a:noFill/>
        <a:ln w="12700">
          <a:solidFill>
            <a:srgbClr val="C0000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2">
                  <a:lumMod val="40000"/>
                  <a:lumOff val="60000"/>
                </a:schemeClr>
              </a:solidFill>
              <a:latin typeface="+mn-lt"/>
            </a:rPr>
            <a:t>Indicateur des pertes dans les équipages du joueur</a:t>
          </a:r>
          <a:endParaRPr lang="fr-FR" sz="800">
            <a:solidFill>
              <a:schemeClr val="accent2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281940</xdr:colOff>
      <xdr:row>15</xdr:row>
      <xdr:rowOff>129540</xdr:rowOff>
    </xdr:from>
    <xdr:to>
      <xdr:col>9</xdr:col>
      <xdr:colOff>769620</xdr:colOff>
      <xdr:row>17</xdr:row>
      <xdr:rowOff>0</xdr:rowOff>
    </xdr:to>
    <xdr:sp macro="" textlink="">
      <xdr:nvSpPr>
        <xdr:cNvPr id="16" name="Légende encadrée avec une bordure 1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5516880" y="2331720"/>
          <a:ext cx="2072640" cy="205740"/>
        </a:xfrm>
        <a:prstGeom prst="accentBorderCallout1">
          <a:avLst>
            <a:gd name="adj1" fmla="val 50000"/>
            <a:gd name="adj2" fmla="val -1690"/>
            <a:gd name="adj3" fmla="val -269768"/>
            <a:gd name="adj4" fmla="val -39596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Indicateur d'état du navire du joueur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281940</xdr:colOff>
      <xdr:row>17</xdr:row>
      <xdr:rowOff>38100</xdr:rowOff>
    </xdr:from>
    <xdr:to>
      <xdr:col>9</xdr:col>
      <xdr:colOff>769620</xdr:colOff>
      <xdr:row>19</xdr:row>
      <xdr:rowOff>53340</xdr:rowOff>
    </xdr:to>
    <xdr:sp macro="" textlink="">
      <xdr:nvSpPr>
        <xdr:cNvPr id="17" name="Légende encadrée avec une bordure 1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5516880" y="2575560"/>
          <a:ext cx="2072640" cy="350520"/>
        </a:xfrm>
        <a:prstGeom prst="accentBorderCallout1">
          <a:avLst>
            <a:gd name="adj1" fmla="val 50000"/>
            <a:gd name="adj2" fmla="val -1690"/>
            <a:gd name="adj3" fmla="val -231119"/>
            <a:gd name="adj4" fmla="val -52831"/>
          </a:avLst>
        </a:prstGeom>
        <a:noFill/>
        <a:ln w="12700">
          <a:solidFill>
            <a:srgbClr val="FF000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2">
                  <a:lumMod val="60000"/>
                  <a:lumOff val="40000"/>
                </a:schemeClr>
              </a:solidFill>
              <a:latin typeface="+mn-lt"/>
            </a:rPr>
            <a:t>Indicateur du nombre de vie restante du navire du joueur</a:t>
          </a:r>
          <a:endParaRPr lang="fr-FR" sz="800">
            <a:solidFill>
              <a:schemeClr val="accent2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274320</xdr:colOff>
      <xdr:row>19</xdr:row>
      <xdr:rowOff>91440</xdr:rowOff>
    </xdr:from>
    <xdr:to>
      <xdr:col>9</xdr:col>
      <xdr:colOff>762000</xdr:colOff>
      <xdr:row>21</xdr:row>
      <xdr:rowOff>129540</xdr:rowOff>
    </xdr:to>
    <xdr:sp macro="" textlink="">
      <xdr:nvSpPr>
        <xdr:cNvPr id="18" name="Légende encadrée avec une bordure 1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5509260" y="2964180"/>
          <a:ext cx="2072640" cy="373380"/>
        </a:xfrm>
        <a:prstGeom prst="accentBorderCallout1">
          <a:avLst>
            <a:gd name="adj1" fmla="val 50000"/>
            <a:gd name="adj2" fmla="val -1690"/>
            <a:gd name="adj3" fmla="val -319655"/>
            <a:gd name="adj4" fmla="val -64964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Indicateur du nombre de cellules donnant la taille  du navire et le nombre de points de vie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7</xdr:col>
      <xdr:colOff>274320</xdr:colOff>
      <xdr:row>22</xdr:row>
      <xdr:rowOff>7620</xdr:rowOff>
    </xdr:from>
    <xdr:to>
      <xdr:col>9</xdr:col>
      <xdr:colOff>762000</xdr:colOff>
      <xdr:row>23</xdr:row>
      <xdr:rowOff>45720</xdr:rowOff>
    </xdr:to>
    <xdr:sp macro="" textlink="">
      <xdr:nvSpPr>
        <xdr:cNvPr id="19" name="Légende encadrée avec une bordure 1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5509260" y="3383280"/>
          <a:ext cx="2072640" cy="205740"/>
        </a:xfrm>
        <a:prstGeom prst="accentBorderCallout1">
          <a:avLst>
            <a:gd name="adj1" fmla="val 50000"/>
            <a:gd name="adj2" fmla="val -1690"/>
            <a:gd name="adj3" fmla="val -784582"/>
            <a:gd name="adj4" fmla="val -99523"/>
          </a:avLst>
        </a:prstGeom>
        <a:noFill/>
        <a:ln w="12700"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5">
                  <a:lumMod val="60000"/>
                  <a:lumOff val="40000"/>
                </a:schemeClr>
              </a:solidFill>
              <a:latin typeface="+mn-lt"/>
            </a:rPr>
            <a:t>Information du visuel et de la du navire</a:t>
          </a:r>
          <a:endParaRPr lang="fr-FR" sz="800">
            <a:solidFill>
              <a:schemeClr val="accent5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38100</xdr:colOff>
      <xdr:row>10</xdr:row>
      <xdr:rowOff>76200</xdr:rowOff>
    </xdr:from>
    <xdr:to>
      <xdr:col>1</xdr:col>
      <xdr:colOff>678180</xdr:colOff>
      <xdr:row>12</xdr:row>
      <xdr:rowOff>76200</xdr:rowOff>
    </xdr:to>
    <xdr:sp macro="" textlink="">
      <xdr:nvSpPr>
        <xdr:cNvPr id="20" name="Légende encadrée avec une bordure 1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8100" y="1440180"/>
          <a:ext cx="1432560" cy="335280"/>
        </a:xfrm>
        <a:prstGeom prst="accentBorderCallout1">
          <a:avLst>
            <a:gd name="adj1" fmla="val 35185"/>
            <a:gd name="adj2" fmla="val 101619"/>
            <a:gd name="adj3" fmla="val 235358"/>
            <a:gd name="adj4" fmla="val 156245"/>
          </a:avLst>
        </a:prstGeom>
        <a:noFill/>
        <a:ln w="12700">
          <a:solidFill>
            <a:schemeClr val="accent1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accent5">
                  <a:lumMod val="20000"/>
                  <a:lumOff val="80000"/>
                </a:schemeClr>
              </a:solidFill>
              <a:latin typeface="+mn-lt"/>
            </a:rPr>
            <a:t>Bouton pour générer une nouvelle partie</a:t>
          </a:r>
          <a:endParaRPr lang="fr-FR" sz="800">
            <a:solidFill>
              <a:schemeClr val="accent5">
                <a:lumMod val="20000"/>
                <a:lumOff val="8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38100</xdr:colOff>
      <xdr:row>12</xdr:row>
      <xdr:rowOff>106680</xdr:rowOff>
    </xdr:from>
    <xdr:to>
      <xdr:col>1</xdr:col>
      <xdr:colOff>678180</xdr:colOff>
      <xdr:row>16</xdr:row>
      <xdr:rowOff>7620</xdr:rowOff>
    </xdr:to>
    <xdr:sp macro="" textlink="">
      <xdr:nvSpPr>
        <xdr:cNvPr id="21" name="Légende encadrée avec une bordure 1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8100" y="1805940"/>
          <a:ext cx="1432560" cy="571500"/>
        </a:xfrm>
        <a:prstGeom prst="accentBorderCallout1">
          <a:avLst>
            <a:gd name="adj1" fmla="val 35185"/>
            <a:gd name="adj2" fmla="val 101619"/>
            <a:gd name="adj3" fmla="val 138025"/>
            <a:gd name="adj4" fmla="val 146139"/>
          </a:avLst>
        </a:prstGeom>
        <a:noFill/>
        <a:ln w="12700">
          <a:solidFill>
            <a:srgbClr val="E8F5F8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accent5">
                  <a:lumMod val="20000"/>
                  <a:lumOff val="80000"/>
                </a:schemeClr>
              </a:solidFill>
              <a:latin typeface="+mn-lt"/>
            </a:rPr>
            <a:t>Bouton pour tester le fonctionnement du narrateur du son, utilisé pour les relations Jeu/Joueur</a:t>
          </a:r>
          <a:endParaRPr lang="fr-FR" sz="800">
            <a:solidFill>
              <a:schemeClr val="accent5">
                <a:lumMod val="20000"/>
                <a:lumOff val="8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38100</xdr:colOff>
      <xdr:row>16</xdr:row>
      <xdr:rowOff>45720</xdr:rowOff>
    </xdr:from>
    <xdr:to>
      <xdr:col>1</xdr:col>
      <xdr:colOff>678180</xdr:colOff>
      <xdr:row>19</xdr:row>
      <xdr:rowOff>114300</xdr:rowOff>
    </xdr:to>
    <xdr:sp macro="" textlink="">
      <xdr:nvSpPr>
        <xdr:cNvPr id="22" name="Légende encadrée avec une bordure 1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38100" y="2415540"/>
          <a:ext cx="1432560" cy="571500"/>
        </a:xfrm>
        <a:prstGeom prst="accentBorderCallout1">
          <a:avLst>
            <a:gd name="adj1" fmla="val 35185"/>
            <a:gd name="adj2" fmla="val 101619"/>
            <a:gd name="adj3" fmla="val -51308"/>
            <a:gd name="adj4" fmla="val 342948"/>
          </a:avLst>
        </a:prstGeom>
        <a:noFill/>
        <a:ln w="12700">
          <a:solidFill>
            <a:srgbClr val="0070C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tx2">
                  <a:lumMod val="40000"/>
                  <a:lumOff val="60000"/>
                </a:schemeClr>
              </a:solidFill>
              <a:latin typeface="+mn-lt"/>
            </a:rPr>
            <a:t>Bouton pour lancer le déploiemenent des images des navires, une fois le placement de la flotte dans la grille réalisé</a:t>
          </a:r>
          <a:endParaRPr lang="fr-FR" sz="800">
            <a:solidFill>
              <a:schemeClr val="tx2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0</xdr:col>
      <xdr:colOff>30480</xdr:colOff>
      <xdr:row>19</xdr:row>
      <xdr:rowOff>152400</xdr:rowOff>
    </xdr:from>
    <xdr:to>
      <xdr:col>1</xdr:col>
      <xdr:colOff>670560</xdr:colOff>
      <xdr:row>23</xdr:row>
      <xdr:rowOff>53340</xdr:rowOff>
    </xdr:to>
    <xdr:sp macro="" textlink="">
      <xdr:nvSpPr>
        <xdr:cNvPr id="23" name="Légende encadrée avec une bordure 1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30480" y="3025140"/>
          <a:ext cx="1432560" cy="571500"/>
        </a:xfrm>
        <a:prstGeom prst="accentBorderCallout1">
          <a:avLst>
            <a:gd name="adj1" fmla="val 35185"/>
            <a:gd name="adj2" fmla="val 101619"/>
            <a:gd name="adj3" fmla="val -17974"/>
            <a:gd name="adj4" fmla="val 259969"/>
          </a:avLst>
        </a:prstGeom>
        <a:noFill/>
        <a:ln w="12700">
          <a:solidFill>
            <a:srgbClr val="00B0F0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800" baseline="0">
              <a:solidFill>
                <a:schemeClr val="accent5"/>
              </a:solidFill>
              <a:latin typeface="+mn-lt"/>
            </a:rPr>
            <a:t>Grille stratégique du joueur, où sont placés les navires, avec mise à jour à chaque fin de tour des résultats des tirs adverses</a:t>
          </a:r>
          <a:endParaRPr lang="fr-FR" sz="800">
            <a:solidFill>
              <a:schemeClr val="accent5"/>
            </a:solidFill>
            <a:latin typeface="+mn-lt"/>
          </a:endParaRPr>
        </a:p>
      </xdr:txBody>
    </xdr:sp>
    <xdr:clientData/>
  </xdr:twoCellAnchor>
  <xdr:twoCellAnchor>
    <xdr:from>
      <xdr:col>6</xdr:col>
      <xdr:colOff>259080</xdr:colOff>
      <xdr:row>20</xdr:row>
      <xdr:rowOff>152400</xdr:rowOff>
    </xdr:from>
    <xdr:to>
      <xdr:col>9</xdr:col>
      <xdr:colOff>754380</xdr:colOff>
      <xdr:row>27</xdr:row>
      <xdr:rowOff>45720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4574638" y="4585188"/>
          <a:ext cx="2803280" cy="1014340"/>
          <a:chOff x="4701540" y="3185160"/>
          <a:chExt cx="2872740" cy="1051560"/>
        </a:xfrm>
      </xdr:grpSpPr>
      <xdr:sp macro="" textlink="">
        <xdr:nvSpPr>
          <xdr:cNvPr id="25" name="Accolade ouvrante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 rot="16200000">
            <a:off x="4918710" y="2967990"/>
            <a:ext cx="144780" cy="579120"/>
          </a:xfrm>
          <a:prstGeom prst="leftBrace">
            <a:avLst/>
          </a:prstGeom>
        </xdr:spPr>
        <xdr:style>
          <a:lnRef idx="2">
            <a:schemeClr val="accent5"/>
          </a:lnRef>
          <a:fillRef idx="0">
            <a:schemeClr val="accent5"/>
          </a:fillRef>
          <a:effectRef idx="1">
            <a:schemeClr val="accent5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Légende encadrée avec une bordure 1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5501640" y="3619500"/>
            <a:ext cx="2072640" cy="617220"/>
          </a:xfrm>
          <a:prstGeom prst="accentBorderCallout1">
            <a:avLst>
              <a:gd name="adj1" fmla="val 50000"/>
              <a:gd name="adj2" fmla="val -1690"/>
              <a:gd name="adj3" fmla="val -48630"/>
              <a:gd name="adj4" fmla="val -24523"/>
            </a:avLst>
          </a:prstGeom>
          <a:noFill/>
          <a:ln w="12700">
            <a:headEnd type="triangle" w="med" len="med"/>
            <a:tailEnd type="oval" w="med" len="med"/>
          </a:ln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aseline="0">
                <a:solidFill>
                  <a:schemeClr val="accent5">
                    <a:lumMod val="60000"/>
                    <a:lumOff val="40000"/>
                  </a:schemeClr>
                </a:solidFill>
                <a:latin typeface="+mn-lt"/>
              </a:rPr>
              <a:t>Bouton de gauche, pemettant de sélectionner le navire à déployer dans la grille du joueur, par clic dans cette grille.</a:t>
            </a:r>
          </a:p>
          <a:p>
            <a:pPr algn="l"/>
            <a:r>
              <a:rPr lang="fr-FR" sz="800" baseline="0">
                <a:solidFill>
                  <a:schemeClr val="accent5">
                    <a:lumMod val="60000"/>
                    <a:lumOff val="40000"/>
                  </a:schemeClr>
                </a:solidFill>
                <a:latin typeface="+mn-lt"/>
              </a:rPr>
              <a:t>Bouton de droite pour valider l'emplacement définitif du navire</a:t>
            </a:r>
            <a:endParaRPr lang="fr-FR" sz="800">
              <a:solidFill>
                <a:schemeClr val="accent5">
                  <a:lumMod val="60000"/>
                  <a:lumOff val="40000"/>
                </a:schemeClr>
              </a:solidFill>
              <a:latin typeface="+mn-lt"/>
            </a:endParaRPr>
          </a:p>
        </xdr:txBody>
      </xdr:sp>
    </xdr:grpSp>
    <xdr:clientData/>
  </xdr:twoCellAnchor>
  <xdr:twoCellAnchor>
    <xdr:from>
      <xdr:col>3</xdr:col>
      <xdr:colOff>441960</xdr:colOff>
      <xdr:row>25</xdr:row>
      <xdr:rowOff>38100</xdr:rowOff>
    </xdr:from>
    <xdr:to>
      <xdr:col>6</xdr:col>
      <xdr:colOff>228600</xdr:colOff>
      <xdr:row>27</xdr:row>
      <xdr:rowOff>53340</xdr:rowOff>
    </xdr:to>
    <xdr:sp macro="" textlink="">
      <xdr:nvSpPr>
        <xdr:cNvPr id="27" name="Légende encadrée avec une bordure 1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2819400" y="3901440"/>
          <a:ext cx="1851660" cy="350520"/>
        </a:xfrm>
        <a:prstGeom prst="accentBorderCallout1">
          <a:avLst>
            <a:gd name="adj1" fmla="val 63043"/>
            <a:gd name="adj2" fmla="val 101986"/>
            <a:gd name="adj3" fmla="val -26771"/>
            <a:gd name="adj4" fmla="val 116742"/>
          </a:avLst>
        </a:prstGeom>
        <a:noFill/>
        <a:ln w="12700">
          <a:solidFill>
            <a:schemeClr val="accent2"/>
          </a:solidFill>
          <a:headEnd type="triangle" w="med" len="med"/>
          <a:tailEnd type="oval" w="med" len="med"/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aseline="0">
              <a:solidFill>
                <a:schemeClr val="accent2">
                  <a:lumMod val="60000"/>
                  <a:lumOff val="40000"/>
                </a:schemeClr>
              </a:solidFill>
              <a:latin typeface="+mn-lt"/>
            </a:rPr>
            <a:t>Bouton de validation de l'ordre de tir du joueur et de passage au tour suivant</a:t>
          </a:r>
          <a:endParaRPr lang="fr-FR" sz="800">
            <a:solidFill>
              <a:schemeClr val="accent2">
                <a:lumMod val="60000"/>
                <a:lumOff val="40000"/>
              </a:schemeClr>
            </a:solidFill>
            <a:latin typeface="+mn-lt"/>
          </a:endParaRPr>
        </a:p>
      </xdr:txBody>
    </xdr:sp>
    <xdr:clientData/>
  </xdr:twoCellAnchor>
  <xdr:twoCellAnchor editAs="oneCell">
    <xdr:from>
      <xdr:col>0</xdr:col>
      <xdr:colOff>22860</xdr:colOff>
      <xdr:row>31</xdr:row>
      <xdr:rowOff>22860</xdr:rowOff>
    </xdr:from>
    <xdr:to>
      <xdr:col>3</xdr:col>
      <xdr:colOff>219462</xdr:colOff>
      <xdr:row>42</xdr:row>
      <xdr:rowOff>129540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5570220"/>
          <a:ext cx="2574042" cy="197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236222</xdr:colOff>
      <xdr:row>31</xdr:row>
      <xdr:rowOff>15240</xdr:rowOff>
    </xdr:from>
    <xdr:to>
      <xdr:col>6</xdr:col>
      <xdr:colOff>765122</xdr:colOff>
      <xdr:row>42</xdr:row>
      <xdr:rowOff>137160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3662" y="5562600"/>
          <a:ext cx="2593920" cy="1988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617220</xdr:colOff>
      <xdr:row>43</xdr:row>
      <xdr:rowOff>137160</xdr:rowOff>
    </xdr:from>
    <xdr:to>
      <xdr:col>9</xdr:col>
      <xdr:colOff>495300</xdr:colOff>
      <xdr:row>45</xdr:row>
      <xdr:rowOff>252463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47" r="5377" b="18947"/>
        <a:stretch/>
      </xdr:blipFill>
      <xdr:spPr bwMode="auto">
        <a:xfrm>
          <a:off x="6644640" y="8389620"/>
          <a:ext cx="670560" cy="366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441960</xdr:colOff>
      <xdr:row>31</xdr:row>
      <xdr:rowOff>1</xdr:rowOff>
    </xdr:from>
    <xdr:to>
      <xdr:col>9</xdr:col>
      <xdr:colOff>777513</xdr:colOff>
      <xdr:row>42</xdr:row>
      <xdr:rowOff>129541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231381"/>
          <a:ext cx="1920513" cy="1996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396240</xdr:colOff>
      <xdr:row>34</xdr:row>
      <xdr:rowOff>160020</xdr:rowOff>
    </xdr:from>
    <xdr:to>
      <xdr:col>6</xdr:col>
      <xdr:colOff>594360</xdr:colOff>
      <xdr:row>43</xdr:row>
      <xdr:rowOff>30480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838700" y="7894320"/>
          <a:ext cx="198120" cy="1402080"/>
        </a:xfrm>
        <a:prstGeom prst="straightConnector1">
          <a:avLst/>
        </a:prstGeom>
        <a:ln w="19050">
          <a:solidFill>
            <a:schemeClr val="accent5">
              <a:lumMod val="7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693420</xdr:colOff>
      <xdr:row>47</xdr:row>
      <xdr:rowOff>266700</xdr:rowOff>
    </xdr:from>
    <xdr:to>
      <xdr:col>8</xdr:col>
      <xdr:colOff>563880</xdr:colOff>
      <xdr:row>47</xdr:row>
      <xdr:rowOff>450983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0860" y="8656320"/>
          <a:ext cx="3520440" cy="184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</xdr:colOff>
      <xdr:row>49</xdr:row>
      <xdr:rowOff>22859</xdr:rowOff>
    </xdr:from>
    <xdr:to>
      <xdr:col>2</xdr:col>
      <xdr:colOff>214170</xdr:colOff>
      <xdr:row>61</xdr:row>
      <xdr:rowOff>53340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9372599"/>
          <a:ext cx="1768650" cy="229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49</xdr:row>
      <xdr:rowOff>15240</xdr:rowOff>
    </xdr:from>
    <xdr:to>
      <xdr:col>9</xdr:col>
      <xdr:colOff>746760</xdr:colOff>
      <xdr:row>50</xdr:row>
      <xdr:rowOff>10343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9364980"/>
          <a:ext cx="3108960" cy="1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259080</xdr:colOff>
      <xdr:row>49</xdr:row>
      <xdr:rowOff>137160</xdr:rowOff>
    </xdr:from>
    <xdr:to>
      <xdr:col>7</xdr:col>
      <xdr:colOff>579120</xdr:colOff>
      <xdr:row>55</xdr:row>
      <xdr:rowOff>152400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/>
      </xdr:nvCxnSpPr>
      <xdr:spPr>
        <a:xfrm flipV="1">
          <a:off x="1051560" y="9639300"/>
          <a:ext cx="4762500" cy="1021080"/>
        </a:xfrm>
        <a:prstGeom prst="straightConnector1">
          <a:avLst/>
        </a:prstGeom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479122</xdr:colOff>
      <xdr:row>60</xdr:row>
      <xdr:rowOff>38100</xdr:rowOff>
    </xdr:from>
    <xdr:to>
      <xdr:col>8</xdr:col>
      <xdr:colOff>396525</xdr:colOff>
      <xdr:row>60</xdr:row>
      <xdr:rowOff>411480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4007" y="12721004"/>
          <a:ext cx="686730" cy="373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63</xdr:row>
      <xdr:rowOff>609599</xdr:rowOff>
    </xdr:from>
    <xdr:to>
      <xdr:col>7</xdr:col>
      <xdr:colOff>495300</xdr:colOff>
      <xdr:row>93</xdr:row>
      <xdr:rowOff>162830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2687299"/>
          <a:ext cx="5692140" cy="5047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686328</xdr:colOff>
      <xdr:row>63</xdr:row>
      <xdr:rowOff>76200</xdr:rowOff>
    </xdr:from>
    <xdr:to>
      <xdr:col>2</xdr:col>
      <xdr:colOff>415584</xdr:colOff>
      <xdr:row>63</xdr:row>
      <xdr:rowOff>350620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5655" y="13477142"/>
          <a:ext cx="498583" cy="274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30480</xdr:colOff>
      <xdr:row>71</xdr:row>
      <xdr:rowOff>0</xdr:rowOff>
    </xdr:from>
    <xdr:to>
      <xdr:col>3</xdr:col>
      <xdr:colOff>754380</xdr:colOff>
      <xdr:row>73</xdr:row>
      <xdr:rowOff>22860</xdr:rowOff>
    </xdr:to>
    <xdr:sp macro="" textlink="">
      <xdr:nvSpPr>
        <xdr:cNvPr id="55" name="Légende encadrée avec une bordure 1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1615440" y="13883640"/>
          <a:ext cx="1516380" cy="358140"/>
        </a:xfrm>
        <a:prstGeom prst="accentBorderCallout1">
          <a:avLst>
            <a:gd name="adj1" fmla="val 39639"/>
            <a:gd name="adj2" fmla="val -2035"/>
            <a:gd name="adj3" fmla="val 45569"/>
            <a:gd name="adj4" fmla="val -23962"/>
          </a:avLst>
        </a:prstGeom>
        <a:solidFill>
          <a:schemeClr val="accent2">
            <a:lumMod val="50000"/>
          </a:schemeClr>
        </a:solidFill>
        <a:ln w="12700">
          <a:solidFill>
            <a:srgbClr val="C00000"/>
          </a:solidFill>
          <a:headEnd type="triangle" w="med" len="med"/>
          <a:tailEnd type="oval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baseline="0">
              <a:solidFill>
                <a:schemeClr val="accent6">
                  <a:lumMod val="40000"/>
                  <a:lumOff val="60000"/>
                </a:schemeClr>
              </a:solidFill>
              <a:latin typeface="+mn-lt"/>
            </a:rPr>
            <a:t>Effet de tir raté de la flotte du joueur contre la flotte adverse</a:t>
          </a:r>
          <a:endParaRPr lang="fr-FR" sz="800" b="1">
            <a:solidFill>
              <a:schemeClr val="accent6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2</xdr:col>
      <xdr:colOff>167640</xdr:colOff>
      <xdr:row>67</xdr:row>
      <xdr:rowOff>91440</xdr:rowOff>
    </xdr:from>
    <xdr:to>
      <xdr:col>3</xdr:col>
      <xdr:colOff>716280</xdr:colOff>
      <xdr:row>70</xdr:row>
      <xdr:rowOff>53340</xdr:rowOff>
    </xdr:to>
    <xdr:sp macro="" textlink="">
      <xdr:nvSpPr>
        <xdr:cNvPr id="56" name="Légende encadrée avec une bordure 1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1752600" y="13304520"/>
          <a:ext cx="1341120" cy="464820"/>
        </a:xfrm>
        <a:prstGeom prst="accentBorderCallout1">
          <a:avLst>
            <a:gd name="adj1" fmla="val 52754"/>
            <a:gd name="adj2" fmla="val -2603"/>
            <a:gd name="adj3" fmla="val 54359"/>
            <a:gd name="adj4" fmla="val -25275"/>
          </a:avLst>
        </a:prstGeom>
        <a:solidFill>
          <a:schemeClr val="accent2">
            <a:lumMod val="50000"/>
          </a:schemeClr>
        </a:solidFill>
        <a:ln w="12700">
          <a:solidFill>
            <a:srgbClr val="C00000"/>
          </a:solidFill>
          <a:headEnd type="triangle" w="med" len="med"/>
          <a:tailEnd type="oval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baseline="0">
              <a:solidFill>
                <a:schemeClr val="accent6">
                  <a:lumMod val="40000"/>
                  <a:lumOff val="60000"/>
                </a:schemeClr>
              </a:solidFill>
              <a:latin typeface="+mn-lt"/>
            </a:rPr>
            <a:t>Effet de tir touché de la flotte du joueur contre un navire de la flotte adverse</a:t>
          </a:r>
          <a:endParaRPr lang="fr-FR" sz="800" b="1">
            <a:solidFill>
              <a:schemeClr val="accent6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1</xdr:col>
      <xdr:colOff>365760</xdr:colOff>
      <xdr:row>87</xdr:row>
      <xdr:rowOff>45720</xdr:rowOff>
    </xdr:from>
    <xdr:to>
      <xdr:col>3</xdr:col>
      <xdr:colOff>449580</xdr:colOff>
      <xdr:row>89</xdr:row>
      <xdr:rowOff>137160</xdr:rowOff>
    </xdr:to>
    <xdr:sp macro="" textlink="">
      <xdr:nvSpPr>
        <xdr:cNvPr id="57" name="Légende encadrée avec une bordure 1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1158240" y="16611600"/>
          <a:ext cx="1668780" cy="426720"/>
        </a:xfrm>
        <a:prstGeom prst="accentBorderCallout1">
          <a:avLst>
            <a:gd name="adj1" fmla="val 43894"/>
            <a:gd name="adj2" fmla="val 101986"/>
            <a:gd name="adj3" fmla="val 86446"/>
            <a:gd name="adj4" fmla="val 120762"/>
          </a:avLst>
        </a:prstGeom>
        <a:solidFill>
          <a:schemeClr val="tx2">
            <a:lumMod val="50000"/>
          </a:schemeClr>
        </a:solidFill>
        <a:ln w="12700">
          <a:solidFill>
            <a:srgbClr val="0070C0"/>
          </a:solidFill>
          <a:headEnd type="triangle" w="med" len="med"/>
          <a:tailEnd type="oval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baseline="0">
              <a:solidFill>
                <a:schemeClr val="accent5">
                  <a:lumMod val="40000"/>
                  <a:lumOff val="60000"/>
                </a:schemeClr>
              </a:solidFill>
              <a:latin typeface="+mn-lt"/>
            </a:rPr>
            <a:t>Effet de tir raté de la flotte adverse contre la flotte du joueur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>
    <xdr:from>
      <xdr:col>2</xdr:col>
      <xdr:colOff>624840</xdr:colOff>
      <xdr:row>80</xdr:row>
      <xdr:rowOff>160020</xdr:rowOff>
    </xdr:from>
    <xdr:to>
      <xdr:col>5</xdr:col>
      <xdr:colOff>137160</xdr:colOff>
      <xdr:row>83</xdr:row>
      <xdr:rowOff>144780</xdr:rowOff>
    </xdr:to>
    <xdr:sp macro="" textlink="">
      <xdr:nvSpPr>
        <xdr:cNvPr id="58" name="Légende encadrée avec une bordure 1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2209800" y="15552420"/>
          <a:ext cx="1668780" cy="487680"/>
        </a:xfrm>
        <a:prstGeom prst="accentBorderCallout1">
          <a:avLst>
            <a:gd name="adj1" fmla="val 43894"/>
            <a:gd name="adj2" fmla="val 101986"/>
            <a:gd name="adj3" fmla="val 80196"/>
            <a:gd name="adj4" fmla="val 121675"/>
          </a:avLst>
        </a:prstGeom>
        <a:solidFill>
          <a:schemeClr val="tx2">
            <a:lumMod val="50000"/>
          </a:schemeClr>
        </a:solidFill>
        <a:ln w="12700">
          <a:solidFill>
            <a:srgbClr val="0070C0"/>
          </a:solidFill>
          <a:headEnd type="triangle" w="med" len="med"/>
          <a:tailEnd type="oval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baseline="0">
              <a:solidFill>
                <a:schemeClr val="accent5">
                  <a:lumMod val="40000"/>
                  <a:lumOff val="60000"/>
                </a:schemeClr>
              </a:solidFill>
              <a:latin typeface="+mn-lt"/>
            </a:rPr>
            <a:t>Effet de tir touché de la flotte adverse contre un navire de la flotte du joueur</a:t>
          </a:r>
          <a:endParaRPr lang="fr-FR" sz="800" b="1">
            <a:solidFill>
              <a:schemeClr val="accent5">
                <a:lumMod val="40000"/>
                <a:lumOff val="60000"/>
              </a:schemeClr>
            </a:solidFill>
            <a:latin typeface="+mn-lt"/>
          </a:endParaRPr>
        </a:p>
      </xdr:txBody>
    </xdr:sp>
    <xdr:clientData/>
  </xdr:twoCellAnchor>
  <xdr:twoCellAnchor editAs="oneCell">
    <xdr:from>
      <xdr:col>0</xdr:col>
      <xdr:colOff>22860</xdr:colOff>
      <xdr:row>1</xdr:row>
      <xdr:rowOff>15240</xdr:rowOff>
    </xdr:from>
    <xdr:to>
      <xdr:col>3</xdr:col>
      <xdr:colOff>293374</xdr:colOff>
      <xdr:row>1</xdr:row>
      <xdr:rowOff>167640</xdr:rowOff>
    </xdr:to>
    <xdr:pic>
      <xdr:nvPicPr>
        <xdr:cNvPr id="61" name="Image 60">
          <a:hlinkClick xmlns:r="http://schemas.openxmlformats.org/officeDocument/2006/relationships" r:id="rId11" tooltip="&gt; Aller au Point 0."/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304800"/>
          <a:ext cx="2647954" cy="1524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</xdr:col>
      <xdr:colOff>320040</xdr:colOff>
      <xdr:row>1</xdr:row>
      <xdr:rowOff>15240</xdr:rowOff>
    </xdr:from>
    <xdr:to>
      <xdr:col>7</xdr:col>
      <xdr:colOff>89640</xdr:colOff>
      <xdr:row>1</xdr:row>
      <xdr:rowOff>166440</xdr:rowOff>
    </xdr:to>
    <xdr:pic>
      <xdr:nvPicPr>
        <xdr:cNvPr id="63" name="Image 62">
          <a:hlinkClick xmlns:r="http://schemas.openxmlformats.org/officeDocument/2006/relationships" r:id="rId13" tooltip="&gt; Aller au point I."/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7480" y="304800"/>
          <a:ext cx="2627100" cy="1512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121920</xdr:colOff>
      <xdr:row>1</xdr:row>
      <xdr:rowOff>15240</xdr:rowOff>
    </xdr:from>
    <xdr:to>
      <xdr:col>9</xdr:col>
      <xdr:colOff>1164060</xdr:colOff>
      <xdr:row>1</xdr:row>
      <xdr:rowOff>166440</xdr:rowOff>
    </xdr:to>
    <xdr:pic>
      <xdr:nvPicPr>
        <xdr:cNvPr id="64" name="Image 63">
          <a:hlinkClick xmlns:r="http://schemas.openxmlformats.org/officeDocument/2006/relationships" r:id="rId15" tooltip="&gt; Aller au point II."/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6860" y="304800"/>
          <a:ext cx="2627100" cy="1512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45720</xdr:colOff>
      <xdr:row>1</xdr:row>
      <xdr:rowOff>198120</xdr:rowOff>
    </xdr:from>
    <xdr:to>
      <xdr:col>3</xdr:col>
      <xdr:colOff>295380</xdr:colOff>
      <xdr:row>1</xdr:row>
      <xdr:rowOff>349320</xdr:rowOff>
    </xdr:to>
    <xdr:pic>
      <xdr:nvPicPr>
        <xdr:cNvPr id="65" name="Image 64">
          <a:hlinkClick xmlns:r="http://schemas.openxmlformats.org/officeDocument/2006/relationships" r:id="rId17" tooltip="&gt; Aller au point III."/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487680"/>
          <a:ext cx="2627100" cy="1512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</xdr:col>
      <xdr:colOff>327660</xdr:colOff>
      <xdr:row>1</xdr:row>
      <xdr:rowOff>198120</xdr:rowOff>
    </xdr:from>
    <xdr:to>
      <xdr:col>7</xdr:col>
      <xdr:colOff>97260</xdr:colOff>
      <xdr:row>1</xdr:row>
      <xdr:rowOff>349320</xdr:rowOff>
    </xdr:to>
    <xdr:pic>
      <xdr:nvPicPr>
        <xdr:cNvPr id="66" name="Image 65">
          <a:hlinkClick xmlns:r="http://schemas.openxmlformats.org/officeDocument/2006/relationships" r:id="rId19" tooltip="&gt; Aller au point IV."/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87680"/>
          <a:ext cx="2627100" cy="1512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121920</xdr:colOff>
      <xdr:row>1</xdr:row>
      <xdr:rowOff>198120</xdr:rowOff>
    </xdr:from>
    <xdr:to>
      <xdr:col>9</xdr:col>
      <xdr:colOff>1164060</xdr:colOff>
      <xdr:row>1</xdr:row>
      <xdr:rowOff>349320</xdr:rowOff>
    </xdr:to>
    <xdr:pic>
      <xdr:nvPicPr>
        <xdr:cNvPr id="67" name="Image 66">
          <a:hlinkClick xmlns:r="http://schemas.openxmlformats.org/officeDocument/2006/relationships" r:id="rId21" tooltip="&gt; Aller au point V.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6860" y="487680"/>
          <a:ext cx="2627100" cy="151200"/>
        </a:xfrm>
        <a:prstGeom prst="rect">
          <a:avLst/>
        </a:prstGeom>
        <a:noFill/>
        <a:ln>
          <a:solidFill>
            <a:srgbClr val="002060"/>
          </a:solidFill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>
    <xdr:from>
      <xdr:col>9</xdr:col>
      <xdr:colOff>845820</xdr:colOff>
      <xdr:row>0</xdr:row>
      <xdr:rowOff>30480</xdr:rowOff>
    </xdr:from>
    <xdr:to>
      <xdr:col>9</xdr:col>
      <xdr:colOff>1173480</xdr:colOff>
      <xdr:row>0</xdr:row>
      <xdr:rowOff>236220</xdr:rowOff>
    </xdr:to>
    <xdr:sp macro="" textlink="">
      <xdr:nvSpPr>
        <xdr:cNvPr id="68" name="Flèche vers le bas 67">
          <a:hlinkClick xmlns:r="http://schemas.openxmlformats.org/officeDocument/2006/relationships" r:id="rId11" tooltip="Retour : Haut de feuille"/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 rot="10800000">
          <a:off x="7665720" y="30480"/>
          <a:ext cx="327660" cy="205740"/>
        </a:xfrm>
        <a:prstGeom prst="downArrow">
          <a:avLst>
            <a:gd name="adj1" fmla="val 50001"/>
            <a:gd name="adj2" fmla="val 61111"/>
          </a:avLst>
        </a:prstGeom>
        <a:solidFill>
          <a:schemeClr val="tx2">
            <a:lumMod val="50000"/>
          </a:schemeClr>
        </a:solidFill>
        <a:ln>
          <a:solidFill>
            <a:srgbClr val="00589A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900">
            <a:solidFill>
              <a:schemeClr val="accent2">
                <a:lumMod val="20000"/>
                <a:lumOff val="80000"/>
              </a:schemeClr>
            </a:solidFill>
            <a:latin typeface="Stencil" panose="040409050D0802020404" pitchFamily="82" charset="0"/>
          </a:endParaRPr>
        </a:p>
      </xdr:txBody>
    </xdr:sp>
    <xdr:clientData fLocksWithSheet="0"/>
  </xdr:twoCellAnchor>
  <xdr:twoCellAnchor>
    <xdr:from>
      <xdr:col>0</xdr:col>
      <xdr:colOff>68580</xdr:colOff>
      <xdr:row>0</xdr:row>
      <xdr:rowOff>30480</xdr:rowOff>
    </xdr:from>
    <xdr:to>
      <xdr:col>0</xdr:col>
      <xdr:colOff>327660</xdr:colOff>
      <xdr:row>0</xdr:row>
      <xdr:rowOff>251460</xdr:rowOff>
    </xdr:to>
    <xdr:sp macro="" textlink="">
      <xdr:nvSpPr>
        <xdr:cNvPr id="69" name="Ellipse 68">
          <a:hlinkClick xmlns:r="http://schemas.openxmlformats.org/officeDocument/2006/relationships" r:id="rId23" tooltip="&gt; Retour dans la Feuille de combat"/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68580" y="30480"/>
          <a:ext cx="259080" cy="220980"/>
        </a:xfrm>
        <a:prstGeom prst="ellipse">
          <a:avLst/>
        </a:prstGeom>
        <a:solidFill>
          <a:srgbClr val="0070C0"/>
        </a:solidFill>
        <a:ln>
          <a:solidFill>
            <a:schemeClr val="tx2">
              <a:lumMod val="75000"/>
            </a:schemeClr>
          </a:solidFill>
        </a:ln>
        <a:effectLst/>
        <a:scene3d>
          <a:camera prst="obliqueBottomRight"/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0">
              <a:solidFill>
                <a:schemeClr val="accent5">
                  <a:lumMod val="20000"/>
                  <a:lumOff val="80000"/>
                </a:schemeClr>
              </a:solidFill>
              <a:latin typeface="Stencil" panose="040409050D0802020404" pitchFamily="82" charset="0"/>
              <a:sym typeface="Webdings"/>
            </a:rPr>
            <a:t></a:t>
          </a:r>
          <a:endParaRPr lang="fr-FR" sz="1400" b="0">
            <a:solidFill>
              <a:schemeClr val="accent5">
                <a:lumMod val="20000"/>
                <a:lumOff val="80000"/>
              </a:schemeClr>
            </a:solidFill>
            <a:latin typeface="Stencil" panose="040409050D0802020404" pitchFamily="82" charset="0"/>
          </a:endParaRPr>
        </a:p>
      </xdr:txBody>
    </xdr:sp>
    <xdr:clientData fLocksWithSheet="0"/>
  </xdr:twoCellAnchor>
  <xdr:twoCellAnchor editAs="oneCell">
    <xdr:from>
      <xdr:col>0</xdr:col>
      <xdr:colOff>22860</xdr:colOff>
      <xdr:row>96</xdr:row>
      <xdr:rowOff>30480</xdr:rowOff>
    </xdr:from>
    <xdr:to>
      <xdr:col>0</xdr:col>
      <xdr:colOff>533400</xdr:colOff>
      <xdr:row>96</xdr:row>
      <xdr:rowOff>541020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9804380"/>
          <a:ext cx="510540" cy="510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</xdr:row>
      <xdr:rowOff>21981</xdr:rowOff>
    </xdr:from>
    <xdr:to>
      <xdr:col>9</xdr:col>
      <xdr:colOff>1157654</xdr:colOff>
      <xdr:row>98</xdr:row>
      <xdr:rowOff>7620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0" y="710712"/>
          <a:ext cx="7781192" cy="19152870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900">
            <a:solidFill>
              <a:schemeClr val="accent2">
                <a:lumMod val="20000"/>
                <a:lumOff val="80000"/>
              </a:schemeClr>
            </a:solidFill>
            <a:latin typeface="Stencil" panose="040409050D0802020404" pitchFamily="82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190500</xdr:colOff>
      <xdr:row>1</xdr:row>
      <xdr:rowOff>114300</xdr:rowOff>
    </xdr:to>
    <xdr:pic>
      <xdr:nvPicPr>
        <xdr:cNvPr id="20" name="Image 19" descr="http://www.unesco.org/eri/cp/flags-icons/AF.gif;pv43e4ab0c5e8f7083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0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190500</xdr:colOff>
      <xdr:row>2</xdr:row>
      <xdr:rowOff>114300</xdr:rowOff>
    </xdr:to>
    <xdr:pic>
      <xdr:nvPicPr>
        <xdr:cNvPr id="21" name="Image 20" descr="http://www.unesco.org/eri/cp/flags-icons/ZA.gif;pv3be05e2c196b69e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7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190500</xdr:colOff>
      <xdr:row>3</xdr:row>
      <xdr:rowOff>114300</xdr:rowOff>
    </xdr:to>
    <xdr:pic>
      <xdr:nvPicPr>
        <xdr:cNvPr id="22" name="Image 21" descr="http://www.unesco.org/eri/cp/flags-icons/AL.gif;pvcd2c7090182c4cf3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5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4</xdr:row>
      <xdr:rowOff>114300</xdr:rowOff>
    </xdr:to>
    <xdr:pic>
      <xdr:nvPicPr>
        <xdr:cNvPr id="23" name="Image 22" descr="http://www.unesco.org/eri/cp/flags-icons/DZ.gif;pv0fe4e642aa81ea25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190500</xdr:colOff>
      <xdr:row>5</xdr:row>
      <xdr:rowOff>114300</xdr:rowOff>
    </xdr:to>
    <xdr:pic>
      <xdr:nvPicPr>
        <xdr:cNvPr id="24" name="Image 23" descr="http://www.unesco.org/eri/cp/flags-icons/DE.gif;pv8aea6d64007311c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0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190500</xdr:colOff>
      <xdr:row>6</xdr:row>
      <xdr:rowOff>114300</xdr:rowOff>
    </xdr:to>
    <xdr:pic>
      <xdr:nvPicPr>
        <xdr:cNvPr id="25" name="Image 24" descr="http://www.unesco.org/eri/cp/flags-icons/AD.gif;pve63255060cd7d936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8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190500</xdr:colOff>
      <xdr:row>7</xdr:row>
      <xdr:rowOff>114300</xdr:rowOff>
    </xdr:to>
    <xdr:pic>
      <xdr:nvPicPr>
        <xdr:cNvPr id="26" name="Image 25" descr="http://www.unesco.org/eri/cp/flags-icons/AO.gif;pv9d3a00e8ee4c9a8c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5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190500</xdr:colOff>
      <xdr:row>8</xdr:row>
      <xdr:rowOff>114300</xdr:rowOff>
    </xdr:to>
    <xdr:pic>
      <xdr:nvPicPr>
        <xdr:cNvPr id="27" name="Image 26" descr="http://www.unesco.org/eri/cp/flags-icons/AG.gif;pv0d1670b977fde4b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13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190500</xdr:colOff>
      <xdr:row>9</xdr:row>
      <xdr:rowOff>114300</xdr:rowOff>
    </xdr:to>
    <xdr:pic>
      <xdr:nvPicPr>
        <xdr:cNvPr id="28" name="Image 27" descr="http://www.unesco.org/eri/cp/flags-icons/SA.gif;pv6d6247c548255d8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48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190500</xdr:colOff>
      <xdr:row>10</xdr:row>
      <xdr:rowOff>114300</xdr:rowOff>
    </xdr:to>
    <xdr:pic>
      <xdr:nvPicPr>
        <xdr:cNvPr id="29" name="Image 28" descr="http://www.unesco.org/eri/cp/flags-icons/AR.gif;pv2c8085819b01418f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84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190500</xdr:colOff>
      <xdr:row>11</xdr:row>
      <xdr:rowOff>114300</xdr:rowOff>
    </xdr:to>
    <xdr:pic>
      <xdr:nvPicPr>
        <xdr:cNvPr id="30" name="Image 29" descr="http://www.unesco.org/eri/cp/flags-icons/AM.gif;pv1c8bf9d41fb8fc68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97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190500</xdr:colOff>
      <xdr:row>12</xdr:row>
      <xdr:rowOff>114300</xdr:rowOff>
    </xdr:to>
    <xdr:pic>
      <xdr:nvPicPr>
        <xdr:cNvPr id="31" name="Image 30" descr="http://www.unesco.org/eri/cp/flags-icons/AU.gif;pv800bf7b56faf4c6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65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190500</xdr:colOff>
      <xdr:row>13</xdr:row>
      <xdr:rowOff>114300</xdr:rowOff>
    </xdr:to>
    <xdr:pic>
      <xdr:nvPicPr>
        <xdr:cNvPr id="32" name="Image 31" descr="http://www.unesco.org/eri/cp/flags-icons/AT.gif;pvd35176b95a0ea4bf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32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190500</xdr:colOff>
      <xdr:row>14</xdr:row>
      <xdr:rowOff>114300</xdr:rowOff>
    </xdr:to>
    <xdr:pic>
      <xdr:nvPicPr>
        <xdr:cNvPr id="33" name="Image 32" descr="http://www.unesco.org/eri/cp/flags-icons/AZ.gif;pv92a3f9e4894f87c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00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190500</xdr:colOff>
      <xdr:row>15</xdr:row>
      <xdr:rowOff>114300</xdr:rowOff>
    </xdr:to>
    <xdr:pic>
      <xdr:nvPicPr>
        <xdr:cNvPr id="34" name="Image 33" descr="http://www.unesco.org/eri/cp/flags-icons/BS.gif;pv5168cabc4c729fd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8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190500</xdr:colOff>
      <xdr:row>16</xdr:row>
      <xdr:rowOff>114300</xdr:rowOff>
    </xdr:to>
    <xdr:pic>
      <xdr:nvPicPr>
        <xdr:cNvPr id="35" name="Image 34" descr="http://www.unesco.org/eri/cp/flags-icons/BH.gif;pvd7c3cfdd9e8796af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190500</xdr:colOff>
      <xdr:row>17</xdr:row>
      <xdr:rowOff>114300</xdr:rowOff>
    </xdr:to>
    <xdr:pic>
      <xdr:nvPicPr>
        <xdr:cNvPr id="36" name="Image 35" descr="http://www.unesco.org/eri/cp/flags-icons/BD.gif;pv893d04f7e208d7d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49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190500</xdr:colOff>
      <xdr:row>18</xdr:row>
      <xdr:rowOff>114300</xdr:rowOff>
    </xdr:to>
    <xdr:pic>
      <xdr:nvPicPr>
        <xdr:cNvPr id="37" name="Image 36" descr="http://www.unesco.org/eri/cp/flags-icons/BB.gif;pvd846a16066431260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6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190500</xdr:colOff>
      <xdr:row>19</xdr:row>
      <xdr:rowOff>114300</xdr:rowOff>
    </xdr:to>
    <xdr:pic>
      <xdr:nvPicPr>
        <xdr:cNvPr id="38" name="Image 37" descr="http://www.unesco.org/eri/cp/flags-icons/BY.gif;pvcb0a01cc7163d2d5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0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190500</xdr:colOff>
      <xdr:row>20</xdr:row>
      <xdr:rowOff>114300</xdr:rowOff>
    </xdr:to>
    <xdr:pic>
      <xdr:nvPicPr>
        <xdr:cNvPr id="39" name="Image 38" descr="http://www.unesco.org/eri/cp/flags-icons/BE.gif;pv7b239cad60f9927a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97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190500</xdr:colOff>
      <xdr:row>21</xdr:row>
      <xdr:rowOff>114300</xdr:rowOff>
    </xdr:to>
    <xdr:pic>
      <xdr:nvPicPr>
        <xdr:cNvPr id="40" name="Image 39" descr="http://www.unesco.org/eri/cp/flags-icons/BZ.gif;pv0d689b17fd910488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65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190500</xdr:colOff>
      <xdr:row>22</xdr:row>
      <xdr:rowOff>114300</xdr:rowOff>
    </xdr:to>
    <xdr:pic>
      <xdr:nvPicPr>
        <xdr:cNvPr id="41" name="Image 40" descr="http://www.unesco.org/eri/cp/flags-icons/BJ.gif;pveca72847b7dac35f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78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190500</xdr:colOff>
      <xdr:row>23</xdr:row>
      <xdr:rowOff>114300</xdr:rowOff>
    </xdr:to>
    <xdr:pic>
      <xdr:nvPicPr>
        <xdr:cNvPr id="42" name="Image 41" descr="http://www.unesco.org/eri/cp/flags-icons/BT.gif;pv896bf5c575f5b7b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46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190500</xdr:colOff>
      <xdr:row>24</xdr:row>
      <xdr:rowOff>114300</xdr:rowOff>
    </xdr:to>
    <xdr:pic>
      <xdr:nvPicPr>
        <xdr:cNvPr id="43" name="Image 42" descr="http://www.unesco.org/eri/cp/flags-icons/BO.gif;pvb1018cb4b86154fa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3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190500</xdr:colOff>
      <xdr:row>25</xdr:row>
      <xdr:rowOff>114300</xdr:rowOff>
    </xdr:to>
    <xdr:pic>
      <xdr:nvPicPr>
        <xdr:cNvPr id="44" name="Image 43" descr="http://www.unesco.org/eri/cp/flags-icons/BA.gif;pv60a74c1c3471a27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34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190500</xdr:colOff>
      <xdr:row>26</xdr:row>
      <xdr:rowOff>114300</xdr:rowOff>
    </xdr:to>
    <xdr:pic>
      <xdr:nvPicPr>
        <xdr:cNvPr id="45" name="Image 44" descr="http://www.unesco.org/eri/cp/flags-icons/BW.gif;pvd5d8ccc03a0966b0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69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190500</xdr:colOff>
      <xdr:row>27</xdr:row>
      <xdr:rowOff>114300</xdr:rowOff>
    </xdr:to>
    <xdr:pic>
      <xdr:nvPicPr>
        <xdr:cNvPr id="46" name="Image 45" descr="http://www.unesco.org/eri/cp/flags-icons/BR.gif;pv23681b74c6d47af3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36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190500</xdr:colOff>
      <xdr:row>28</xdr:row>
      <xdr:rowOff>114300</xdr:rowOff>
    </xdr:to>
    <xdr:pic>
      <xdr:nvPicPr>
        <xdr:cNvPr id="47" name="Image 46" descr="http://www.unesco.org/eri/cp/flags-icons/BN.gif;pvdd51b87447449c6d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50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190500</xdr:colOff>
      <xdr:row>29</xdr:row>
      <xdr:rowOff>114300</xdr:rowOff>
    </xdr:to>
    <xdr:pic>
      <xdr:nvPicPr>
        <xdr:cNvPr id="48" name="Image 47" descr="http://www.unesco.org/eri/cp/flags-icons/BG.gif;pve9a83ee978e9cc13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85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190500</xdr:colOff>
      <xdr:row>30</xdr:row>
      <xdr:rowOff>114300</xdr:rowOff>
    </xdr:to>
    <xdr:pic>
      <xdr:nvPicPr>
        <xdr:cNvPr id="49" name="Image 48" descr="http://www.unesco.org/eri/cp/flags-icons/BF.gif;pvc1b03f8effdd0a5c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5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190500</xdr:colOff>
      <xdr:row>31</xdr:row>
      <xdr:rowOff>114300</xdr:rowOff>
    </xdr:to>
    <xdr:pic>
      <xdr:nvPicPr>
        <xdr:cNvPr id="50" name="Image 49" descr="http://www.unesco.org/eri/cp/flags-icons/BI.gif;pv57741c5708f6c32a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88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190500</xdr:colOff>
      <xdr:row>32</xdr:row>
      <xdr:rowOff>114300</xdr:rowOff>
    </xdr:to>
    <xdr:pic>
      <xdr:nvPicPr>
        <xdr:cNvPr id="51" name="Image 50" descr="http://www.unesco.org/eri/cp/flags-icons/CV.gif;pv5c6eb613ee5bdd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56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190500</xdr:colOff>
      <xdr:row>33</xdr:row>
      <xdr:rowOff>114300</xdr:rowOff>
    </xdr:to>
    <xdr:pic>
      <xdr:nvPicPr>
        <xdr:cNvPr id="52" name="Image 51" descr="http://www.unesco.org/eri/cp/flags-icons/KH.gif;pv5706df2cab1808c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23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190500</xdr:colOff>
      <xdr:row>34</xdr:row>
      <xdr:rowOff>114300</xdr:rowOff>
    </xdr:to>
    <xdr:pic>
      <xdr:nvPicPr>
        <xdr:cNvPr id="53" name="Image 52" descr="http://www.unesco.org/eri/cp/flags-icons/CM.gif;pv7e17d56129d2e6fc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91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190500</xdr:colOff>
      <xdr:row>35</xdr:row>
      <xdr:rowOff>114300</xdr:rowOff>
    </xdr:to>
    <xdr:pic>
      <xdr:nvPicPr>
        <xdr:cNvPr id="54" name="Image 53" descr="http://www.unesco.org/eri/cp/flags-icons/CA.gif;pva45801d17ffb686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59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190500</xdr:colOff>
      <xdr:row>36</xdr:row>
      <xdr:rowOff>114300</xdr:rowOff>
    </xdr:to>
    <xdr:pic>
      <xdr:nvPicPr>
        <xdr:cNvPr id="55" name="Image 54" descr="http://www.unesco.org/eri/cp/flags-icons/CL.gif;pvd6fda38475af4bf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772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190500</xdr:colOff>
      <xdr:row>37</xdr:row>
      <xdr:rowOff>114300</xdr:rowOff>
    </xdr:to>
    <xdr:pic>
      <xdr:nvPicPr>
        <xdr:cNvPr id="56" name="Image 55" descr="http://www.unesco.org/eri/cp/flags-icons/CN.gif;pva36eb6f00f8d77df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85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190500</xdr:colOff>
      <xdr:row>38</xdr:row>
      <xdr:rowOff>114300</xdr:rowOff>
    </xdr:to>
    <xdr:pic>
      <xdr:nvPicPr>
        <xdr:cNvPr id="57" name="Image 56" descr="http://www.unesco.org/eri/cp/flags-icons/CY.gif;pv66bc6ef85c3a6a4d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53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190500</xdr:colOff>
      <xdr:row>39</xdr:row>
      <xdr:rowOff>114300</xdr:rowOff>
    </xdr:to>
    <xdr:pic>
      <xdr:nvPicPr>
        <xdr:cNvPr id="58" name="Image 57" descr="http://www.unesco.org/eri/cp/flags-icons/CO.gif;pvcf0763b0a55c5f9c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21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190500</xdr:colOff>
      <xdr:row>40</xdr:row>
      <xdr:rowOff>114300</xdr:rowOff>
    </xdr:to>
    <xdr:pic>
      <xdr:nvPicPr>
        <xdr:cNvPr id="59" name="Image 58" descr="http://www.unesco.org/eri/cp/flags-icons/KM.gif;pva27042913a3d88f3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34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190500</xdr:colOff>
      <xdr:row>41</xdr:row>
      <xdr:rowOff>114300</xdr:rowOff>
    </xdr:to>
    <xdr:pic>
      <xdr:nvPicPr>
        <xdr:cNvPr id="60" name="Image 59" descr="http://www.unesco.org/eri/cp/flags-icons/CG.gif;pvf37a45f0fa6b1625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02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190500</xdr:colOff>
      <xdr:row>42</xdr:row>
      <xdr:rowOff>114300</xdr:rowOff>
    </xdr:to>
    <xdr:pic>
      <xdr:nvPicPr>
        <xdr:cNvPr id="61" name="Image 60" descr="http://www.unesco.org/eri/cp/flags-icons/CR.gif;pv63483be31ba10f1c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69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190500</xdr:colOff>
      <xdr:row>43</xdr:row>
      <xdr:rowOff>114300</xdr:rowOff>
    </xdr:to>
    <xdr:pic>
      <xdr:nvPicPr>
        <xdr:cNvPr id="62" name="Image 61" descr="http://www.unesco.org/eri/cp/flags-icons/CI.gif;pv24677e9cea045643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83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190500</xdr:colOff>
      <xdr:row>44</xdr:row>
      <xdr:rowOff>114300</xdr:rowOff>
    </xdr:to>
    <xdr:pic>
      <xdr:nvPicPr>
        <xdr:cNvPr id="63" name="Image 62" descr="http://www.unesco.org/eri/cp/flags-icons/HR.gif;pvd58d0b5c8edae59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50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190500</xdr:colOff>
      <xdr:row>45</xdr:row>
      <xdr:rowOff>114300</xdr:rowOff>
    </xdr:to>
    <xdr:pic>
      <xdr:nvPicPr>
        <xdr:cNvPr id="64" name="Image 63" descr="http://www.unesco.org/eri/cp/flags-icons/CU.gif;pv72ae7734efd57afa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18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190500</xdr:colOff>
      <xdr:row>46</xdr:row>
      <xdr:rowOff>114300</xdr:rowOff>
    </xdr:to>
    <xdr:pic>
      <xdr:nvPicPr>
        <xdr:cNvPr id="65" name="Image 64" descr="http://www.unesco.org/eri/cp/flags-icons/DK.gif;pv17feee36ca5ffcbd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31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190500</xdr:colOff>
      <xdr:row>47</xdr:row>
      <xdr:rowOff>114300</xdr:rowOff>
    </xdr:to>
    <xdr:pic>
      <xdr:nvPicPr>
        <xdr:cNvPr id="66" name="Image 65" descr="http://www.unesco.org/eri/cp/flags-icons/DJ.gif;pv6f1edd7651118e6d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99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190500</xdr:colOff>
      <xdr:row>48</xdr:row>
      <xdr:rowOff>114300</xdr:rowOff>
    </xdr:to>
    <xdr:pic>
      <xdr:nvPicPr>
        <xdr:cNvPr id="67" name="Image 66" descr="http://www.unesco.org/eri/cp/flags-icons/DM.gif;pv6accb49245a3e59f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66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190500</xdr:colOff>
      <xdr:row>49</xdr:row>
      <xdr:rowOff>114300</xdr:rowOff>
    </xdr:to>
    <xdr:pic>
      <xdr:nvPicPr>
        <xdr:cNvPr id="68" name="Image 67" descr="http://www.unesco.org/eri/cp/flags-icons/EG.gif;pv4654228fd6291b55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0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190500</xdr:colOff>
      <xdr:row>50</xdr:row>
      <xdr:rowOff>114300</xdr:rowOff>
    </xdr:to>
    <xdr:pic>
      <xdr:nvPicPr>
        <xdr:cNvPr id="69" name="Image 68" descr="http://www.unesco.org/eri/cp/flags-icons/SV.gif;pv80a77433a74e2202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47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190500</xdr:colOff>
      <xdr:row>51</xdr:row>
      <xdr:rowOff>114300</xdr:rowOff>
    </xdr:to>
    <xdr:pic>
      <xdr:nvPicPr>
        <xdr:cNvPr id="70" name="Image 69" descr="http://www.unesco.org/eri/cp/flags-icons/AE.gif;pv03c61a170589a170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61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190500</xdr:colOff>
      <xdr:row>52</xdr:row>
      <xdr:rowOff>114300</xdr:rowOff>
    </xdr:to>
    <xdr:pic>
      <xdr:nvPicPr>
        <xdr:cNvPr id="71" name="Image 70" descr="http://www.unesco.org/eri/cp/flags-icons/EC.gif;pv9202dec1fcf23446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96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190500</xdr:colOff>
      <xdr:row>53</xdr:row>
      <xdr:rowOff>114300</xdr:rowOff>
    </xdr:to>
    <xdr:pic>
      <xdr:nvPicPr>
        <xdr:cNvPr id="72" name="Image 71" descr="http://www.unesco.org/eri/cp/flags-icons/ER.gif;pv7c366afb76335646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09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190500</xdr:colOff>
      <xdr:row>54</xdr:row>
      <xdr:rowOff>114300</xdr:rowOff>
    </xdr:to>
    <xdr:pic>
      <xdr:nvPicPr>
        <xdr:cNvPr id="73" name="Image 72" descr="http://www.unesco.org/eri/cp/flags-icons/ES.gif;pv1d53d742b7863ab1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77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190500</xdr:colOff>
      <xdr:row>55</xdr:row>
      <xdr:rowOff>114300</xdr:rowOff>
    </xdr:to>
    <xdr:pic>
      <xdr:nvPicPr>
        <xdr:cNvPr id="74" name="Image 73" descr="http://www.unesco.org/eri/cp/flags-icons/EE.gif;pv75b33aff3eb06c8d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45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190500</xdr:colOff>
      <xdr:row>56</xdr:row>
      <xdr:rowOff>114300</xdr:rowOff>
    </xdr:to>
    <xdr:pic>
      <xdr:nvPicPr>
        <xdr:cNvPr id="75" name="Image 74" descr="http://www.unesco.org/eri/cp/flags-icons/US.gif;pv0e6802e520d9a8bb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12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190500</xdr:colOff>
      <xdr:row>57</xdr:row>
      <xdr:rowOff>114300</xdr:rowOff>
    </xdr:to>
    <xdr:pic>
      <xdr:nvPicPr>
        <xdr:cNvPr id="76" name="Image 75" descr="http://www.unesco.org/eri/cp/flags-icons/ET.gif;pvd6bf8f3fafd015b9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26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190500</xdr:colOff>
      <xdr:row>58</xdr:row>
      <xdr:rowOff>114300</xdr:rowOff>
    </xdr:to>
    <xdr:pic>
      <xdr:nvPicPr>
        <xdr:cNvPr id="77" name="Image 76" descr="http://www.unesco.org/eri/cp/flags-icons/MK.gif;pvba3e46e1d0728b2b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93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190500</xdr:colOff>
      <xdr:row>59</xdr:row>
      <xdr:rowOff>114300</xdr:rowOff>
    </xdr:to>
    <xdr:pic>
      <xdr:nvPicPr>
        <xdr:cNvPr id="78" name="Image 77" descr="http://www.unesco.org/eri/cp/flags-icons/RU.gif;pv8e4354fbf9a3abcf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32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190500</xdr:colOff>
      <xdr:row>60</xdr:row>
      <xdr:rowOff>114300</xdr:rowOff>
    </xdr:to>
    <xdr:pic>
      <xdr:nvPicPr>
        <xdr:cNvPr id="79" name="Image 78" descr="http://www.unesco.org/eri/cp/flags-icons/FJ.gif;pv3b31d3088c7acba2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7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190500</xdr:colOff>
      <xdr:row>61</xdr:row>
      <xdr:rowOff>114300</xdr:rowOff>
    </xdr:to>
    <xdr:pic>
      <xdr:nvPicPr>
        <xdr:cNvPr id="80" name="Image 79" descr="http://www.unesco.org/eri/cp/flags-icons/FI.gif;pvab1e2c67f8d264a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190500</xdr:colOff>
      <xdr:row>62</xdr:row>
      <xdr:rowOff>114300</xdr:rowOff>
    </xdr:to>
    <xdr:pic>
      <xdr:nvPicPr>
        <xdr:cNvPr id="81" name="Image 80" descr="http://www.unesco.org/eri/cp/flags-icons/FR.gif;pv2b110f60b2eb4f7f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02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0</xdr:col>
      <xdr:colOff>190500</xdr:colOff>
      <xdr:row>63</xdr:row>
      <xdr:rowOff>114300</xdr:rowOff>
    </xdr:to>
    <xdr:pic>
      <xdr:nvPicPr>
        <xdr:cNvPr id="82" name="Image 81" descr="http://www.unesco.org/eri/cp/flags-icons/GA.gif;pv36df0d95fb2d6b2f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70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190500</xdr:colOff>
      <xdr:row>64</xdr:row>
      <xdr:rowOff>114300</xdr:rowOff>
    </xdr:to>
    <xdr:pic>
      <xdr:nvPicPr>
        <xdr:cNvPr id="83" name="Image 82" descr="http://www.unesco.org/eri/cp/flags-icons/GM.gif;pvddc0a23765aae73e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837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0</xdr:col>
      <xdr:colOff>190500</xdr:colOff>
      <xdr:row>65</xdr:row>
      <xdr:rowOff>114300</xdr:rowOff>
    </xdr:to>
    <xdr:pic>
      <xdr:nvPicPr>
        <xdr:cNvPr id="84" name="Image 83" descr="http://www.unesco.org/eri/cp/flags-icons/GE.gif;pv457426d91907cc2a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05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190500</xdr:colOff>
      <xdr:row>66</xdr:row>
      <xdr:rowOff>114300</xdr:rowOff>
    </xdr:to>
    <xdr:pic>
      <xdr:nvPicPr>
        <xdr:cNvPr id="85" name="Image 84" descr="http://www.unesco.org/eri/cp/flags-icons/GH.gif;pvf80ce15b6b2ecc3d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17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0</xdr:col>
      <xdr:colOff>190500</xdr:colOff>
      <xdr:row>67</xdr:row>
      <xdr:rowOff>114300</xdr:rowOff>
    </xdr:to>
    <xdr:pic>
      <xdr:nvPicPr>
        <xdr:cNvPr id="86" name="Image 85" descr="http://www.unesco.org/eri/cp/flags-icons/GR.gif;pv5d2e0908b085e4de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40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190500</xdr:colOff>
      <xdr:row>68</xdr:row>
      <xdr:rowOff>114300</xdr:rowOff>
    </xdr:to>
    <xdr:pic>
      <xdr:nvPicPr>
        <xdr:cNvPr id="87" name="Image 86" descr="http://www.unesco.org/eri/cp/flags-icons/GD.gif;pvf471fc8064bbea7d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08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190500</xdr:colOff>
      <xdr:row>69</xdr:row>
      <xdr:rowOff>114300</xdr:rowOff>
    </xdr:to>
    <xdr:pic>
      <xdr:nvPicPr>
        <xdr:cNvPr id="88" name="Image 87" descr="http://www.unesco.org/eri/cp/flags-icons/GT.gif;pvad847a7b40e0cdf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21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190500</xdr:colOff>
      <xdr:row>70</xdr:row>
      <xdr:rowOff>114300</xdr:rowOff>
    </xdr:to>
    <xdr:pic>
      <xdr:nvPicPr>
        <xdr:cNvPr id="89" name="Image 88" descr="http://www.unesco.org/eri/cp/flags-icons/GN.gif;pve9e6b0a1bf2b7bb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935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190500</xdr:colOff>
      <xdr:row>71</xdr:row>
      <xdr:rowOff>114300</xdr:rowOff>
    </xdr:to>
    <xdr:pic>
      <xdr:nvPicPr>
        <xdr:cNvPr id="90" name="Image 89" descr="http://www.unesco.org/eri/cp/flags-icons/GQ.gif;pve99c392af21279c3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102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190500</xdr:colOff>
      <xdr:row>72</xdr:row>
      <xdr:rowOff>114300</xdr:rowOff>
    </xdr:to>
    <xdr:pic>
      <xdr:nvPicPr>
        <xdr:cNvPr id="91" name="Image 90" descr="http://www.unesco.org/eri/cp/flags-icons/GW.gif;pv40a5e2172840d748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8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73</xdr:row>
      <xdr:rowOff>0</xdr:rowOff>
    </xdr:from>
    <xdr:to>
      <xdr:col>0</xdr:col>
      <xdr:colOff>190500</xdr:colOff>
      <xdr:row>73</xdr:row>
      <xdr:rowOff>114300</xdr:rowOff>
    </xdr:to>
    <xdr:pic>
      <xdr:nvPicPr>
        <xdr:cNvPr id="92" name="Image 91" descr="http://www.unesco.org/eri/cp/flags-icons/GY.gif;pv6d7a231bbd7e74e9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3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190500</xdr:colOff>
      <xdr:row>74</xdr:row>
      <xdr:rowOff>114300</xdr:rowOff>
    </xdr:to>
    <xdr:pic>
      <xdr:nvPicPr>
        <xdr:cNvPr id="93" name="Image 92" descr="http://www.unesco.org/eri/cp/flags-icons/HT.gif;pvdca38fa3715e9607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86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0</xdr:col>
      <xdr:colOff>190500</xdr:colOff>
      <xdr:row>75</xdr:row>
      <xdr:rowOff>114300</xdr:rowOff>
    </xdr:to>
    <xdr:pic>
      <xdr:nvPicPr>
        <xdr:cNvPr id="94" name="Image 93" descr="http://www.unesco.org/eri/cp/flags-icons/HN.gif;pvbda1b255a750919b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00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190500</xdr:colOff>
      <xdr:row>76</xdr:row>
      <xdr:rowOff>114300</xdr:rowOff>
    </xdr:to>
    <xdr:pic>
      <xdr:nvPicPr>
        <xdr:cNvPr id="95" name="Image 94" descr="http://www.unesco.org/eri/cp/flags-icons/HU.gif;pv05cb685253aa0515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13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0</xdr:col>
      <xdr:colOff>190500</xdr:colOff>
      <xdr:row>77</xdr:row>
      <xdr:rowOff>114300</xdr:rowOff>
    </xdr:to>
    <xdr:pic>
      <xdr:nvPicPr>
        <xdr:cNvPr id="96" name="Image 95" descr="http://www.unesco.org/eri/cp/flags-icons/CK.gif;pve757710efcdfc54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81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0</xdr:col>
      <xdr:colOff>190500</xdr:colOff>
      <xdr:row>78</xdr:row>
      <xdr:rowOff>114300</xdr:rowOff>
    </xdr:to>
    <xdr:pic>
      <xdr:nvPicPr>
        <xdr:cNvPr id="97" name="Image 96" descr="http://www.unesco.org/eri/cp/flags-icons/MH.gif;pva96e70afb20b239a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48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190500</xdr:colOff>
      <xdr:row>79</xdr:row>
      <xdr:rowOff>114300</xdr:rowOff>
    </xdr:to>
    <xdr:pic>
      <xdr:nvPicPr>
        <xdr:cNvPr id="98" name="Image 97" descr="http://www.unesco.org/eri/cp/flags-icons/SB.gif;pvc4fc09896f6fb66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16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190500</xdr:colOff>
      <xdr:row>80</xdr:row>
      <xdr:rowOff>114300</xdr:rowOff>
    </xdr:to>
    <xdr:pic>
      <xdr:nvPicPr>
        <xdr:cNvPr id="99" name="Image 98" descr="http://www.unesco.org/eri/cp/flags-icons/IN.gif;pv16ec4e311302dee4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84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190500</xdr:colOff>
      <xdr:row>81</xdr:row>
      <xdr:rowOff>114300</xdr:rowOff>
    </xdr:to>
    <xdr:pic>
      <xdr:nvPicPr>
        <xdr:cNvPr id="100" name="Image 99" descr="http://www.unesco.org/eri/cp/flags-icons/ID.gif;pv047820a1cfe0955f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51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0</xdr:col>
      <xdr:colOff>190500</xdr:colOff>
      <xdr:row>82</xdr:row>
      <xdr:rowOff>114300</xdr:rowOff>
    </xdr:to>
    <xdr:pic>
      <xdr:nvPicPr>
        <xdr:cNvPr id="101" name="Image 100" descr="http://www.unesco.org/eri/cp/flags-icons/IR.gif;pvcf173c6bb8b76a26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419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0</xdr:col>
      <xdr:colOff>190500</xdr:colOff>
      <xdr:row>83</xdr:row>
      <xdr:rowOff>114300</xdr:rowOff>
    </xdr:to>
    <xdr:pic>
      <xdr:nvPicPr>
        <xdr:cNvPr id="102" name="Image 101" descr="http://www.unesco.org/eri/cp/flags-icons/IQ.gif;pvca833058bb6bbcbe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2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0</xdr:col>
      <xdr:colOff>190500</xdr:colOff>
      <xdr:row>84</xdr:row>
      <xdr:rowOff>114300</xdr:rowOff>
    </xdr:to>
    <xdr:pic>
      <xdr:nvPicPr>
        <xdr:cNvPr id="103" name="Image 102" descr="http://www.unesco.org/eri/cp/flags-icons/IE.gif;pveb9a91b8433bdc3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089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190500</xdr:colOff>
      <xdr:row>85</xdr:row>
      <xdr:rowOff>114300</xdr:rowOff>
    </xdr:to>
    <xdr:pic>
      <xdr:nvPicPr>
        <xdr:cNvPr id="104" name="Image 103" descr="http://www.unesco.org/eri/cp/flags-icons/IS.gif;pv3028f24a4ddb7939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575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0</xdr:col>
      <xdr:colOff>190500</xdr:colOff>
      <xdr:row>86</xdr:row>
      <xdr:rowOff>114300</xdr:rowOff>
    </xdr:to>
    <xdr:pic>
      <xdr:nvPicPr>
        <xdr:cNvPr id="105" name="Image 104" descr="http://www.unesco.org/eri/cp/flags-icons/IL.gif;pv49b6b12da7f4b5a0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251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0</xdr:col>
      <xdr:colOff>190500</xdr:colOff>
      <xdr:row>87</xdr:row>
      <xdr:rowOff>114300</xdr:rowOff>
    </xdr:to>
    <xdr:pic>
      <xdr:nvPicPr>
        <xdr:cNvPr id="106" name="Image 105" descr="http://www.unesco.org/eri/cp/flags-icons/IT.gif;pvc0e665a95d8ee6c3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92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190500</xdr:colOff>
      <xdr:row>88</xdr:row>
      <xdr:rowOff>114300</xdr:rowOff>
    </xdr:to>
    <xdr:pic>
      <xdr:nvPicPr>
        <xdr:cNvPr id="107" name="Image 106" descr="http://www.unesco.org/eri/cp/flags-icons/JM.gif;pvfa6ca4973e316fb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60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0</xdr:col>
      <xdr:colOff>190500</xdr:colOff>
      <xdr:row>89</xdr:row>
      <xdr:rowOff>114300</xdr:rowOff>
    </xdr:to>
    <xdr:pic>
      <xdr:nvPicPr>
        <xdr:cNvPr id="108" name="Image 107" descr="http://www.unesco.org/eri/cp/flags-icons/JP.gif;pv02d22be8eaa62631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973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190500</xdr:colOff>
      <xdr:row>90</xdr:row>
      <xdr:rowOff>114300</xdr:rowOff>
    </xdr:to>
    <xdr:pic>
      <xdr:nvPicPr>
        <xdr:cNvPr id="109" name="Image 108" descr="http://www.unesco.org/eri/cp/flags-icons/JO.gif;pv6455b18345aac895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141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190500</xdr:colOff>
      <xdr:row>91</xdr:row>
      <xdr:rowOff>114300</xdr:rowOff>
    </xdr:to>
    <xdr:pic>
      <xdr:nvPicPr>
        <xdr:cNvPr id="110" name="Image 109" descr="http://www.unesco.org/eri/cp/flags-icons/KZ.gif;pve2dec7a63b8efb13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09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190500</xdr:colOff>
      <xdr:row>92</xdr:row>
      <xdr:rowOff>114300</xdr:rowOff>
    </xdr:to>
    <xdr:pic>
      <xdr:nvPicPr>
        <xdr:cNvPr id="111" name="Image 110" descr="http://www.unesco.org/eri/cp/flags-icons/KE.gif;pv64274a482c7a23e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76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190500</xdr:colOff>
      <xdr:row>93</xdr:row>
      <xdr:rowOff>114300</xdr:rowOff>
    </xdr:to>
    <xdr:pic>
      <xdr:nvPicPr>
        <xdr:cNvPr id="112" name="Image 111" descr="http://www.unesco.org/eri/cp/flags-icons/KG.gif;pve4c9854479f85b76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4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0</xdr:col>
      <xdr:colOff>190500</xdr:colOff>
      <xdr:row>94</xdr:row>
      <xdr:rowOff>114300</xdr:rowOff>
    </xdr:to>
    <xdr:pic>
      <xdr:nvPicPr>
        <xdr:cNvPr id="113" name="Image 112" descr="http://www.unesco.org/eri/cp/flags-icons/KI.gif;pv950e2f05d644b77f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812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190500</xdr:colOff>
      <xdr:row>95</xdr:row>
      <xdr:rowOff>114300</xdr:rowOff>
    </xdr:to>
    <xdr:pic>
      <xdr:nvPicPr>
        <xdr:cNvPr id="114" name="Image 113" descr="http://www.unesco.org/eri/cp/flags-icons/KW.gif;pvda2a0c9f2d3f68c1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979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96</xdr:row>
      <xdr:rowOff>0</xdr:rowOff>
    </xdr:from>
    <xdr:to>
      <xdr:col>0</xdr:col>
      <xdr:colOff>190500</xdr:colOff>
      <xdr:row>96</xdr:row>
      <xdr:rowOff>114300</xdr:rowOff>
    </xdr:to>
    <xdr:pic>
      <xdr:nvPicPr>
        <xdr:cNvPr id="115" name="Image 114" descr="http://www.unesco.org/eri/cp/flags-icons/LS.gif;pv23df9fd2e6fa4d4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47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97</xdr:row>
      <xdr:rowOff>0</xdr:rowOff>
    </xdr:from>
    <xdr:to>
      <xdr:col>0</xdr:col>
      <xdr:colOff>190500</xdr:colOff>
      <xdr:row>97</xdr:row>
      <xdr:rowOff>114300</xdr:rowOff>
    </xdr:to>
    <xdr:pic>
      <xdr:nvPicPr>
        <xdr:cNvPr id="116" name="Image 115" descr="http://www.unesco.org/eri/cp/flags-icons/LV.gif;pv43e680a3ce461ae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14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0</xdr:col>
      <xdr:colOff>190500</xdr:colOff>
      <xdr:row>98</xdr:row>
      <xdr:rowOff>114300</xdr:rowOff>
    </xdr:to>
    <xdr:pic>
      <xdr:nvPicPr>
        <xdr:cNvPr id="117" name="Image 116" descr="http://www.unesco.org/eri/cp/flags-icons/LB.gif;pvc9c9ee5db138140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482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0</xdr:col>
      <xdr:colOff>190500</xdr:colOff>
      <xdr:row>99</xdr:row>
      <xdr:rowOff>114300</xdr:rowOff>
    </xdr:to>
    <xdr:pic>
      <xdr:nvPicPr>
        <xdr:cNvPr id="118" name="Image 117" descr="http://www.unesco.org/eri/cp/flags-icons/LR.gif;pv5441b6027111f3c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650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190500</xdr:colOff>
      <xdr:row>100</xdr:row>
      <xdr:rowOff>114300</xdr:rowOff>
    </xdr:to>
    <xdr:pic>
      <xdr:nvPicPr>
        <xdr:cNvPr id="119" name="Image 118" descr="http://www.unesco.org/eri/cp/flags-icons/LY.gif;pv025bca15916fd946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17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190500</xdr:colOff>
      <xdr:row>101</xdr:row>
      <xdr:rowOff>114300</xdr:rowOff>
    </xdr:to>
    <xdr:pic>
      <xdr:nvPicPr>
        <xdr:cNvPr id="120" name="Image 119" descr="http://www.unesco.org/eri/cp/flags-icons/LT.gif;pv2270450917b0daea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85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0</xdr:col>
      <xdr:colOff>190500</xdr:colOff>
      <xdr:row>102</xdr:row>
      <xdr:rowOff>114300</xdr:rowOff>
    </xdr:to>
    <xdr:pic>
      <xdr:nvPicPr>
        <xdr:cNvPr id="121" name="Image 120" descr="http://www.unesco.org/eri/cp/flags-icons/LU.gif;pv6cf9815991d352c5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153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0</xdr:col>
      <xdr:colOff>190500</xdr:colOff>
      <xdr:row>103</xdr:row>
      <xdr:rowOff>114300</xdr:rowOff>
    </xdr:to>
    <xdr:pic>
      <xdr:nvPicPr>
        <xdr:cNvPr id="122" name="Image 121" descr="http://www.unesco.org/eri/cp/flags-icons/MG.gif;pv29b0497b02837556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320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0</xdr:col>
      <xdr:colOff>190500</xdr:colOff>
      <xdr:row>104</xdr:row>
      <xdr:rowOff>114300</xdr:rowOff>
    </xdr:to>
    <xdr:pic>
      <xdr:nvPicPr>
        <xdr:cNvPr id="123" name="Image 122" descr="http://www.unesco.org/eri/cp/flags-icons/MY.gif;pvfe453d3f3c36669e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488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105</xdr:row>
      <xdr:rowOff>0</xdr:rowOff>
    </xdr:from>
    <xdr:to>
      <xdr:col>0</xdr:col>
      <xdr:colOff>190500</xdr:colOff>
      <xdr:row>105</xdr:row>
      <xdr:rowOff>114300</xdr:rowOff>
    </xdr:to>
    <xdr:pic>
      <xdr:nvPicPr>
        <xdr:cNvPr id="124" name="Image 123" descr="http://www.unesco.org/eri/cp/flags-icons/MW.gif;pv0165675c392a85f0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656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0</xdr:col>
      <xdr:colOff>190500</xdr:colOff>
      <xdr:row>106</xdr:row>
      <xdr:rowOff>114300</xdr:rowOff>
    </xdr:to>
    <xdr:pic>
      <xdr:nvPicPr>
        <xdr:cNvPr id="125" name="Image 124" descr="http://www.unesco.org/eri/cp/flags-icons/MV.gif;pv4f6d316c7be6899f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823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190500</xdr:colOff>
      <xdr:row>107</xdr:row>
      <xdr:rowOff>114300</xdr:rowOff>
    </xdr:to>
    <xdr:pic>
      <xdr:nvPicPr>
        <xdr:cNvPr id="126" name="Image 125" descr="http://www.unesco.org/eri/cp/flags-icons/ML.gif;pvebb54398c81d06d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91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190500</xdr:colOff>
      <xdr:row>108</xdr:row>
      <xdr:rowOff>114300</xdr:rowOff>
    </xdr:to>
    <xdr:pic>
      <xdr:nvPicPr>
        <xdr:cNvPr id="127" name="Image 126" descr="http://www.unesco.org/eri/cp/flags-icons/MT.gif;pvb7de4a487a0f94ae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158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190500</xdr:colOff>
      <xdr:row>109</xdr:row>
      <xdr:rowOff>114300</xdr:rowOff>
    </xdr:to>
    <xdr:pic>
      <xdr:nvPicPr>
        <xdr:cNvPr id="128" name="Image 127" descr="http://www.unesco.org/eri/cp/flags-icons/MA.gif;pv0e62ea5cf1818674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26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110</xdr:row>
      <xdr:rowOff>0</xdr:rowOff>
    </xdr:from>
    <xdr:to>
      <xdr:col>0</xdr:col>
      <xdr:colOff>190500</xdr:colOff>
      <xdr:row>110</xdr:row>
      <xdr:rowOff>114300</xdr:rowOff>
    </xdr:to>
    <xdr:pic>
      <xdr:nvPicPr>
        <xdr:cNvPr id="129" name="Image 128" descr="http://www.unesco.org/eri/cp/flags-icons/MU.gif;pv50b282395015245b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494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0</xdr:col>
      <xdr:colOff>190500</xdr:colOff>
      <xdr:row>111</xdr:row>
      <xdr:rowOff>114300</xdr:rowOff>
    </xdr:to>
    <xdr:pic>
      <xdr:nvPicPr>
        <xdr:cNvPr id="130" name="Image 129" descr="http://www.unesco.org/eri/cp/flags-icons/MR.gif;pva9ac8a0011c1d545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661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112</xdr:row>
      <xdr:rowOff>0</xdr:rowOff>
    </xdr:from>
    <xdr:to>
      <xdr:col>0</xdr:col>
      <xdr:colOff>190500</xdr:colOff>
      <xdr:row>112</xdr:row>
      <xdr:rowOff>114300</xdr:rowOff>
    </xdr:to>
    <xdr:pic>
      <xdr:nvPicPr>
        <xdr:cNvPr id="131" name="Image 130" descr="http://www.unesco.org/eri/cp/flags-icons/MX.gif;pv702ea33e020574a2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295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0</xdr:col>
      <xdr:colOff>190500</xdr:colOff>
      <xdr:row>113</xdr:row>
      <xdr:rowOff>114300</xdr:rowOff>
    </xdr:to>
    <xdr:pic>
      <xdr:nvPicPr>
        <xdr:cNvPr id="132" name="Image 131" descr="http://www.unesco.org/eri/cp/flags-icons/FM.gif;pv01cea7510eab2ec3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042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0</xdr:col>
      <xdr:colOff>190500</xdr:colOff>
      <xdr:row>114</xdr:row>
      <xdr:rowOff>114300</xdr:rowOff>
    </xdr:to>
    <xdr:pic>
      <xdr:nvPicPr>
        <xdr:cNvPr id="133" name="Image 132" descr="http://www.unesco.org/eri/cp/flags-icons/MC.gif;pvdb5cef6f358604d3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5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0</xdr:col>
      <xdr:colOff>190500</xdr:colOff>
      <xdr:row>115</xdr:row>
      <xdr:rowOff>114300</xdr:rowOff>
    </xdr:to>
    <xdr:pic>
      <xdr:nvPicPr>
        <xdr:cNvPr id="134" name="Image 133" descr="http://www.unesco.org/eri/cp/flags-icons/MN.gif;pva4b0400060785bfe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713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190500</xdr:colOff>
      <xdr:row>116</xdr:row>
      <xdr:rowOff>114300</xdr:rowOff>
    </xdr:to>
    <xdr:pic>
      <xdr:nvPicPr>
        <xdr:cNvPr id="135" name="Image 134" descr="http://www.unesco.org/eri/cp/flags-icons/ME.gif;pv8c9a5b70b53252d5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81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190500</xdr:colOff>
      <xdr:row>117</xdr:row>
      <xdr:rowOff>114300</xdr:rowOff>
    </xdr:to>
    <xdr:pic>
      <xdr:nvPicPr>
        <xdr:cNvPr id="136" name="Image 135" descr="http://www.unesco.org/eri/cp/flags-icons/MZ.gif;pvcb96d73fc01555a1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8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0</xdr:col>
      <xdr:colOff>190500</xdr:colOff>
      <xdr:row>118</xdr:row>
      <xdr:rowOff>114300</xdr:rowOff>
    </xdr:to>
    <xdr:pic>
      <xdr:nvPicPr>
        <xdr:cNvPr id="137" name="Image 136" descr="http://www.unesco.org/eri/cp/flags-icons/MM.gif;pv6d434c65a750cf15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16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190500</xdr:colOff>
      <xdr:row>119</xdr:row>
      <xdr:rowOff>114300</xdr:rowOff>
    </xdr:to>
    <xdr:pic>
      <xdr:nvPicPr>
        <xdr:cNvPr id="138" name="Image 137" descr="http://www.unesco.org/eri/cp/flags-icons/NA.gif;pv99d2edcccd434d30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384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0</xdr:col>
      <xdr:colOff>190500</xdr:colOff>
      <xdr:row>120</xdr:row>
      <xdr:rowOff>114300</xdr:rowOff>
    </xdr:to>
    <xdr:pic>
      <xdr:nvPicPr>
        <xdr:cNvPr id="139" name="Image 138" descr="http://www.unesco.org/eri/cp/flags-icons/NR.gif;pv157b305a3d1ffd02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551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190500</xdr:colOff>
      <xdr:row>121</xdr:row>
      <xdr:rowOff>114300</xdr:rowOff>
    </xdr:to>
    <xdr:pic>
      <xdr:nvPicPr>
        <xdr:cNvPr id="140" name="Image 139" descr="http://www.unesco.org/eri/cp/flags-icons/NP.gif;pvc3bdaa8c8f450963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19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0</xdr:col>
      <xdr:colOff>190500</xdr:colOff>
      <xdr:row>122</xdr:row>
      <xdr:rowOff>114300</xdr:rowOff>
    </xdr:to>
    <xdr:pic>
      <xdr:nvPicPr>
        <xdr:cNvPr id="141" name="Image 140" descr="http://www.unesco.org/eri/cp/flags-icons/NI.gif;pv64f64d258a3c42fa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886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123</xdr:row>
      <xdr:rowOff>0</xdr:rowOff>
    </xdr:from>
    <xdr:to>
      <xdr:col>0</xdr:col>
      <xdr:colOff>190500</xdr:colOff>
      <xdr:row>123</xdr:row>
      <xdr:rowOff>114300</xdr:rowOff>
    </xdr:to>
    <xdr:pic>
      <xdr:nvPicPr>
        <xdr:cNvPr id="142" name="Image 141" descr="http://www.unesco.org/eri/cp/flags-icons/NE.gif;pv1f1c848f73610ad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100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190500</xdr:colOff>
      <xdr:row>124</xdr:row>
      <xdr:rowOff>114300</xdr:rowOff>
    </xdr:to>
    <xdr:pic>
      <xdr:nvPicPr>
        <xdr:cNvPr id="143" name="Image 142" descr="http://www.unesco.org/eri/cp/flags-icons/NG.gif;pv1910108e10213fd2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267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190500</xdr:colOff>
      <xdr:row>125</xdr:row>
      <xdr:rowOff>114300</xdr:rowOff>
    </xdr:to>
    <xdr:pic>
      <xdr:nvPicPr>
        <xdr:cNvPr id="144" name="Image 143" descr="http://www.unesco.org/eri/cp/flags-icons/NU.gif;pv10d157356f63ce4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35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0</xdr:col>
      <xdr:colOff>190500</xdr:colOff>
      <xdr:row>126</xdr:row>
      <xdr:rowOff>114300</xdr:rowOff>
    </xdr:to>
    <xdr:pic>
      <xdr:nvPicPr>
        <xdr:cNvPr id="145" name="Image 144" descr="http://www.unesco.org/eri/cp/flags-icons/NO.gif;pv6d8f30f068d2c80b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0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190500</xdr:colOff>
      <xdr:row>127</xdr:row>
      <xdr:rowOff>114300</xdr:rowOff>
    </xdr:to>
    <xdr:pic>
      <xdr:nvPicPr>
        <xdr:cNvPr id="146" name="Image 145" descr="http://www.unesco.org/eri/cp/flags-icons/NZ.gif;pvd79a273087f5dda5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70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0</xdr:col>
      <xdr:colOff>190500</xdr:colOff>
      <xdr:row>128</xdr:row>
      <xdr:rowOff>114300</xdr:rowOff>
    </xdr:to>
    <xdr:pic>
      <xdr:nvPicPr>
        <xdr:cNvPr id="147" name="Image 146" descr="http://www.unesco.org/eri/cp/flags-icons/OM.gif;pv82510644acef00b1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06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190500</xdr:colOff>
      <xdr:row>129</xdr:row>
      <xdr:rowOff>114300</xdr:rowOff>
    </xdr:to>
    <xdr:pic>
      <xdr:nvPicPr>
        <xdr:cNvPr id="148" name="Image 147" descr="http://www.unesco.org/eri/cp/flags-icons/UG.gif;pv3c4031f8d01f9e3c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73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190500</xdr:colOff>
      <xdr:row>130</xdr:row>
      <xdr:rowOff>114300</xdr:rowOff>
    </xdr:to>
    <xdr:pic>
      <xdr:nvPicPr>
        <xdr:cNvPr id="149" name="Image 148" descr="http://www.unesco.org/eri/cp/flags-icons/UZ.gif;pvf0d31199c652fd80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441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190500</xdr:colOff>
      <xdr:row>131</xdr:row>
      <xdr:rowOff>114300</xdr:rowOff>
    </xdr:to>
    <xdr:pic>
      <xdr:nvPicPr>
        <xdr:cNvPr id="150" name="Image 149" descr="http://www.unesco.org/eri/cp/flags-icons/PK.gif;pve0f4f829a366fe2f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09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190500</xdr:colOff>
      <xdr:row>132</xdr:row>
      <xdr:rowOff>114300</xdr:rowOff>
    </xdr:to>
    <xdr:pic>
      <xdr:nvPicPr>
        <xdr:cNvPr id="151" name="Image 150" descr="http://www.unesco.org/eri/cp/flags-icons/PW.gif;pv5383011573dfeb63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76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190500</xdr:colOff>
      <xdr:row>133</xdr:row>
      <xdr:rowOff>114300</xdr:rowOff>
    </xdr:to>
    <xdr:pic>
      <xdr:nvPicPr>
        <xdr:cNvPr id="152" name="Image 151" descr="http://www.unesco.org/eri/cp/flags-icons/PS.gif;pvaadad4b54cab19bf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944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190500</xdr:colOff>
      <xdr:row>134</xdr:row>
      <xdr:rowOff>114300</xdr:rowOff>
    </xdr:to>
    <xdr:pic>
      <xdr:nvPicPr>
        <xdr:cNvPr id="153" name="Image 152" descr="http://www.unesco.org/eri/cp/flags-icons/PA.gif;pv49ec01325eed0eb2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11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0</xdr:col>
      <xdr:colOff>190500</xdr:colOff>
      <xdr:row>135</xdr:row>
      <xdr:rowOff>114300</xdr:rowOff>
    </xdr:to>
    <xdr:pic>
      <xdr:nvPicPr>
        <xdr:cNvPr id="154" name="Image 153" descr="http://www.unesco.org/eri/cp/flags-icons/PG.gif;pv551c046ae54f5a31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253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190500</xdr:colOff>
      <xdr:row>136</xdr:row>
      <xdr:rowOff>114300</xdr:rowOff>
    </xdr:to>
    <xdr:pic>
      <xdr:nvPicPr>
        <xdr:cNvPr id="155" name="Image 154" descr="http://www.unesco.org/eri/cp/flags-icons/PY.gif;pv5ef364d894d79593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45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190500</xdr:colOff>
      <xdr:row>137</xdr:row>
      <xdr:rowOff>114300</xdr:rowOff>
    </xdr:to>
    <xdr:pic>
      <xdr:nvPicPr>
        <xdr:cNvPr id="156" name="Image 155" descr="http://www.unesco.org/eri/cp/flags-icons/NL.gif;pv18c0bca2d60a08f8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858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0</xdr:col>
      <xdr:colOff>190500</xdr:colOff>
      <xdr:row>138</xdr:row>
      <xdr:rowOff>114300</xdr:rowOff>
    </xdr:to>
    <xdr:pic>
      <xdr:nvPicPr>
        <xdr:cNvPr id="157" name="Image 156" descr="http://www.unesco.org/eri/cp/flags-icons/PE.gif;pvcad3138b2628f247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026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0</xdr:col>
      <xdr:colOff>190500</xdr:colOff>
      <xdr:row>139</xdr:row>
      <xdr:rowOff>114300</xdr:rowOff>
    </xdr:to>
    <xdr:pic>
      <xdr:nvPicPr>
        <xdr:cNvPr id="158" name="Image 157" descr="http://www.unesco.org/eri/cp/flags-icons/PH.gif;pva23d97ffe8ad9eb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239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190500</xdr:colOff>
      <xdr:row>140</xdr:row>
      <xdr:rowOff>114300</xdr:rowOff>
    </xdr:to>
    <xdr:pic>
      <xdr:nvPicPr>
        <xdr:cNvPr id="159" name="Image 158" descr="http://www.unesco.org/eri/cp/flags-icons/PL.gif;pv2f018d370817b5d5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407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190500</xdr:colOff>
      <xdr:row>141</xdr:row>
      <xdr:rowOff>114300</xdr:rowOff>
    </xdr:to>
    <xdr:pic>
      <xdr:nvPicPr>
        <xdr:cNvPr id="160" name="Image 159" descr="http://www.unesco.org/eri/cp/flags-icons/PT.gif;pv9aba8df7ba139169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142</xdr:row>
      <xdr:rowOff>0</xdr:rowOff>
    </xdr:from>
    <xdr:to>
      <xdr:col>0</xdr:col>
      <xdr:colOff>190500</xdr:colOff>
      <xdr:row>142</xdr:row>
      <xdr:rowOff>114300</xdr:rowOff>
    </xdr:to>
    <xdr:pic>
      <xdr:nvPicPr>
        <xdr:cNvPr id="161" name="Image 160" descr="http://www.unesco.org/eri/cp/flags-icons/QA.gif;pv8c5fc7cc066eace1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42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143</xdr:row>
      <xdr:rowOff>0</xdr:rowOff>
    </xdr:from>
    <xdr:to>
      <xdr:col>0</xdr:col>
      <xdr:colOff>190500</xdr:colOff>
      <xdr:row>143</xdr:row>
      <xdr:rowOff>114300</xdr:rowOff>
    </xdr:to>
    <xdr:pic>
      <xdr:nvPicPr>
        <xdr:cNvPr id="162" name="Image 161" descr="http://www.unesco.org/eri/cp/flags-icons/SY.gif;pv69ad0a274028a5da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10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0</xdr:col>
      <xdr:colOff>190500</xdr:colOff>
      <xdr:row>144</xdr:row>
      <xdr:rowOff>114300</xdr:rowOff>
    </xdr:to>
    <xdr:pic>
      <xdr:nvPicPr>
        <xdr:cNvPr id="163" name="Image 162" descr="http://www.unesco.org/eri/cp/flags-icons/CF.gif;pv801696c6acf3dced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1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145</xdr:row>
      <xdr:rowOff>0</xdr:rowOff>
    </xdr:from>
    <xdr:to>
      <xdr:col>0</xdr:col>
      <xdr:colOff>190500</xdr:colOff>
      <xdr:row>145</xdr:row>
      <xdr:rowOff>114300</xdr:rowOff>
    </xdr:to>
    <xdr:pic>
      <xdr:nvPicPr>
        <xdr:cNvPr id="164" name="Image 163" descr="http://www.unesco.org/eri/cp/flags-icons/KR.gif;pv986d9e6b129330d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916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146</xdr:row>
      <xdr:rowOff>0</xdr:rowOff>
    </xdr:from>
    <xdr:to>
      <xdr:col>0</xdr:col>
      <xdr:colOff>190500</xdr:colOff>
      <xdr:row>146</xdr:row>
      <xdr:rowOff>114300</xdr:rowOff>
    </xdr:to>
    <xdr:pic>
      <xdr:nvPicPr>
        <xdr:cNvPr id="165" name="Image 164" descr="http://www.unesco.org/eri/cp/flags-icons/MD.gif;pv0222e74b18ac9a76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51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0</xdr:col>
      <xdr:colOff>190500</xdr:colOff>
      <xdr:row>147</xdr:row>
      <xdr:rowOff>114300</xdr:rowOff>
    </xdr:to>
    <xdr:pic>
      <xdr:nvPicPr>
        <xdr:cNvPr id="166" name="Image 165" descr="http://www.unesco.org/eri/cp/flags-icons/CD.gif;pv691f75d17cc5376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86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190500</xdr:colOff>
      <xdr:row>148</xdr:row>
      <xdr:rowOff>114300</xdr:rowOff>
    </xdr:to>
    <xdr:pic>
      <xdr:nvPicPr>
        <xdr:cNvPr id="167" name="Image 166" descr="http://www.unesco.org/eri/cp/flags-icons/LA.gif;pv149ab890e048bfb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089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149</xdr:row>
      <xdr:rowOff>0</xdr:rowOff>
    </xdr:from>
    <xdr:to>
      <xdr:col>0</xdr:col>
      <xdr:colOff>190500</xdr:colOff>
      <xdr:row>149</xdr:row>
      <xdr:rowOff>114300</xdr:rowOff>
    </xdr:to>
    <xdr:pic>
      <xdr:nvPicPr>
        <xdr:cNvPr id="168" name="Image 167" descr="http://www.unesco.org/eri/cp/flags-icons/DO.gif;pv118a948e771a5dd8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601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0</xdr:col>
      <xdr:colOff>190500</xdr:colOff>
      <xdr:row>150</xdr:row>
      <xdr:rowOff>114300</xdr:rowOff>
    </xdr:to>
    <xdr:pic>
      <xdr:nvPicPr>
        <xdr:cNvPr id="169" name="Image 168" descr="http://www.unesco.org/eri/cp/flags-icons/KP.gif;pv6bf96a6a168403b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095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190500</xdr:colOff>
      <xdr:row>151</xdr:row>
      <xdr:rowOff>114300</xdr:rowOff>
    </xdr:to>
    <xdr:pic>
      <xdr:nvPicPr>
        <xdr:cNvPr id="170" name="Image 169" descr="http://www.unesco.org/eri/cp/flags-icons/CZ.gif;pvcad4fe76f1abbeb0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766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152</xdr:row>
      <xdr:rowOff>0</xdr:rowOff>
    </xdr:from>
    <xdr:to>
      <xdr:col>0</xdr:col>
      <xdr:colOff>190500</xdr:colOff>
      <xdr:row>152</xdr:row>
      <xdr:rowOff>114300</xdr:rowOff>
    </xdr:to>
    <xdr:pic>
      <xdr:nvPicPr>
        <xdr:cNvPr id="171" name="Image 170" descr="http://www.unesco.org/eri/cp/flags-icons/TZ.gif;pv419bb6b20be24c51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101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190500</xdr:colOff>
      <xdr:row>153</xdr:row>
      <xdr:rowOff>114300</xdr:rowOff>
    </xdr:to>
    <xdr:pic>
      <xdr:nvPicPr>
        <xdr:cNvPr id="172" name="Image 171" descr="http://www.unesco.org/eri/cp/flags-icons/RO.gif;pvaeecb07782ad9000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04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154</xdr:row>
      <xdr:rowOff>0</xdr:rowOff>
    </xdr:from>
    <xdr:to>
      <xdr:col>0</xdr:col>
      <xdr:colOff>190500</xdr:colOff>
      <xdr:row>154</xdr:row>
      <xdr:rowOff>114300</xdr:rowOff>
    </xdr:to>
    <xdr:pic>
      <xdr:nvPicPr>
        <xdr:cNvPr id="173" name="Image 172" descr="http://www.unesco.org/eri/cp/flags-icons/GB.gif;pv57bd5b59195d3888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1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155</xdr:row>
      <xdr:rowOff>0</xdr:rowOff>
    </xdr:from>
    <xdr:to>
      <xdr:col>0</xdr:col>
      <xdr:colOff>190500</xdr:colOff>
      <xdr:row>155</xdr:row>
      <xdr:rowOff>114300</xdr:rowOff>
    </xdr:to>
    <xdr:pic>
      <xdr:nvPicPr>
        <xdr:cNvPr id="174" name="Image 173" descr="http://www.unesco.org/eri/cp/flags-icons/RW.gif;pvc76ac67e82d89a19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198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190500</xdr:colOff>
      <xdr:row>156</xdr:row>
      <xdr:rowOff>114300</xdr:rowOff>
    </xdr:to>
    <xdr:pic>
      <xdr:nvPicPr>
        <xdr:cNvPr id="175" name="Image 174" descr="http://www.unesco.org/eri/cp/flags-icons/LC.gif;pva49a23184b7a9393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366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190500</xdr:colOff>
      <xdr:row>157</xdr:row>
      <xdr:rowOff>114300</xdr:rowOff>
    </xdr:to>
    <xdr:pic>
      <xdr:nvPicPr>
        <xdr:cNvPr id="176" name="Image 175" descr="http://www.unesco.org/eri/cp/flags-icons/KN.gif;pv911e66572a03370b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579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158</xdr:row>
      <xdr:rowOff>0</xdr:rowOff>
    </xdr:from>
    <xdr:to>
      <xdr:col>0</xdr:col>
      <xdr:colOff>190500</xdr:colOff>
      <xdr:row>158</xdr:row>
      <xdr:rowOff>114300</xdr:rowOff>
    </xdr:to>
    <xdr:pic>
      <xdr:nvPicPr>
        <xdr:cNvPr id="177" name="Image 176" descr="http://www.unesco.org/eri/cp/flags-icons/SM.gif;pvd14193968f8f1896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14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159</xdr:row>
      <xdr:rowOff>0</xdr:rowOff>
    </xdr:from>
    <xdr:to>
      <xdr:col>0</xdr:col>
      <xdr:colOff>190500</xdr:colOff>
      <xdr:row>159</xdr:row>
      <xdr:rowOff>114300</xdr:rowOff>
    </xdr:to>
    <xdr:pic>
      <xdr:nvPicPr>
        <xdr:cNvPr id="178" name="Image 177" descr="http://www.unesco.org/eri/cp/flags-icons/VC.gif;pvd26c565f5b0efbb7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082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0</xdr:col>
      <xdr:colOff>190500</xdr:colOff>
      <xdr:row>160</xdr:row>
      <xdr:rowOff>114300</xdr:rowOff>
    </xdr:to>
    <xdr:pic>
      <xdr:nvPicPr>
        <xdr:cNvPr id="179" name="Image 178" descr="http://www.unesco.org/eri/cp/flags-icons/WS.gif;pv207e980a6e502727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753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161</xdr:row>
      <xdr:rowOff>0</xdr:rowOff>
    </xdr:from>
    <xdr:to>
      <xdr:col>0</xdr:col>
      <xdr:colOff>190500</xdr:colOff>
      <xdr:row>161</xdr:row>
      <xdr:rowOff>114300</xdr:rowOff>
    </xdr:to>
    <xdr:pic>
      <xdr:nvPicPr>
        <xdr:cNvPr id="180" name="Image 179" descr="http://www.unesco.org/eri/cp/flags-icons/ST.gif;pvb5857935426ca83c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920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162</xdr:row>
      <xdr:rowOff>0</xdr:rowOff>
    </xdr:from>
    <xdr:to>
      <xdr:col>0</xdr:col>
      <xdr:colOff>190500</xdr:colOff>
      <xdr:row>162</xdr:row>
      <xdr:rowOff>114300</xdr:rowOff>
    </xdr:to>
    <xdr:pic>
      <xdr:nvPicPr>
        <xdr:cNvPr id="181" name="Image 180" descr="http://www.unesco.org/eri/cp/flags-icons/SN.gif;pv7ed179c6cfaa47f3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255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163</xdr:row>
      <xdr:rowOff>0</xdr:rowOff>
    </xdr:from>
    <xdr:to>
      <xdr:col>0</xdr:col>
      <xdr:colOff>190500</xdr:colOff>
      <xdr:row>163</xdr:row>
      <xdr:rowOff>114300</xdr:rowOff>
    </xdr:to>
    <xdr:pic>
      <xdr:nvPicPr>
        <xdr:cNvPr id="182" name="Image 181" descr="http://www.unesco.org/eri/cp/flags-icons/YU.gif;pva3e7114da05c32a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423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190500</xdr:colOff>
      <xdr:row>164</xdr:row>
      <xdr:rowOff>114300</xdr:rowOff>
    </xdr:to>
    <xdr:pic>
      <xdr:nvPicPr>
        <xdr:cNvPr id="183" name="Image 182" descr="http://www.unesco.org/eri/cp/flags-icons/SC.gif;pve768267f04709e33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591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190500</xdr:colOff>
      <xdr:row>165</xdr:row>
      <xdr:rowOff>114300</xdr:rowOff>
    </xdr:to>
    <xdr:pic>
      <xdr:nvPicPr>
        <xdr:cNvPr id="184" name="Image 183" descr="http://www.unesco.org/eri/cp/flags-icons/SL.gif;pv1c9c2aeb30703c7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758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0</xdr:col>
      <xdr:colOff>190500</xdr:colOff>
      <xdr:row>166</xdr:row>
      <xdr:rowOff>114300</xdr:rowOff>
    </xdr:to>
    <xdr:pic>
      <xdr:nvPicPr>
        <xdr:cNvPr id="185" name="Image 184" descr="http://www.unesco.org/eri/cp/flags-icons/SG.gif;pvdf62ea3c7175826d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9265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167</xdr:row>
      <xdr:rowOff>0</xdr:rowOff>
    </xdr:from>
    <xdr:to>
      <xdr:col>0</xdr:col>
      <xdr:colOff>190500</xdr:colOff>
      <xdr:row>167</xdr:row>
      <xdr:rowOff>114300</xdr:rowOff>
    </xdr:to>
    <xdr:pic>
      <xdr:nvPicPr>
        <xdr:cNvPr id="186" name="Image 185" descr="http://www.unesco.org/eri/cp/flags-icons/SK.gif;pv6f5f9937401b50b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0941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168</xdr:row>
      <xdr:rowOff>0</xdr:rowOff>
    </xdr:from>
    <xdr:to>
      <xdr:col>0</xdr:col>
      <xdr:colOff>190500</xdr:colOff>
      <xdr:row>168</xdr:row>
      <xdr:rowOff>114300</xdr:rowOff>
    </xdr:to>
    <xdr:pic>
      <xdr:nvPicPr>
        <xdr:cNvPr id="187" name="Image 186" descr="http://www.unesco.org/eri/cp/flags-icons/SI.gif;pva988983a45900dc5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261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169</xdr:row>
      <xdr:rowOff>0</xdr:rowOff>
    </xdr:from>
    <xdr:to>
      <xdr:col>0</xdr:col>
      <xdr:colOff>190500</xdr:colOff>
      <xdr:row>169</xdr:row>
      <xdr:rowOff>114300</xdr:rowOff>
    </xdr:to>
    <xdr:pic>
      <xdr:nvPicPr>
        <xdr:cNvPr id="188" name="Image 187" descr="http://www.unesco.org/eri/cp/flags-icons/SO.gif;pvf2b34e358ea67a41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429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0</xdr:col>
      <xdr:colOff>190500</xdr:colOff>
      <xdr:row>170</xdr:row>
      <xdr:rowOff>114300</xdr:rowOff>
    </xdr:to>
    <xdr:pic>
      <xdr:nvPicPr>
        <xdr:cNvPr id="189" name="Image 188" descr="http://www.unesco.org/eri/cp/flags-icons/SD.gif;pvbdd576032945bbe1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97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0</xdr:col>
      <xdr:colOff>190500</xdr:colOff>
      <xdr:row>171</xdr:row>
      <xdr:rowOff>114300</xdr:rowOff>
    </xdr:to>
    <xdr:pic>
      <xdr:nvPicPr>
        <xdr:cNvPr id="190" name="Image 189" descr="http://www.unesco.org/eri/cp/flags-icons/SS.gif;pv657ed8a8674eeeb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764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190500</xdr:colOff>
      <xdr:row>172</xdr:row>
      <xdr:rowOff>114300</xdr:rowOff>
    </xdr:to>
    <xdr:pic>
      <xdr:nvPicPr>
        <xdr:cNvPr id="191" name="Image 190" descr="http://www.unesco.org/eri/cp/flags-icons/LK.gif;pvafb7921b5919573e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0</xdr:col>
      <xdr:colOff>190500</xdr:colOff>
      <xdr:row>173</xdr:row>
      <xdr:rowOff>114300</xdr:rowOff>
    </xdr:to>
    <xdr:pic>
      <xdr:nvPicPr>
        <xdr:cNvPr id="192" name="Image 191" descr="http://www.unesco.org/eri/cp/flags-icons/SE.gif;pv6ddecd9bbbe7cbf5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2676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174</xdr:row>
      <xdr:rowOff>0</xdr:rowOff>
    </xdr:from>
    <xdr:to>
      <xdr:col>0</xdr:col>
      <xdr:colOff>190500</xdr:colOff>
      <xdr:row>174</xdr:row>
      <xdr:rowOff>114300</xdr:rowOff>
    </xdr:to>
    <xdr:pic>
      <xdr:nvPicPr>
        <xdr:cNvPr id="193" name="Image 192" descr="http://www.unesco.org/eri/cp/flags-icons/CH.gif;pv5c0fabddc6f4195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35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175</xdr:row>
      <xdr:rowOff>0</xdr:rowOff>
    </xdr:from>
    <xdr:to>
      <xdr:col>0</xdr:col>
      <xdr:colOff>190500</xdr:colOff>
      <xdr:row>175</xdr:row>
      <xdr:rowOff>114300</xdr:rowOff>
    </xdr:to>
    <xdr:pic>
      <xdr:nvPicPr>
        <xdr:cNvPr id="194" name="Image 193" descr="http://www.unesco.org/eri/cp/flags-icons/SR.gif;pvc2631593a7466e16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602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176</xdr:row>
      <xdr:rowOff>0</xdr:rowOff>
    </xdr:from>
    <xdr:to>
      <xdr:col>0</xdr:col>
      <xdr:colOff>190500</xdr:colOff>
      <xdr:row>176</xdr:row>
      <xdr:rowOff>114300</xdr:rowOff>
    </xdr:to>
    <xdr:pic>
      <xdr:nvPicPr>
        <xdr:cNvPr id="195" name="Image 194" descr="http://www.unesco.org/eri/cp/flags-icons/SZ.gif;pvf373a0a41ca802be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8162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0</xdr:col>
      <xdr:colOff>190500</xdr:colOff>
      <xdr:row>177</xdr:row>
      <xdr:rowOff>114300</xdr:rowOff>
    </xdr:to>
    <xdr:pic>
      <xdr:nvPicPr>
        <xdr:cNvPr id="196" name="Image 195" descr="http://www.unesco.org/eri/cp/flags-icons/TJ.gif;pv8b527a21ea70e78b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9839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178</xdr:row>
      <xdr:rowOff>0</xdr:rowOff>
    </xdr:from>
    <xdr:to>
      <xdr:col>0</xdr:col>
      <xdr:colOff>190500</xdr:colOff>
      <xdr:row>178</xdr:row>
      <xdr:rowOff>114300</xdr:rowOff>
    </xdr:to>
    <xdr:pic>
      <xdr:nvPicPr>
        <xdr:cNvPr id="197" name="Image 196" descr="http://www.unesco.org/eri/cp/flags-icons/TD.gif;pvf4b073d78c8f78d1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515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179</xdr:row>
      <xdr:rowOff>0</xdr:rowOff>
    </xdr:from>
    <xdr:to>
      <xdr:col>0</xdr:col>
      <xdr:colOff>190500</xdr:colOff>
      <xdr:row>179</xdr:row>
      <xdr:rowOff>114300</xdr:rowOff>
    </xdr:to>
    <xdr:pic>
      <xdr:nvPicPr>
        <xdr:cNvPr id="198" name="Image 197" descr="http://www.unesco.org/eri/cp/flags-icons/TH.gif;pvb285d11ed05a7a23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19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190500</xdr:colOff>
      <xdr:row>180</xdr:row>
      <xdr:rowOff>114300</xdr:rowOff>
    </xdr:to>
    <xdr:pic>
      <xdr:nvPicPr>
        <xdr:cNvPr id="199" name="Image 198" descr="http://www.unesco.org/eri/cp/flags-icons/TL.gif;pv0aba5ea7fab5643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868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190500</xdr:colOff>
      <xdr:row>181</xdr:row>
      <xdr:rowOff>114300</xdr:rowOff>
    </xdr:to>
    <xdr:pic>
      <xdr:nvPicPr>
        <xdr:cNvPr id="200" name="Image 199" descr="http://www.unesco.org/eri/cp/flags-icons/TG.gif;pv5e68cb5df88202e1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544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182</xdr:row>
      <xdr:rowOff>0</xdr:rowOff>
    </xdr:from>
    <xdr:to>
      <xdr:col>0</xdr:col>
      <xdr:colOff>190500</xdr:colOff>
      <xdr:row>182</xdr:row>
      <xdr:rowOff>114300</xdr:rowOff>
    </xdr:to>
    <xdr:pic>
      <xdr:nvPicPr>
        <xdr:cNvPr id="201" name="Image 200" descr="http://www.unesco.org/eri/cp/flags-icons/TO.gif;pvd205e9468320e030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221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0</xdr:col>
      <xdr:colOff>190500</xdr:colOff>
      <xdr:row>183</xdr:row>
      <xdr:rowOff>114300</xdr:rowOff>
    </xdr:to>
    <xdr:pic>
      <xdr:nvPicPr>
        <xdr:cNvPr id="202" name="Image 201" descr="http://www.unesco.org/eri/cp/flags-icons/TT.gif;pvf084ca8caa1f2bdc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897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184</xdr:row>
      <xdr:rowOff>0</xdr:rowOff>
    </xdr:from>
    <xdr:to>
      <xdr:col>0</xdr:col>
      <xdr:colOff>190500</xdr:colOff>
      <xdr:row>184</xdr:row>
      <xdr:rowOff>114300</xdr:rowOff>
    </xdr:to>
    <xdr:pic>
      <xdr:nvPicPr>
        <xdr:cNvPr id="203" name="Image 202" descr="http://www.unesco.org/eri/cp/flags-icons/TN.gif;pv19f0509143fe5627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3250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185</xdr:row>
      <xdr:rowOff>0</xdr:rowOff>
    </xdr:from>
    <xdr:to>
      <xdr:col>0</xdr:col>
      <xdr:colOff>190500</xdr:colOff>
      <xdr:row>185</xdr:row>
      <xdr:rowOff>114300</xdr:rowOff>
    </xdr:to>
    <xdr:pic>
      <xdr:nvPicPr>
        <xdr:cNvPr id="204" name="Image 203" descr="http://www.unesco.org/eri/cp/flags-icons/TM.gif;pv9c50bcf2a400152d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4926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0</xdr:col>
      <xdr:colOff>190500</xdr:colOff>
      <xdr:row>186</xdr:row>
      <xdr:rowOff>114300</xdr:rowOff>
    </xdr:to>
    <xdr:pic>
      <xdr:nvPicPr>
        <xdr:cNvPr id="205" name="Image 204" descr="http://www.unesco.org/eri/cp/flags-icons/TR.gif;pv842f2c1c914bb75e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79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187</xdr:row>
      <xdr:rowOff>0</xdr:rowOff>
    </xdr:from>
    <xdr:to>
      <xdr:col>0</xdr:col>
      <xdr:colOff>190500</xdr:colOff>
      <xdr:row>187</xdr:row>
      <xdr:rowOff>114300</xdr:rowOff>
    </xdr:to>
    <xdr:pic>
      <xdr:nvPicPr>
        <xdr:cNvPr id="206" name="Image 205" descr="http://www.unesco.org/eri/cp/flags-icons/TV.gif;pv3f57a1df27499e5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190500</xdr:colOff>
      <xdr:row>188</xdr:row>
      <xdr:rowOff>114300</xdr:rowOff>
    </xdr:to>
    <xdr:pic>
      <xdr:nvPicPr>
        <xdr:cNvPr id="207" name="Image 206" descr="http://www.unesco.org/eri/cp/flags-icons/UA.gif;pv85df835b172594c2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163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189</xdr:row>
      <xdr:rowOff>0</xdr:rowOff>
    </xdr:from>
    <xdr:to>
      <xdr:col>0</xdr:col>
      <xdr:colOff>190500</xdr:colOff>
      <xdr:row>189</xdr:row>
      <xdr:rowOff>114300</xdr:rowOff>
    </xdr:to>
    <xdr:pic>
      <xdr:nvPicPr>
        <xdr:cNvPr id="208" name="Image 207" descr="http://www.unesco.org/eri/cp/flags-icons/UY.gif;pva4e56ce44659fb50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30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190</xdr:row>
      <xdr:rowOff>0</xdr:rowOff>
    </xdr:from>
    <xdr:to>
      <xdr:col>0</xdr:col>
      <xdr:colOff>190500</xdr:colOff>
      <xdr:row>190</xdr:row>
      <xdr:rowOff>114300</xdr:rowOff>
    </xdr:to>
    <xdr:pic>
      <xdr:nvPicPr>
        <xdr:cNvPr id="209" name="Image 208" descr="http://www.unesco.org/eri/cp/flags-icons/VU.gif;pvc04ee4502855795e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5442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191</xdr:row>
      <xdr:rowOff>0</xdr:rowOff>
    </xdr:from>
    <xdr:to>
      <xdr:col>0</xdr:col>
      <xdr:colOff>190500</xdr:colOff>
      <xdr:row>191</xdr:row>
      <xdr:rowOff>114300</xdr:rowOff>
    </xdr:to>
    <xdr:pic>
      <xdr:nvPicPr>
        <xdr:cNvPr id="210" name="Image 209" descr="http://www.unesco.org/eri/cp/flags-icons/VE.gif;pv28824c0b9ff8cafe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7118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192</xdr:row>
      <xdr:rowOff>0</xdr:rowOff>
    </xdr:from>
    <xdr:to>
      <xdr:col>0</xdr:col>
      <xdr:colOff>190500</xdr:colOff>
      <xdr:row>192</xdr:row>
      <xdr:rowOff>114300</xdr:rowOff>
    </xdr:to>
    <xdr:pic>
      <xdr:nvPicPr>
        <xdr:cNvPr id="211" name="Image 210" descr="http://www.unesco.org/eri/cp/flags-icons/VN.gif;pv9a8e6f54679b257a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38244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193</xdr:row>
      <xdr:rowOff>0</xdr:rowOff>
    </xdr:from>
    <xdr:to>
      <xdr:col>0</xdr:col>
      <xdr:colOff>190500</xdr:colOff>
      <xdr:row>193</xdr:row>
      <xdr:rowOff>114300</xdr:rowOff>
    </xdr:to>
    <xdr:pic>
      <xdr:nvPicPr>
        <xdr:cNvPr id="212" name="Image 211" descr="http://www.unesco.org/eri/cp/flags-icons/YE.gif;pv77ad9aeadda32a65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5008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194</xdr:row>
      <xdr:rowOff>0</xdr:rowOff>
    </xdr:from>
    <xdr:to>
      <xdr:col>0</xdr:col>
      <xdr:colOff>190500</xdr:colOff>
      <xdr:row>194</xdr:row>
      <xdr:rowOff>114300</xdr:rowOff>
    </xdr:to>
    <xdr:pic>
      <xdr:nvPicPr>
        <xdr:cNvPr id="213" name="Image 212" descr="http://www.unesco.org/eri/cp/flags-icons/ZM.gif;pvcafb69f599f33a5f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71772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195</xdr:row>
      <xdr:rowOff>0</xdr:rowOff>
    </xdr:from>
    <xdr:to>
      <xdr:col>0</xdr:col>
      <xdr:colOff>190500</xdr:colOff>
      <xdr:row>195</xdr:row>
      <xdr:rowOff>114300</xdr:rowOff>
    </xdr:to>
    <xdr:pic>
      <xdr:nvPicPr>
        <xdr:cNvPr id="214" name="Image 213" descr="http://www.unesco.org/eri/cp/flags-icons/ZW.gif;pvf7e97518807cea31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88536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15239</xdr:colOff>
      <xdr:row>198</xdr:row>
      <xdr:rowOff>15240</xdr:rowOff>
    </xdr:from>
    <xdr:to>
      <xdr:col>4</xdr:col>
      <xdr:colOff>307339</xdr:colOff>
      <xdr:row>199</xdr:row>
      <xdr:rowOff>12120</xdr:rowOff>
    </xdr:to>
    <xdr:pic>
      <xdr:nvPicPr>
        <xdr:cNvPr id="215" name="IM_GSF_TIR_RATE" descr="Éclaboussures, Splash, L'Eau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 cstate="print">
          <a:extLst>
            <a:ext uri="{BEBA8EAE-BF5A-486C-A8C5-ECC9F3942E4B}">
              <a14:imgProps xmlns:a14="http://schemas.microsoft.com/office/drawing/2010/main">
                <a14:imgLayer r:embed="rId197">
                  <a14:imgEffect>
                    <a14:artisticPlasticWrap smoothness="10"/>
                  </a14:imgEffect>
                  <a14:imgEffect>
                    <a14:colorTemperature colorTemp="47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6979" y="28933140"/>
          <a:ext cx="292100" cy="294060"/>
        </a:xfrm>
        <a:prstGeom prst="rect">
          <a:avLst/>
        </a:prstGeom>
        <a:noFill/>
        <a:effectLst>
          <a:softEdge rad="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15239</xdr:colOff>
      <xdr:row>198</xdr:row>
      <xdr:rowOff>289560</xdr:rowOff>
    </xdr:from>
    <xdr:to>
      <xdr:col>4</xdr:col>
      <xdr:colOff>307339</xdr:colOff>
      <xdr:row>200</xdr:row>
      <xdr:rowOff>13272</xdr:rowOff>
    </xdr:to>
    <xdr:pic>
      <xdr:nvPicPr>
        <xdr:cNvPr id="218" name="IM_GSF_TIR_TOUCHE" descr="Afficher l'image d'origine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06979" y="29207460"/>
          <a:ext cx="292100" cy="318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21451</xdr:colOff>
      <xdr:row>202</xdr:row>
      <xdr:rowOff>13832</xdr:rowOff>
    </xdr:from>
    <xdr:to>
      <xdr:col>10</xdr:col>
      <xdr:colOff>300851</xdr:colOff>
      <xdr:row>202</xdr:row>
      <xdr:rowOff>299332</xdr:rowOff>
    </xdr:to>
    <xdr:pic>
      <xdr:nvPicPr>
        <xdr:cNvPr id="220" name="_PA" descr="Aircraft Carriers Comparison.: 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37191" y="29853752"/>
          <a:ext cx="1498600" cy="28550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24920</xdr:colOff>
      <xdr:row>203</xdr:row>
      <xdr:rowOff>17998</xdr:rowOff>
    </xdr:from>
    <xdr:to>
      <xdr:col>9</xdr:col>
      <xdr:colOff>298520</xdr:colOff>
      <xdr:row>203</xdr:row>
      <xdr:rowOff>298798</xdr:rowOff>
    </xdr:to>
    <xdr:pic>
      <xdr:nvPicPr>
        <xdr:cNvPr id="221" name="_CU" descr="Battlecruiser | Thread: Is the battlecruiser concept really dead???: 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PicPr preferRelativeResize="0">
          <a:picLocks noChangeArrowheads="1"/>
        </xdr:cNvPicPr>
      </xdr:nvPicPr>
      <xdr:blipFill rotWithShape="1"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40660" y="30162718"/>
          <a:ext cx="1188000" cy="28080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16470</xdr:colOff>
      <xdr:row>204</xdr:row>
      <xdr:rowOff>15240</xdr:rowOff>
    </xdr:from>
    <xdr:to>
      <xdr:col>8</xdr:col>
      <xdr:colOff>295870</xdr:colOff>
      <xdr:row>204</xdr:row>
      <xdr:rowOff>296040</xdr:rowOff>
    </xdr:to>
    <xdr:pic>
      <xdr:nvPicPr>
        <xdr:cNvPr id="222" name="_CR1" descr="Afficher l'image d'origine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PicPr preferRelativeResize="0">
          <a:picLocks noChangeArrowheads="1"/>
        </xdr:cNvPicPr>
      </xdr:nvPicPr>
      <xdr:blipFill rotWithShape="1"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32210" y="30464760"/>
          <a:ext cx="889000" cy="28080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17303</xdr:colOff>
      <xdr:row>205</xdr:row>
      <xdr:rowOff>13176</xdr:rowOff>
    </xdr:from>
    <xdr:to>
      <xdr:col>8</xdr:col>
      <xdr:colOff>296703</xdr:colOff>
      <xdr:row>205</xdr:row>
      <xdr:rowOff>293976</xdr:rowOff>
    </xdr:to>
    <xdr:pic>
      <xdr:nvPicPr>
        <xdr:cNvPr id="223" name="_CR2" descr="Afficher l'image d'origine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PicPr preferRelativeResize="0">
          <a:picLocks noChangeArrowheads="1"/>
        </xdr:cNvPicPr>
      </xdr:nvPicPr>
      <xdr:blipFill rotWithShape="1">
        <a:blip xmlns:r="http://schemas.openxmlformats.org/officeDocument/2006/relationships" r:embed="rId202" cstate="print">
          <a:extLst>
            <a:ext uri="{BEBA8EAE-BF5A-486C-A8C5-ECC9F3942E4B}">
              <a14:imgProps xmlns:a14="http://schemas.microsoft.com/office/drawing/2010/main">
                <a14:imgLayer r:embed="rId203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33043" y="30767496"/>
          <a:ext cx="889000" cy="28080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8108</xdr:colOff>
      <xdr:row>207</xdr:row>
      <xdr:rowOff>12581</xdr:rowOff>
    </xdr:from>
    <xdr:to>
      <xdr:col>7</xdr:col>
      <xdr:colOff>299595</xdr:colOff>
      <xdr:row>207</xdr:row>
      <xdr:rowOff>293381</xdr:rowOff>
    </xdr:to>
    <xdr:pic>
      <xdr:nvPicPr>
        <xdr:cNvPr id="224" name="_D2" descr="Afficher l'image d'origine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04" cstate="print">
          <a:extLst>
            <a:ext uri="{BEBA8EAE-BF5A-486C-A8C5-ECC9F3942E4B}">
              <a14:imgProps xmlns:a14="http://schemas.microsoft.com/office/drawing/2010/main">
                <a14:imgLayer r:embed="rId20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3848" y="31376501"/>
          <a:ext cx="596287" cy="28080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9680</xdr:colOff>
      <xdr:row>206</xdr:row>
      <xdr:rowOff>18629</xdr:rowOff>
    </xdr:from>
    <xdr:to>
      <xdr:col>7</xdr:col>
      <xdr:colOff>302480</xdr:colOff>
      <xdr:row>206</xdr:row>
      <xdr:rowOff>299429</xdr:rowOff>
    </xdr:to>
    <xdr:pic>
      <xdr:nvPicPr>
        <xdr:cNvPr id="225" name="_D1" descr="Afficher l'image d'origine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06" cstate="print">
          <a:extLst>
            <a:ext uri="{BEBA8EAE-BF5A-486C-A8C5-ECC9F3942E4B}">
              <a14:imgProps xmlns:a14="http://schemas.microsoft.com/office/drawing/2010/main">
                <a14:imgLayer r:embed="rId207">
                  <a14:imgEffect>
                    <a14:colorTemperature colorTemp="59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5420" y="31077749"/>
          <a:ext cx="597600" cy="280800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>
            <a:lumMod val="75000"/>
          </a:schemeClr>
        </a:solidFill>
      </a:spPr>
      <a:bodyPr vertOverflow="clip" horzOverflow="clip" rtlCol="0" anchor="ctr"/>
      <a:lstStyle>
        <a:defPPr algn="ctr">
          <a:defRPr sz="900">
            <a:solidFill>
              <a:schemeClr val="accent2">
                <a:lumMod val="20000"/>
                <a:lumOff val="80000"/>
              </a:schemeClr>
            </a:solidFill>
            <a:latin typeface="Stencil" panose="040409050D0802020404" pitchFamily="82" charset="0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589A"/>
    <pageSetUpPr fitToPage="1"/>
  </sheetPr>
  <dimension ref="A1:XFC121"/>
  <sheetViews>
    <sheetView tabSelected="1" zoomScale="130" zoomScaleNormal="130" workbookViewId="0">
      <selection activeCell="M5" sqref="M5"/>
    </sheetView>
  </sheetViews>
  <sheetFormatPr baseColWidth="10" defaultColWidth="0" defaultRowHeight="26.45" customHeight="1" zeroHeight="1" x14ac:dyDescent="0.2"/>
  <cols>
    <col min="1" max="1" width="2.28515625" style="52" customWidth="1"/>
    <col min="2" max="11" width="2.7109375" style="52" customWidth="1"/>
    <col min="12" max="12" width="1.28515625" style="52" customWidth="1"/>
    <col min="13" max="13" width="3.28515625" style="52" customWidth="1"/>
    <col min="14" max="23" width="4.42578125" style="52" customWidth="1"/>
    <col min="24" max="24" width="0.7109375" style="52" customWidth="1"/>
    <col min="25" max="25" width="4.42578125" style="52" customWidth="1"/>
    <col min="26" max="26" width="11.7109375" style="52" customWidth="1"/>
    <col min="27" max="27" width="8.140625" style="52" hidden="1"/>
    <col min="28" max="28" width="6.28515625" style="52" hidden="1"/>
    <col min="29" max="29" width="12.140625" style="52" hidden="1"/>
    <col min="30" max="30" width="4" style="52" hidden="1"/>
    <col min="31" max="31" width="5.140625" style="52" hidden="1"/>
    <col min="32" max="32" width="7.42578125" style="52" hidden="1"/>
    <col min="33" max="33" width="14.28515625" style="52" hidden="1"/>
    <col min="34" max="34" width="13.140625" style="52" hidden="1"/>
    <col min="35" max="35" width="12.140625" style="52" hidden="1"/>
    <col min="36" max="36" width="22.5703125" style="52" hidden="1"/>
    <col min="37" max="39" width="2.7109375" style="52" hidden="1"/>
    <col min="40" max="40" width="15.42578125" style="52" hidden="1"/>
    <col min="41" max="41" width="11.28515625" style="52" hidden="1"/>
    <col min="42" max="49" width="2.7109375" style="52" hidden="1"/>
    <col min="50" max="50" width="5.5703125" style="52" hidden="1"/>
    <col min="51" max="51" width="9.140625" style="52" hidden="1"/>
    <col min="52" max="53" width="7.42578125" style="52" hidden="1"/>
    <col min="54" max="54" width="8.7109375" style="52" hidden="1"/>
    <col min="55" max="55" width="7.28515625" style="52" hidden="1"/>
    <col min="56" max="56" width="4.28515625" style="52" hidden="1"/>
    <col min="57" max="57" width="3.85546875" style="52" hidden="1"/>
    <col min="58" max="60" width="4.140625" style="52" hidden="1"/>
    <col min="61" max="61" width="4" style="52" hidden="1"/>
    <col min="62" max="62" width="14.7109375" style="52" hidden="1"/>
    <col min="63" max="63" width="15.7109375" style="52" hidden="1"/>
    <col min="64" max="64" width="7" style="52" hidden="1"/>
    <col min="65" max="68" width="2.7109375" style="52" hidden="1"/>
    <col min="69" max="69" width="25.140625" style="52" hidden="1"/>
    <col min="70" max="70" width="28.7109375" style="52" hidden="1"/>
    <col min="71" max="71" width="11.28515625" style="52" hidden="1"/>
    <col min="72" max="72" width="9.85546875" style="52" hidden="1"/>
    <col min="73" max="16337" width="2.7109375" style="52" hidden="1"/>
    <col min="16338" max="16338" width="5.5703125" style="52" hidden="1"/>
    <col min="16339" max="16339" width="8.85546875" style="52" hidden="1"/>
    <col min="16340" max="16340" width="9.140625" style="52" hidden="1"/>
    <col min="16341" max="16341" width="47.5703125" style="52" hidden="1"/>
    <col min="16342" max="16342" width="7.42578125" style="52" hidden="1"/>
    <col min="16343" max="16343" width="8.7109375" style="52" hidden="1"/>
    <col min="16344" max="16344" width="7.28515625" style="52" hidden="1"/>
    <col min="16345" max="16345" width="2.7109375" style="52" hidden="1"/>
    <col min="16346" max="16346" width="5.5703125" style="52" hidden="1"/>
    <col min="16347" max="16347" width="8.85546875" style="52" hidden="1"/>
    <col min="16348" max="16348" width="9.140625" style="52" hidden="1"/>
    <col min="16349" max="16350" width="7.42578125" style="52" hidden="1"/>
    <col min="16351" max="16351" width="8.7109375" style="52" hidden="1"/>
    <col min="16352" max="16352" width="7.28515625" style="52" hidden="1"/>
    <col min="16353" max="16353" width="12.42578125" style="52" hidden="1"/>
    <col min="16354" max="16354" width="2.7109375" style="52" hidden="1"/>
    <col min="16355" max="16355" width="10.140625" style="52" hidden="1"/>
    <col min="16356" max="16356" width="4.5703125" style="52" hidden="1"/>
    <col min="16357" max="16357" width="5.28515625" style="52" hidden="1"/>
    <col min="16358" max="16358" width="4.5703125" style="52" hidden="1"/>
    <col min="16359" max="16359" width="5.28515625" style="52" hidden="1"/>
    <col min="16360" max="16360" width="21" style="52" hidden="1"/>
    <col min="16361" max="16361" width="18.5703125" style="52" hidden="1"/>
    <col min="16362" max="16362" width="6.85546875" style="52" hidden="1"/>
    <col min="16363" max="16363" width="12.42578125" style="52" hidden="1"/>
    <col min="16364" max="16364" width="5.5703125" style="52" hidden="1"/>
    <col min="16365" max="16365" width="8.85546875" style="52" hidden="1"/>
    <col min="16366" max="16366" width="9.140625" style="52" hidden="1"/>
    <col min="16367" max="16367" width="31.5703125" style="52" hidden="1"/>
    <col min="16368" max="16368" width="10" style="52" hidden="1"/>
    <col min="16369" max="16369" width="8.7109375" style="52" hidden="1"/>
    <col min="16370" max="16370" width="7.28515625" style="52" hidden="1"/>
    <col min="16371" max="16372" width="2.7109375" style="52" hidden="1"/>
    <col min="16373" max="16373" width="25.85546875" style="52" hidden="1"/>
    <col min="16374" max="16374" width="2.140625" style="52" hidden="1"/>
    <col min="16375" max="16376" width="2.85546875" style="52" hidden="1"/>
    <col min="16377" max="16382" width="3.5703125" style="52" hidden="1"/>
    <col min="16383" max="16383" width="1.85546875" style="52" hidden="1"/>
    <col min="16384" max="16384" width="2.7109375" style="52" hidden="1"/>
  </cols>
  <sheetData>
    <row r="1" spans="1:82 16331:16383" ht="16.899999999999999" customHeight="1" thickBot="1" x14ac:dyDescent="0.25">
      <c r="A1" s="86" t="s">
        <v>217</v>
      </c>
      <c r="B1" s="84"/>
      <c r="C1" s="84"/>
      <c r="D1" s="84"/>
      <c r="E1" s="361" t="str">
        <f>VLOOKUP(S2,Paramétres!A1:F196,2,FALSE)</f>
        <v>Danemark</v>
      </c>
      <c r="F1" s="361"/>
      <c r="G1" s="361"/>
      <c r="H1" s="361"/>
      <c r="I1" s="361"/>
      <c r="J1" s="361"/>
      <c r="K1" s="361"/>
      <c r="L1" s="128"/>
      <c r="M1" s="46"/>
      <c r="N1" s="97" t="s">
        <v>232</v>
      </c>
      <c r="O1" s="83"/>
      <c r="P1" s="83"/>
      <c r="Q1" s="83"/>
      <c r="R1" s="103">
        <v>0</v>
      </c>
      <c r="S1" s="97" t="s">
        <v>246</v>
      </c>
      <c r="T1" s="104"/>
      <c r="U1" s="83"/>
      <c r="V1" s="97" t="s">
        <v>230</v>
      </c>
      <c r="W1" s="83"/>
      <c r="X1" s="83"/>
      <c r="Y1" s="83"/>
      <c r="Z1" s="96">
        <v>0</v>
      </c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4"/>
      <c r="AQ1" s="144"/>
      <c r="AR1" s="144"/>
      <c r="AS1" s="144"/>
      <c r="AT1" s="144"/>
      <c r="AU1" s="144"/>
      <c r="AV1" s="144"/>
      <c r="AW1" s="144"/>
      <c r="AX1" s="145" t="s">
        <v>238</v>
      </c>
      <c r="AY1" s="146"/>
      <c r="AZ1" s="147"/>
      <c r="BA1" s="148"/>
      <c r="BB1" s="148"/>
      <c r="BC1" s="149"/>
      <c r="BD1" s="144"/>
      <c r="BE1" s="144"/>
      <c r="BF1" s="144"/>
      <c r="BG1" s="144"/>
      <c r="BH1" s="144"/>
      <c r="BI1" s="150"/>
      <c r="BJ1" s="150"/>
      <c r="BK1" s="151" t="s">
        <v>244</v>
      </c>
      <c r="BL1" s="152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XDC1" s="144"/>
      <c r="XDD1" s="144"/>
      <c r="XDE1" s="144"/>
      <c r="XDF1" s="144"/>
      <c r="XDG1" s="144"/>
      <c r="XDH1" s="144"/>
      <c r="XDI1" s="144"/>
      <c r="XDJ1" s="185" t="s">
        <v>238</v>
      </c>
      <c r="XDK1" s="186"/>
      <c r="XDL1" s="186"/>
      <c r="XDM1" s="187"/>
      <c r="XDN1" s="188"/>
      <c r="XDO1" s="188"/>
      <c r="XDP1" s="189"/>
      <c r="XDQ1" s="144"/>
      <c r="XDR1" s="190" t="s">
        <v>238</v>
      </c>
      <c r="XDS1" s="191"/>
      <c r="XDT1" s="191"/>
      <c r="XDU1" s="192"/>
      <c r="XDV1" s="193"/>
      <c r="XDW1" s="193"/>
      <c r="XDX1" s="194"/>
      <c r="XDY1" s="144"/>
      <c r="XDZ1" s="144"/>
      <c r="XEA1" s="195"/>
      <c r="XEB1" s="196" t="s">
        <v>296</v>
      </c>
      <c r="XEC1" s="197"/>
      <c r="XED1" s="196" t="s">
        <v>296</v>
      </c>
      <c r="XEE1" s="195"/>
      <c r="XEF1" s="144"/>
      <c r="XEG1" s="144"/>
      <c r="XEH1" s="144"/>
      <c r="XEI1" s="144"/>
      <c r="XEJ1" s="145" t="s">
        <v>238</v>
      </c>
      <c r="XEK1" s="146"/>
      <c r="XEL1" s="146"/>
      <c r="XEM1" s="147"/>
      <c r="XEN1" s="148"/>
      <c r="XEO1" s="148"/>
      <c r="XEP1" s="149"/>
      <c r="XEQ1" s="198"/>
      <c r="XER1" s="144"/>
      <c r="XES1" s="144"/>
      <c r="XET1" s="144"/>
      <c r="XEU1" s="144"/>
      <c r="XEV1" s="144"/>
      <c r="XEW1" s="144"/>
      <c r="XEX1" s="144"/>
      <c r="XEY1" s="144"/>
      <c r="XEZ1" s="144"/>
      <c r="XFA1" s="144"/>
      <c r="XFB1" s="144"/>
      <c r="XFC1" s="144"/>
    </row>
    <row r="2" spans="1:82 16331:16383" ht="13.15" customHeight="1" thickTop="1" thickBot="1" x14ac:dyDescent="0.25">
      <c r="A2" s="41" t="s">
        <v>233</v>
      </c>
      <c r="B2" s="42"/>
      <c r="C2" s="42"/>
      <c r="D2" s="42"/>
      <c r="E2" s="42"/>
      <c r="F2" s="42"/>
      <c r="G2" s="42"/>
      <c r="H2" s="42"/>
      <c r="I2" s="42"/>
      <c r="J2" s="42"/>
      <c r="K2" s="43"/>
      <c r="L2" s="128"/>
      <c r="M2" s="126"/>
      <c r="N2" s="53" t="s">
        <v>17</v>
      </c>
      <c r="O2" s="54"/>
      <c r="P2" s="55"/>
      <c r="Q2" s="332">
        <f>VLOOKUP('Feuille de combat'!T2,Paramétres!B2:G196,6,FALSE)</f>
        <v>50</v>
      </c>
      <c r="R2" s="332">
        <f ca="1">RANDBETWEEN(1,195)</f>
        <v>91</v>
      </c>
      <c r="S2" s="333">
        <v>46</v>
      </c>
      <c r="T2" s="333" t="s">
        <v>65</v>
      </c>
      <c r="U2" s="333"/>
      <c r="V2" s="333"/>
      <c r="W2" s="56"/>
      <c r="X2" s="56"/>
      <c r="Y2" s="56"/>
      <c r="Z2" s="57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4"/>
      <c r="AQ2" s="144"/>
      <c r="AR2" s="144"/>
      <c r="AS2" s="144"/>
      <c r="AT2" s="144"/>
      <c r="AU2" s="144"/>
      <c r="AV2" s="144"/>
      <c r="AW2" s="144"/>
      <c r="AX2" s="153" t="s">
        <v>239</v>
      </c>
      <c r="AY2" s="154"/>
      <c r="AZ2" s="155"/>
      <c r="BA2" s="156"/>
      <c r="BB2" s="156"/>
      <c r="BC2" s="157"/>
      <c r="BD2" s="144"/>
      <c r="BE2" s="144"/>
      <c r="BF2" s="144"/>
      <c r="BG2" s="144"/>
      <c r="BH2" s="144"/>
      <c r="BI2" s="150"/>
      <c r="BJ2" s="150"/>
      <c r="BK2" s="151" t="s">
        <v>245</v>
      </c>
      <c r="BL2" s="152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/>
      <c r="XDC2" s="144"/>
      <c r="XDD2" s="144"/>
      <c r="XDE2" s="144"/>
      <c r="XDF2" s="144"/>
      <c r="XDG2" s="144"/>
      <c r="XDH2" s="144"/>
      <c r="XDI2" s="144"/>
      <c r="XDJ2" s="199" t="s">
        <v>333</v>
      </c>
      <c r="XDK2" s="200"/>
      <c r="XDL2" s="200"/>
      <c r="XDM2" s="201"/>
      <c r="XDN2" s="202"/>
      <c r="XDO2" s="202"/>
      <c r="XDP2" s="203"/>
      <c r="XDQ2" s="144"/>
      <c r="XDR2" s="204" t="s">
        <v>332</v>
      </c>
      <c r="XDS2" s="205"/>
      <c r="XDT2" s="205"/>
      <c r="XDU2" s="206"/>
      <c r="XDV2" s="207"/>
      <c r="XDW2" s="207"/>
      <c r="XDX2" s="208"/>
      <c r="XDY2" s="144"/>
      <c r="XDZ2" s="144"/>
      <c r="XEA2" s="209">
        <v>16374</v>
      </c>
      <c r="XEB2" s="210"/>
      <c r="XEC2" s="211">
        <v>16378</v>
      </c>
      <c r="XED2" s="210"/>
      <c r="XEE2" s="212">
        <v>16383</v>
      </c>
      <c r="XEF2" s="144"/>
      <c r="XEG2" s="144"/>
      <c r="XEH2" s="144"/>
      <c r="XEI2" s="144"/>
      <c r="XEJ2" s="153" t="s">
        <v>239</v>
      </c>
      <c r="XEK2" s="154"/>
      <c r="XEL2" s="154"/>
      <c r="XEM2" s="155"/>
      <c r="XEN2" s="156"/>
      <c r="XEO2" s="156"/>
      <c r="XEP2" s="157"/>
      <c r="XEQ2" s="198"/>
      <c r="XER2" s="144"/>
      <c r="XES2" s="213" t="s">
        <v>233</v>
      </c>
      <c r="XET2" s="214"/>
      <c r="XEU2" s="214"/>
      <c r="XEV2" s="214"/>
      <c r="XEW2" s="214"/>
      <c r="XEX2" s="214"/>
      <c r="XEY2" s="214"/>
      <c r="XEZ2" s="214"/>
      <c r="XFA2" s="214"/>
      <c r="XFB2" s="214"/>
      <c r="XFC2" s="215"/>
    </row>
    <row r="3" spans="1:82 16331:16383" ht="12" customHeight="1" thickTop="1" x14ac:dyDescent="0.2">
      <c r="A3" s="6"/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8" t="s">
        <v>9</v>
      </c>
      <c r="L3" s="127"/>
      <c r="M3" s="46"/>
      <c r="N3" s="44"/>
      <c r="O3" s="45"/>
      <c r="P3" s="45"/>
      <c r="Q3" s="45"/>
      <c r="R3" s="45"/>
      <c r="S3" s="31"/>
      <c r="T3" s="31"/>
      <c r="U3" s="31"/>
      <c r="V3" s="31"/>
      <c r="W3" s="31"/>
      <c r="X3" s="31"/>
      <c r="Y3" s="31"/>
      <c r="Z3" s="32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4"/>
      <c r="AQ3" s="144"/>
      <c r="AR3" s="144"/>
      <c r="AS3" s="144"/>
      <c r="AT3" s="144"/>
      <c r="AU3" s="144"/>
      <c r="AV3" s="144"/>
      <c r="AW3" s="144"/>
      <c r="AX3" s="158" t="s">
        <v>236</v>
      </c>
      <c r="AY3" s="159" t="s">
        <v>237</v>
      </c>
      <c r="AZ3" s="160" t="s">
        <v>243</v>
      </c>
      <c r="BA3" s="158" t="s">
        <v>240</v>
      </c>
      <c r="BB3" s="159" t="s">
        <v>241</v>
      </c>
      <c r="BC3" s="160" t="s">
        <v>242</v>
      </c>
      <c r="BD3" s="144"/>
      <c r="BE3" s="144"/>
      <c r="BF3" s="144"/>
      <c r="BG3" s="144"/>
      <c r="BH3" s="144"/>
      <c r="BI3" s="150"/>
      <c r="BJ3" s="150"/>
      <c r="BK3" s="151" t="s">
        <v>247</v>
      </c>
      <c r="BL3" s="152" t="s">
        <v>492</v>
      </c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XDC3" s="144"/>
      <c r="XDD3" s="144"/>
      <c r="XDE3" s="144"/>
      <c r="XDF3" s="144"/>
      <c r="XDG3" s="144"/>
      <c r="XDH3" s="144"/>
      <c r="XDI3" s="144"/>
      <c r="XDJ3" s="216" t="s">
        <v>236</v>
      </c>
      <c r="XDK3" s="217" t="s">
        <v>285</v>
      </c>
      <c r="XDL3" s="217" t="s">
        <v>237</v>
      </c>
      <c r="XDM3" s="217" t="s">
        <v>243</v>
      </c>
      <c r="XDN3" s="216" t="s">
        <v>240</v>
      </c>
      <c r="XDO3" s="217" t="s">
        <v>241</v>
      </c>
      <c r="XDP3" s="218" t="s">
        <v>242</v>
      </c>
      <c r="XDQ3" s="144"/>
      <c r="XDR3" s="219" t="s">
        <v>236</v>
      </c>
      <c r="XDS3" s="220" t="s">
        <v>285</v>
      </c>
      <c r="XDT3" s="220" t="s">
        <v>237</v>
      </c>
      <c r="XDU3" s="220" t="s">
        <v>243</v>
      </c>
      <c r="XDV3" s="219" t="s">
        <v>240</v>
      </c>
      <c r="XDW3" s="220" t="s">
        <v>241</v>
      </c>
      <c r="XDX3" s="221" t="s">
        <v>242</v>
      </c>
      <c r="XDY3" s="144"/>
      <c r="XDZ3" s="144"/>
      <c r="XEA3" s="195"/>
      <c r="XEB3" s="222">
        <f>XEC2-XEA2</f>
        <v>4</v>
      </c>
      <c r="XEC3" s="195"/>
      <c r="XED3" s="222">
        <f>XEE2-XEC2</f>
        <v>5</v>
      </c>
      <c r="XEE3" s="195"/>
      <c r="XEF3" s="144"/>
      <c r="XEG3" s="223"/>
      <c r="XEH3" s="224" t="s">
        <v>12</v>
      </c>
      <c r="XEI3" s="224" t="s">
        <v>331</v>
      </c>
      <c r="XEJ3" s="158" t="s">
        <v>236</v>
      </c>
      <c r="XEK3" s="159" t="s">
        <v>285</v>
      </c>
      <c r="XEL3" s="159" t="s">
        <v>237</v>
      </c>
      <c r="XEM3" s="160" t="s">
        <v>243</v>
      </c>
      <c r="XEN3" s="158" t="s">
        <v>240</v>
      </c>
      <c r="XEO3" s="159" t="s">
        <v>241</v>
      </c>
      <c r="XEP3" s="160" t="s">
        <v>242</v>
      </c>
      <c r="XEQ3" s="198"/>
      <c r="XER3" s="144"/>
      <c r="XES3" s="225"/>
      <c r="XET3" s="226" t="s">
        <v>0</v>
      </c>
      <c r="XEU3" s="226" t="s">
        <v>1</v>
      </c>
      <c r="XEV3" s="226" t="s">
        <v>2</v>
      </c>
      <c r="XEW3" s="226" t="s">
        <v>3</v>
      </c>
      <c r="XEX3" s="226" t="s">
        <v>4</v>
      </c>
      <c r="XEY3" s="226" t="s">
        <v>5</v>
      </c>
      <c r="XEZ3" s="226" t="s">
        <v>6</v>
      </c>
      <c r="XFA3" s="226" t="s">
        <v>7</v>
      </c>
      <c r="XFB3" s="226" t="s">
        <v>8</v>
      </c>
      <c r="XFC3" s="227" t="s">
        <v>9</v>
      </c>
    </row>
    <row r="4" spans="1:82 16331:16383" ht="15" customHeight="1" x14ac:dyDescent="0.25">
      <c r="A4" s="9">
        <v>1</v>
      </c>
      <c r="B4" s="342">
        <v>1</v>
      </c>
      <c r="C4" s="338">
        <v>1</v>
      </c>
      <c r="D4" s="338">
        <v>1</v>
      </c>
      <c r="E4" s="338">
        <v>1</v>
      </c>
      <c r="F4" s="338">
        <v>1</v>
      </c>
      <c r="G4" s="338">
        <v>1</v>
      </c>
      <c r="H4" s="338">
        <v>1</v>
      </c>
      <c r="I4" s="338">
        <v>1</v>
      </c>
      <c r="J4" s="338">
        <v>1</v>
      </c>
      <c r="K4" s="345">
        <v>1</v>
      </c>
      <c r="L4" s="127"/>
      <c r="M4" s="46"/>
      <c r="N4" s="65" t="s">
        <v>16</v>
      </c>
      <c r="O4" s="47"/>
      <c r="P4" s="47"/>
      <c r="Q4" s="47"/>
      <c r="R4" s="47"/>
      <c r="S4" s="48"/>
      <c r="T4" s="31"/>
      <c r="U4" s="31"/>
      <c r="V4" s="31"/>
      <c r="W4" s="31"/>
      <c r="X4" s="31"/>
      <c r="Y4" s="31"/>
      <c r="Z4" s="32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4"/>
      <c r="AQ4" s="144"/>
      <c r="AR4" s="144"/>
      <c r="AS4" s="144"/>
      <c r="AT4" s="144"/>
      <c r="AU4" s="144"/>
      <c r="AV4" s="144"/>
      <c r="AW4" s="144"/>
      <c r="AX4" s="158">
        <v>2</v>
      </c>
      <c r="AY4" s="159" t="s">
        <v>0</v>
      </c>
      <c r="AZ4" s="160">
        <v>1</v>
      </c>
      <c r="BA4" s="158">
        <v>4</v>
      </c>
      <c r="BB4" s="159">
        <v>1</v>
      </c>
      <c r="BC4" s="160">
        <v>1</v>
      </c>
      <c r="BD4" s="144"/>
      <c r="BE4" s="144"/>
      <c r="BF4" s="144"/>
      <c r="BG4" s="144"/>
      <c r="BH4" s="144"/>
      <c r="BI4" s="161"/>
      <c r="BJ4" s="161"/>
      <c r="BK4" s="162" t="s">
        <v>256</v>
      </c>
      <c r="BL4" s="163" t="e">
        <f>VLOOKUP(TRUE,AC6:AD12,2,FALSE)</f>
        <v>#N/A</v>
      </c>
      <c r="BM4" s="144"/>
      <c r="BN4" s="144"/>
      <c r="BO4" s="144"/>
      <c r="BP4" s="144"/>
      <c r="BQ4" s="366" t="s">
        <v>363</v>
      </c>
      <c r="BR4" s="366"/>
      <c r="BS4" s="366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XDC4" s="144"/>
      <c r="XDD4" s="144"/>
      <c r="XDE4" s="144"/>
      <c r="XDF4" s="144"/>
      <c r="XDG4" s="144"/>
      <c r="XDH4" s="144"/>
      <c r="XDI4" s="144"/>
      <c r="XDJ4" s="216">
        <v>14</v>
      </c>
      <c r="XDK4" s="217" t="s">
        <v>334</v>
      </c>
      <c r="XDL4" s="217" t="s">
        <v>0</v>
      </c>
      <c r="XDM4" s="217">
        <v>1</v>
      </c>
      <c r="XDN4" s="216">
        <v>16</v>
      </c>
      <c r="XDO4" s="217">
        <v>1</v>
      </c>
      <c r="XDP4" s="218">
        <v>1</v>
      </c>
      <c r="XDQ4" s="144"/>
      <c r="XDR4" s="219">
        <v>2</v>
      </c>
      <c r="XDS4" s="220" t="s">
        <v>1</v>
      </c>
      <c r="XDT4" s="220" t="s">
        <v>0</v>
      </c>
      <c r="XDU4" s="220">
        <v>1</v>
      </c>
      <c r="XDV4" s="219">
        <v>4</v>
      </c>
      <c r="XDW4" s="220">
        <v>1</v>
      </c>
      <c r="XDX4" s="221">
        <v>1</v>
      </c>
      <c r="XDY4" s="144"/>
      <c r="XDZ4" s="144"/>
      <c r="XEA4" s="144"/>
      <c r="XEB4" s="144"/>
      <c r="XEC4" s="144"/>
      <c r="XED4" s="144"/>
      <c r="XEE4" s="144"/>
      <c r="XEF4" s="144"/>
      <c r="XEG4" s="228" t="s">
        <v>10</v>
      </c>
      <c r="XEH4" s="229">
        <v>5</v>
      </c>
      <c r="XEI4" s="230">
        <v>5</v>
      </c>
      <c r="XEJ4" s="158">
        <v>16374</v>
      </c>
      <c r="XEK4" s="159" t="s">
        <v>286</v>
      </c>
      <c r="XEL4" s="159" t="s">
        <v>0</v>
      </c>
      <c r="XEM4" s="160">
        <v>1</v>
      </c>
      <c r="XEN4" s="158">
        <v>4</v>
      </c>
      <c r="XEO4" s="159">
        <v>1</v>
      </c>
      <c r="XEP4" s="160">
        <v>1</v>
      </c>
      <c r="XEQ4" s="198"/>
      <c r="XER4" s="144"/>
      <c r="XES4" s="231">
        <v>1</v>
      </c>
      <c r="XET4" s="232">
        <v>1</v>
      </c>
      <c r="XEU4" s="233">
        <v>1</v>
      </c>
      <c r="XEV4" s="233">
        <v>1</v>
      </c>
      <c r="XEW4" s="233">
        <v>1</v>
      </c>
      <c r="XEX4" s="233">
        <v>1</v>
      </c>
      <c r="XEY4" s="233">
        <v>1</v>
      </c>
      <c r="XEZ4" s="233">
        <v>1</v>
      </c>
      <c r="XFA4" s="233">
        <v>1</v>
      </c>
      <c r="XFB4" s="233">
        <v>1</v>
      </c>
      <c r="XFC4" s="234">
        <v>1</v>
      </c>
    </row>
    <row r="5" spans="1:82 16331:16383" ht="15" customHeight="1" x14ac:dyDescent="0.2">
      <c r="A5" s="9">
        <v>2</v>
      </c>
      <c r="B5" s="339">
        <v>1</v>
      </c>
      <c r="C5" s="336">
        <v>1</v>
      </c>
      <c r="D5" s="336">
        <v>1</v>
      </c>
      <c r="E5" s="336">
        <v>1</v>
      </c>
      <c r="F5" s="336">
        <v>1</v>
      </c>
      <c r="G5" s="336">
        <v>1</v>
      </c>
      <c r="H5" s="336">
        <v>1</v>
      </c>
      <c r="I5" s="336">
        <v>1</v>
      </c>
      <c r="J5" s="336">
        <v>1</v>
      </c>
      <c r="K5" s="337">
        <v>1</v>
      </c>
      <c r="L5" s="127"/>
      <c r="M5" s="46"/>
      <c r="N5" s="80" t="s">
        <v>203</v>
      </c>
      <c r="O5" s="81"/>
      <c r="P5" s="82"/>
      <c r="Q5" s="362">
        <f>SUM(AA7:AA12)</f>
        <v>5100</v>
      </c>
      <c r="R5" s="362"/>
      <c r="S5" s="31"/>
      <c r="T5" s="31"/>
      <c r="U5" s="31"/>
      <c r="V5" s="31"/>
      <c r="W5" s="31"/>
      <c r="X5" s="31"/>
      <c r="Y5" s="31"/>
      <c r="Z5" s="32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4"/>
      <c r="AQ5" s="144"/>
      <c r="AR5" s="144"/>
      <c r="AS5" s="144"/>
      <c r="AT5" s="144"/>
      <c r="AU5" s="144"/>
      <c r="AV5" s="144"/>
      <c r="AW5" s="144"/>
      <c r="AX5" s="158">
        <v>3</v>
      </c>
      <c r="AY5" s="159" t="s">
        <v>1</v>
      </c>
      <c r="AZ5" s="160">
        <v>2</v>
      </c>
      <c r="BA5" s="158">
        <v>5</v>
      </c>
      <c r="BB5" s="159">
        <v>2</v>
      </c>
      <c r="BC5" s="160">
        <v>2</v>
      </c>
      <c r="BD5" s="144"/>
      <c r="BE5" s="144"/>
      <c r="BF5" s="144"/>
      <c r="BG5" s="144"/>
      <c r="BH5" s="144"/>
      <c r="BI5" s="161"/>
      <c r="BJ5" s="161"/>
      <c r="BK5" s="162" t="s">
        <v>258</v>
      </c>
      <c r="BL5" s="163" t="e">
        <f>VLOOKUP(TRUE,AC7:AF12,4,FALSE)</f>
        <v>#N/A</v>
      </c>
      <c r="BM5" s="144"/>
      <c r="BN5" s="144"/>
      <c r="BO5" s="144"/>
      <c r="BP5" s="144"/>
      <c r="BQ5" s="164" t="s">
        <v>364</v>
      </c>
      <c r="BR5" s="165" t="s">
        <v>365</v>
      </c>
      <c r="BS5" s="165" t="s">
        <v>377</v>
      </c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XDC5" s="144"/>
      <c r="XDD5" s="144"/>
      <c r="XDE5" s="144"/>
      <c r="XDF5" s="144"/>
      <c r="XDG5" s="144"/>
      <c r="XDH5" s="144"/>
      <c r="XDI5" s="144"/>
      <c r="XDJ5" s="216">
        <v>15</v>
      </c>
      <c r="XDK5" s="217" t="s">
        <v>335</v>
      </c>
      <c r="XDL5" s="217" t="s">
        <v>1</v>
      </c>
      <c r="XDM5" s="217">
        <v>2</v>
      </c>
      <c r="XDN5" s="216">
        <v>17</v>
      </c>
      <c r="XDO5" s="217">
        <v>2</v>
      </c>
      <c r="XDP5" s="218">
        <v>2</v>
      </c>
      <c r="XDQ5" s="144"/>
      <c r="XDR5" s="219">
        <v>3</v>
      </c>
      <c r="XDS5" s="220" t="s">
        <v>2</v>
      </c>
      <c r="XDT5" s="220" t="s">
        <v>1</v>
      </c>
      <c r="XDU5" s="220">
        <v>2</v>
      </c>
      <c r="XDV5" s="219">
        <v>5</v>
      </c>
      <c r="XDW5" s="220">
        <v>2</v>
      </c>
      <c r="XDX5" s="221">
        <v>2</v>
      </c>
      <c r="XDY5" s="144"/>
      <c r="XDZ5" s="144"/>
      <c r="XEA5" s="144"/>
      <c r="XEB5" s="144"/>
      <c r="XEC5" s="195"/>
      <c r="XED5" s="235">
        <v>4</v>
      </c>
      <c r="XEE5" s="195"/>
      <c r="XEF5" s="144"/>
      <c r="XEG5" s="228" t="s">
        <v>11</v>
      </c>
      <c r="XEH5" s="229">
        <v>4</v>
      </c>
      <c r="XEI5" s="230">
        <v>4</v>
      </c>
      <c r="XEJ5" s="158">
        <v>16375</v>
      </c>
      <c r="XEK5" s="159" t="s">
        <v>287</v>
      </c>
      <c r="XEL5" s="159" t="s">
        <v>1</v>
      </c>
      <c r="XEM5" s="160">
        <v>2</v>
      </c>
      <c r="XEN5" s="158">
        <v>5</v>
      </c>
      <c r="XEO5" s="159">
        <v>2</v>
      </c>
      <c r="XEP5" s="160">
        <v>2</v>
      </c>
      <c r="XEQ5" s="198"/>
      <c r="XER5" s="144"/>
      <c r="XES5" s="231">
        <v>2</v>
      </c>
      <c r="XET5" s="236">
        <v>1</v>
      </c>
      <c r="XEU5" s="237">
        <v>1</v>
      </c>
      <c r="XEV5" s="237">
        <v>1</v>
      </c>
      <c r="XEW5" s="237">
        <v>1</v>
      </c>
      <c r="XEX5" s="237">
        <v>1</v>
      </c>
      <c r="XEY5" s="237">
        <v>1</v>
      </c>
      <c r="XEZ5" s="237">
        <v>1</v>
      </c>
      <c r="XFA5" s="237">
        <v>1</v>
      </c>
      <c r="XFB5" s="237">
        <v>1</v>
      </c>
      <c r="XFC5" s="238">
        <v>1</v>
      </c>
    </row>
    <row r="6" spans="1:82 16331:16383" ht="15" customHeight="1" x14ac:dyDescent="0.2">
      <c r="A6" s="9">
        <v>3</v>
      </c>
      <c r="B6" s="339">
        <v>1</v>
      </c>
      <c r="C6" s="336">
        <v>1</v>
      </c>
      <c r="D6" s="336">
        <v>1</v>
      </c>
      <c r="E6" s="336">
        <v>1</v>
      </c>
      <c r="F6" s="336">
        <v>1</v>
      </c>
      <c r="G6" s="335">
        <v>1</v>
      </c>
      <c r="H6" s="335">
        <v>1</v>
      </c>
      <c r="I6" s="336">
        <v>1</v>
      </c>
      <c r="J6" s="336">
        <v>1</v>
      </c>
      <c r="K6" s="337">
        <v>1</v>
      </c>
      <c r="L6" s="127"/>
      <c r="M6" s="46"/>
      <c r="N6" s="68" t="s">
        <v>204</v>
      </c>
      <c r="O6" s="67"/>
      <c r="P6" s="47"/>
      <c r="Q6" s="363">
        <f>SUM(AB7:AB12)*-1</f>
        <v>0</v>
      </c>
      <c r="R6" s="363"/>
      <c r="S6" s="66"/>
      <c r="T6" s="118" t="s">
        <v>12</v>
      </c>
      <c r="U6" s="119"/>
      <c r="V6" s="120" t="s">
        <v>13</v>
      </c>
      <c r="W6" s="121" t="s">
        <v>14</v>
      </c>
      <c r="X6" s="122"/>
      <c r="Y6" s="122"/>
      <c r="Z6" s="123"/>
      <c r="AA6" s="315" t="s">
        <v>201</v>
      </c>
      <c r="AB6" s="316" t="s">
        <v>202</v>
      </c>
      <c r="AC6" s="315" t="s">
        <v>257</v>
      </c>
      <c r="AD6" s="315" t="s">
        <v>248</v>
      </c>
      <c r="AE6" s="315" t="s">
        <v>253</v>
      </c>
      <c r="AF6" s="315" t="s">
        <v>254</v>
      </c>
      <c r="AG6" s="315" t="s">
        <v>255</v>
      </c>
      <c r="AH6" s="315" t="s">
        <v>260</v>
      </c>
      <c r="AI6" s="315" t="s">
        <v>261</v>
      </c>
      <c r="AJ6" s="315" t="s">
        <v>281</v>
      </c>
      <c r="AK6" s="315"/>
      <c r="AL6" s="315"/>
      <c r="AM6" s="315"/>
      <c r="AN6" s="315" t="s">
        <v>269</v>
      </c>
      <c r="AO6" s="315" t="s">
        <v>284</v>
      </c>
      <c r="AP6" s="144"/>
      <c r="AQ6" s="144"/>
      <c r="AR6" s="144"/>
      <c r="AS6" s="144"/>
      <c r="AT6" s="144"/>
      <c r="AU6" s="144"/>
      <c r="AV6" s="144"/>
      <c r="AW6" s="144"/>
      <c r="AX6" s="158">
        <v>4</v>
      </c>
      <c r="AY6" s="159" t="s">
        <v>2</v>
      </c>
      <c r="AZ6" s="160">
        <v>3</v>
      </c>
      <c r="BA6" s="158">
        <v>6</v>
      </c>
      <c r="BB6" s="159">
        <v>3</v>
      </c>
      <c r="BC6" s="160">
        <v>3</v>
      </c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64" t="s">
        <v>366</v>
      </c>
      <c r="BR6" s="165" t="s">
        <v>372</v>
      </c>
      <c r="BS6" s="165" t="s">
        <v>369</v>
      </c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  <c r="XDC6" s="144"/>
      <c r="XDD6" s="144"/>
      <c r="XDE6" s="144"/>
      <c r="XDF6" s="144"/>
      <c r="XDG6" s="144"/>
      <c r="XDH6" s="144"/>
      <c r="XDI6" s="144"/>
      <c r="XDJ6" s="216">
        <v>16</v>
      </c>
      <c r="XDK6" s="217" t="s">
        <v>336</v>
      </c>
      <c r="XDL6" s="217" t="s">
        <v>2</v>
      </c>
      <c r="XDM6" s="217">
        <v>3</v>
      </c>
      <c r="XDN6" s="216">
        <v>18</v>
      </c>
      <c r="XDO6" s="217">
        <v>3</v>
      </c>
      <c r="XDP6" s="218">
        <v>3</v>
      </c>
      <c r="XDQ6" s="144"/>
      <c r="XDR6" s="219">
        <v>4</v>
      </c>
      <c r="XDS6" s="220" t="s">
        <v>3</v>
      </c>
      <c r="XDT6" s="220" t="s">
        <v>2</v>
      </c>
      <c r="XDU6" s="220">
        <v>3</v>
      </c>
      <c r="XDV6" s="219">
        <v>6</v>
      </c>
      <c r="XDW6" s="220">
        <v>3</v>
      </c>
      <c r="XDX6" s="221">
        <v>3</v>
      </c>
      <c r="XDY6" s="144"/>
      <c r="XDZ6" s="144"/>
      <c r="XEA6" s="144"/>
      <c r="XEB6" s="144"/>
      <c r="XEC6" s="239" t="s">
        <v>296</v>
      </c>
      <c r="XED6" s="240"/>
      <c r="XEE6" s="241">
        <f>XED7-XED5</f>
        <v>3</v>
      </c>
      <c r="XEF6" s="144"/>
      <c r="XEG6" s="228" t="s">
        <v>208</v>
      </c>
      <c r="XEH6" s="229">
        <v>3</v>
      </c>
      <c r="XEI6" s="230">
        <v>3</v>
      </c>
      <c r="XEJ6" s="158">
        <v>16376</v>
      </c>
      <c r="XEK6" s="159" t="s">
        <v>288</v>
      </c>
      <c r="XEL6" s="159" t="s">
        <v>2</v>
      </c>
      <c r="XEM6" s="160">
        <v>3</v>
      </c>
      <c r="XEN6" s="158">
        <v>6</v>
      </c>
      <c r="XEO6" s="159">
        <v>3</v>
      </c>
      <c r="XEP6" s="160">
        <v>3</v>
      </c>
      <c r="XEQ6" s="198"/>
      <c r="XER6" s="144"/>
      <c r="XES6" s="231">
        <v>3</v>
      </c>
      <c r="XET6" s="236">
        <v>1</v>
      </c>
      <c r="XEU6" s="237">
        <v>1</v>
      </c>
      <c r="XEV6" s="237">
        <v>1</v>
      </c>
      <c r="XEW6" s="237">
        <v>1</v>
      </c>
      <c r="XEX6" s="237">
        <v>1</v>
      </c>
      <c r="XEY6" s="237">
        <v>1</v>
      </c>
      <c r="XEZ6" s="237">
        <v>1</v>
      </c>
      <c r="XFA6" s="237">
        <v>1</v>
      </c>
      <c r="XFB6" s="237">
        <v>1</v>
      </c>
      <c r="XFC6" s="238" t="s">
        <v>249</v>
      </c>
    </row>
    <row r="7" spans="1:82 16331:16383" ht="15" customHeight="1" x14ac:dyDescent="0.2">
      <c r="A7" s="9">
        <v>4</v>
      </c>
      <c r="B7" s="339">
        <v>1</v>
      </c>
      <c r="C7" s="336">
        <v>1</v>
      </c>
      <c r="D7" s="336">
        <v>1</v>
      </c>
      <c r="E7" s="336">
        <v>1</v>
      </c>
      <c r="F7" s="336">
        <v>1</v>
      </c>
      <c r="G7" s="336">
        <v>1</v>
      </c>
      <c r="H7" s="335">
        <v>1</v>
      </c>
      <c r="I7" s="335">
        <v>1</v>
      </c>
      <c r="J7" s="336">
        <v>1</v>
      </c>
      <c r="K7" s="337">
        <v>1</v>
      </c>
      <c r="L7" s="127"/>
      <c r="M7" s="46"/>
      <c r="N7" s="33" t="s">
        <v>10</v>
      </c>
      <c r="O7" s="19"/>
      <c r="P7" s="19"/>
      <c r="Q7" s="19"/>
      <c r="R7" s="19"/>
      <c r="S7" s="19"/>
      <c r="T7" s="20">
        <v>5</v>
      </c>
      <c r="U7" s="21"/>
      <c r="V7" s="17">
        <v>5</v>
      </c>
      <c r="W7" s="19" t="str">
        <f>IF(V7=T7,"Opérationnel",IF(V7&gt;0,"Touché",IF(V7=0,"Coulé","")))</f>
        <v>Opérationnel</v>
      </c>
      <c r="X7" s="12"/>
      <c r="Y7" s="12"/>
      <c r="Z7" s="34"/>
      <c r="AA7" s="317">
        <v>2000</v>
      </c>
      <c r="AB7" s="318">
        <f>ROUND(AA7/T7*(T7-V7),0)</f>
        <v>0</v>
      </c>
      <c r="AC7" s="319" t="b">
        <v>0</v>
      </c>
      <c r="AD7" s="319" t="s">
        <v>249</v>
      </c>
      <c r="AE7" s="319">
        <f t="shared" ref="AE7:AE12" si="0">COUNTIF(Grille_stratégique_de_votre_flotte,AD7)</f>
        <v>0</v>
      </c>
      <c r="AF7" s="319">
        <f t="shared" ref="AF7:AF12" si="1">T7-AE7</f>
        <v>5</v>
      </c>
      <c r="AG7" s="319" t="b">
        <v>0</v>
      </c>
      <c r="AH7" s="319" t="s">
        <v>458</v>
      </c>
      <c r="AI7" s="319" t="s">
        <v>498</v>
      </c>
      <c r="AJ7" s="319" t="str">
        <f>CONCATENATE("'Feuille de combat'!",MID(ID_ADRESS_PA_DEB,1,3),":",MID(ID_ADRESS_PA_FIN,1,3))</f>
        <v>'Feuille de combat'!Q18:U18</v>
      </c>
      <c r="AK7" s="319"/>
      <c r="AL7" s="319"/>
      <c r="AM7" s="319"/>
      <c r="AN7" s="319" t="str">
        <f t="shared" ref="AN7:AN12" si="2">BJ18</f>
        <v>LIGNE</v>
      </c>
      <c r="AO7" s="319" t="str">
        <f t="shared" ref="AO7:AO12" ca="1" si="3">BL18</f>
        <v>ERREUR</v>
      </c>
      <c r="AP7" s="144"/>
      <c r="AQ7" s="144"/>
      <c r="AR7" s="144"/>
      <c r="AS7" s="144"/>
      <c r="AT7" s="144"/>
      <c r="AU7" s="144"/>
      <c r="AV7" s="144"/>
      <c r="AW7" s="144"/>
      <c r="AX7" s="158">
        <v>5</v>
      </c>
      <c r="AY7" s="159" t="s">
        <v>3</v>
      </c>
      <c r="AZ7" s="160">
        <v>4</v>
      </c>
      <c r="BA7" s="158">
        <v>7</v>
      </c>
      <c r="BB7" s="159">
        <v>4</v>
      </c>
      <c r="BC7" s="160">
        <v>4</v>
      </c>
      <c r="BD7" s="144"/>
      <c r="BE7" s="144"/>
      <c r="BF7" s="144"/>
      <c r="BG7" s="144"/>
      <c r="BH7" s="144"/>
      <c r="BI7" s="144"/>
      <c r="BJ7" s="144"/>
      <c r="BK7" s="144"/>
      <c r="BL7" s="144"/>
      <c r="BM7" s="144"/>
      <c r="BN7" s="144"/>
      <c r="BO7" s="144"/>
      <c r="BP7" s="144"/>
      <c r="BQ7" s="164" t="s">
        <v>367</v>
      </c>
      <c r="BR7" s="165" t="s">
        <v>368</v>
      </c>
      <c r="BS7" s="165" t="s">
        <v>370</v>
      </c>
      <c r="BT7" s="144"/>
      <c r="BU7" s="144"/>
      <c r="BV7" s="144"/>
      <c r="BW7" s="144"/>
      <c r="BX7" s="144"/>
      <c r="BY7" s="144"/>
      <c r="BZ7" s="144"/>
      <c r="CA7" s="144"/>
      <c r="CB7" s="144"/>
      <c r="CC7" s="144"/>
      <c r="CD7" s="144"/>
      <c r="XDC7" s="144"/>
      <c r="XDD7" s="144"/>
      <c r="XDE7" s="144"/>
      <c r="XDF7" s="144"/>
      <c r="XDG7" s="144"/>
      <c r="XDH7" s="144"/>
      <c r="XDI7" s="144"/>
      <c r="XDJ7" s="216">
        <v>17</v>
      </c>
      <c r="XDK7" s="217" t="s">
        <v>337</v>
      </c>
      <c r="XDL7" s="217" t="s">
        <v>3</v>
      </c>
      <c r="XDM7" s="217">
        <v>4</v>
      </c>
      <c r="XDN7" s="216">
        <v>19</v>
      </c>
      <c r="XDO7" s="217">
        <v>4</v>
      </c>
      <c r="XDP7" s="218">
        <v>4</v>
      </c>
      <c r="XDQ7" s="144"/>
      <c r="XDR7" s="219">
        <v>5</v>
      </c>
      <c r="XDS7" s="220" t="s">
        <v>4</v>
      </c>
      <c r="XDT7" s="220" t="s">
        <v>3</v>
      </c>
      <c r="XDU7" s="220">
        <v>4</v>
      </c>
      <c r="XDV7" s="219">
        <v>7</v>
      </c>
      <c r="XDW7" s="220">
        <v>4</v>
      </c>
      <c r="XDX7" s="221">
        <v>4</v>
      </c>
      <c r="XDY7" s="144"/>
      <c r="XDZ7" s="144"/>
      <c r="XEA7" s="144"/>
      <c r="XEB7" s="144"/>
      <c r="XEC7" s="242"/>
      <c r="XED7" s="211">
        <v>7</v>
      </c>
      <c r="XEE7" s="243"/>
      <c r="XEF7" s="144"/>
      <c r="XEG7" s="228" t="s">
        <v>209</v>
      </c>
      <c r="XEH7" s="229">
        <v>3</v>
      </c>
      <c r="XEI7" s="230">
        <v>3</v>
      </c>
      <c r="XEJ7" s="158">
        <v>16377</v>
      </c>
      <c r="XEK7" s="159" t="s">
        <v>289</v>
      </c>
      <c r="XEL7" s="159" t="s">
        <v>3</v>
      </c>
      <c r="XEM7" s="160">
        <v>4</v>
      </c>
      <c r="XEN7" s="158">
        <v>7</v>
      </c>
      <c r="XEO7" s="159">
        <v>4</v>
      </c>
      <c r="XEP7" s="160">
        <v>4</v>
      </c>
      <c r="XEQ7" s="198"/>
      <c r="XER7" s="144"/>
      <c r="XES7" s="231">
        <v>4</v>
      </c>
      <c r="XET7" s="236">
        <v>1</v>
      </c>
      <c r="XEU7" s="237">
        <v>1</v>
      </c>
      <c r="XEV7" s="237">
        <v>1</v>
      </c>
      <c r="XEW7" s="237">
        <v>1</v>
      </c>
      <c r="XEX7" s="237">
        <v>1</v>
      </c>
      <c r="XEY7" s="237">
        <v>1</v>
      </c>
      <c r="XEZ7" s="237">
        <v>1</v>
      </c>
      <c r="XFA7" s="237">
        <v>1</v>
      </c>
      <c r="XFB7" s="237">
        <v>1</v>
      </c>
      <c r="XFC7" s="238" t="s">
        <v>249</v>
      </c>
    </row>
    <row r="8" spans="1:82 16331:16383" ht="15" customHeight="1" x14ac:dyDescent="0.2">
      <c r="A8" s="9">
        <v>5</v>
      </c>
      <c r="B8" s="339">
        <v>1</v>
      </c>
      <c r="C8" s="336">
        <v>1</v>
      </c>
      <c r="D8" s="336">
        <v>1</v>
      </c>
      <c r="E8" s="336">
        <v>1</v>
      </c>
      <c r="F8" s="335">
        <v>1</v>
      </c>
      <c r="G8" s="334">
        <v>1</v>
      </c>
      <c r="H8" s="336">
        <v>1</v>
      </c>
      <c r="I8" s="336">
        <v>1</v>
      </c>
      <c r="J8" s="336">
        <v>1</v>
      </c>
      <c r="K8" s="337">
        <v>1</v>
      </c>
      <c r="L8" s="127"/>
      <c r="M8" s="46"/>
      <c r="N8" s="35" t="s">
        <v>11</v>
      </c>
      <c r="O8" s="22"/>
      <c r="P8" s="22"/>
      <c r="Q8" s="22"/>
      <c r="R8" s="22"/>
      <c r="S8" s="22"/>
      <c r="T8" s="23">
        <v>4</v>
      </c>
      <c r="U8" s="24"/>
      <c r="V8" s="16">
        <v>4</v>
      </c>
      <c r="W8" s="22" t="str">
        <f t="shared" ref="W8:W12" si="4">IF(V8=T8,"Opérationnel",IF(V8&gt;0,"Touché",IF(V8=0,"Coulé","")))</f>
        <v>Opérationnel</v>
      </c>
      <c r="X8" s="13"/>
      <c r="Y8" s="13"/>
      <c r="Z8" s="36"/>
      <c r="AA8" s="320">
        <v>1500</v>
      </c>
      <c r="AB8" s="321">
        <f t="shared" ref="AB8" si="5">ROUND(AA8/T8*(T8-V8),0)</f>
        <v>0</v>
      </c>
      <c r="AC8" s="322" t="b">
        <v>0</v>
      </c>
      <c r="AD8" s="322" t="s">
        <v>250</v>
      </c>
      <c r="AE8" s="322">
        <f t="shared" si="0"/>
        <v>0</v>
      </c>
      <c r="AF8" s="322">
        <f t="shared" si="1"/>
        <v>4</v>
      </c>
      <c r="AG8" s="322" t="b">
        <v>0</v>
      </c>
      <c r="AH8" s="322" t="s">
        <v>440</v>
      </c>
      <c r="AI8" s="322" t="s">
        <v>501</v>
      </c>
      <c r="AJ8" s="322" t="str">
        <f>CONCATENATE("'Feuille de combat'!",MID(ID_ADRESS_CU_DEB,1,3),":",MID(ID_ADRESS_CU_FIN,1,3))</f>
        <v>'Feuille de combat'!Q19:T19</v>
      </c>
      <c r="AK8" s="322"/>
      <c r="AL8" s="322"/>
      <c r="AM8" s="322"/>
      <c r="AN8" s="322" t="str">
        <f t="shared" si="2"/>
        <v>LIGNE</v>
      </c>
      <c r="AO8" s="322" t="str">
        <f t="shared" ca="1" si="3"/>
        <v>ERREUR</v>
      </c>
      <c r="AP8" s="144"/>
      <c r="AQ8" s="144"/>
      <c r="AR8" s="144"/>
      <c r="AS8" s="144"/>
      <c r="AT8" s="144"/>
      <c r="AU8" s="144"/>
      <c r="AV8" s="144"/>
      <c r="AW8" s="144"/>
      <c r="AX8" s="158">
        <v>6</v>
      </c>
      <c r="AY8" s="159" t="s">
        <v>4</v>
      </c>
      <c r="AZ8" s="160">
        <v>5</v>
      </c>
      <c r="BA8" s="158">
        <v>8</v>
      </c>
      <c r="BB8" s="159">
        <v>5</v>
      </c>
      <c r="BC8" s="160">
        <v>5</v>
      </c>
      <c r="BD8" s="144"/>
      <c r="BE8" s="144"/>
      <c r="BF8" s="144"/>
      <c r="BG8" s="144"/>
      <c r="BH8" s="144"/>
      <c r="BI8" s="144"/>
      <c r="BJ8" s="144"/>
      <c r="BK8" s="144"/>
      <c r="BL8" s="144"/>
      <c r="BM8" s="144"/>
      <c r="BN8" s="144"/>
      <c r="BO8" s="144"/>
      <c r="BP8" s="144"/>
      <c r="BQ8" s="164" t="s">
        <v>371</v>
      </c>
      <c r="BR8" s="166" t="str">
        <f>"Perte de " &amp; PERTES &amp; " membre d'équipage sur " &amp; EQUIPAGE</f>
        <v>Perte de 0 membre d'équipage sur 5100</v>
      </c>
      <c r="BS8" s="165" t="s">
        <v>376</v>
      </c>
      <c r="BT8" s="144"/>
      <c r="BU8" s="144"/>
      <c r="BV8" s="144"/>
      <c r="BW8" s="144"/>
      <c r="BX8" s="144"/>
      <c r="BY8" s="144"/>
      <c r="BZ8" s="144"/>
      <c r="CA8" s="144"/>
      <c r="CB8" s="144"/>
      <c r="CC8" s="144"/>
      <c r="CD8" s="144"/>
      <c r="XDC8" s="144"/>
      <c r="XDD8" s="144"/>
      <c r="XDE8" s="144"/>
      <c r="XDF8" s="144"/>
      <c r="XDG8" s="144"/>
      <c r="XDH8" s="144"/>
      <c r="XDI8" s="144"/>
      <c r="XDJ8" s="216">
        <v>18</v>
      </c>
      <c r="XDK8" s="217" t="s">
        <v>338</v>
      </c>
      <c r="XDL8" s="217" t="s">
        <v>4</v>
      </c>
      <c r="XDM8" s="217">
        <v>5</v>
      </c>
      <c r="XDN8" s="216">
        <v>20</v>
      </c>
      <c r="XDO8" s="217">
        <v>5</v>
      </c>
      <c r="XDP8" s="218">
        <v>5</v>
      </c>
      <c r="XDQ8" s="144"/>
      <c r="XDR8" s="219">
        <v>6</v>
      </c>
      <c r="XDS8" s="220" t="s">
        <v>5</v>
      </c>
      <c r="XDT8" s="220" t="s">
        <v>4</v>
      </c>
      <c r="XDU8" s="220">
        <v>5</v>
      </c>
      <c r="XDV8" s="219">
        <v>8</v>
      </c>
      <c r="XDW8" s="220">
        <v>5</v>
      </c>
      <c r="XDX8" s="221">
        <v>5</v>
      </c>
      <c r="XDY8" s="144"/>
      <c r="XDZ8" s="144"/>
      <c r="XEA8" s="144"/>
      <c r="XEB8" s="144"/>
      <c r="XEC8" s="239" t="s">
        <v>296</v>
      </c>
      <c r="XED8" s="240"/>
      <c r="XEE8" s="241">
        <f>XED9-XED7</f>
        <v>6</v>
      </c>
      <c r="XEF8" s="144"/>
      <c r="XEG8" s="228" t="s">
        <v>210</v>
      </c>
      <c r="XEH8" s="229">
        <v>2</v>
      </c>
      <c r="XEI8" s="230">
        <v>2</v>
      </c>
      <c r="XEJ8" s="158">
        <v>16378</v>
      </c>
      <c r="XEK8" s="159" t="s">
        <v>290</v>
      </c>
      <c r="XEL8" s="159" t="s">
        <v>4</v>
      </c>
      <c r="XEM8" s="160">
        <v>5</v>
      </c>
      <c r="XEN8" s="158">
        <v>8</v>
      </c>
      <c r="XEO8" s="159">
        <v>5</v>
      </c>
      <c r="XEP8" s="160">
        <v>5</v>
      </c>
      <c r="XEQ8" s="198"/>
      <c r="XER8" s="144"/>
      <c r="XES8" s="231">
        <v>5</v>
      </c>
      <c r="XET8" s="236">
        <v>1</v>
      </c>
      <c r="XEU8" s="237">
        <v>1</v>
      </c>
      <c r="XEV8" s="237">
        <v>1</v>
      </c>
      <c r="XEW8" s="237">
        <v>1</v>
      </c>
      <c r="XEX8" s="237" t="s">
        <v>251</v>
      </c>
      <c r="XEY8" s="237" t="s">
        <v>251</v>
      </c>
      <c r="XEZ8" s="237" t="s">
        <v>251</v>
      </c>
      <c r="XFA8" s="237">
        <v>1</v>
      </c>
      <c r="XFB8" s="237">
        <v>1</v>
      </c>
      <c r="XFC8" s="238" t="s">
        <v>249</v>
      </c>
    </row>
    <row r="9" spans="1:82 16331:16383" ht="15" customHeight="1" x14ac:dyDescent="0.2">
      <c r="A9" s="9">
        <v>6</v>
      </c>
      <c r="B9" s="339">
        <v>1</v>
      </c>
      <c r="C9" s="336">
        <v>1</v>
      </c>
      <c r="D9" s="336">
        <v>1</v>
      </c>
      <c r="E9" s="336">
        <v>1</v>
      </c>
      <c r="F9" s="336">
        <v>1</v>
      </c>
      <c r="G9" s="334">
        <v>1</v>
      </c>
      <c r="H9" s="335">
        <v>1</v>
      </c>
      <c r="I9" s="336">
        <v>1</v>
      </c>
      <c r="J9" s="336">
        <v>1</v>
      </c>
      <c r="K9" s="337">
        <v>1</v>
      </c>
      <c r="L9" s="127"/>
      <c r="M9" s="46"/>
      <c r="N9" s="37" t="s">
        <v>208</v>
      </c>
      <c r="O9" s="25"/>
      <c r="P9" s="25"/>
      <c r="Q9" s="25"/>
      <c r="R9" s="25"/>
      <c r="S9" s="25"/>
      <c r="T9" s="26">
        <v>3</v>
      </c>
      <c r="U9" s="27"/>
      <c r="V9" s="17">
        <v>3</v>
      </c>
      <c r="W9" s="25" t="str">
        <f>IF(V9=T9,"Opérationnel",IF(V9&gt;0,"Touché",IF(V9=0,"Coulé","")))</f>
        <v>Opérationnel</v>
      </c>
      <c r="X9" s="14"/>
      <c r="Y9" s="14"/>
      <c r="Z9" s="38"/>
      <c r="AA9" s="323">
        <v>500</v>
      </c>
      <c r="AB9" s="318">
        <f>ROUND(AA9/T9*(T9-V9),0)</f>
        <v>0</v>
      </c>
      <c r="AC9" s="324" t="b">
        <v>0</v>
      </c>
      <c r="AD9" s="324" t="s">
        <v>251</v>
      </c>
      <c r="AE9" s="324">
        <f t="shared" si="0"/>
        <v>0</v>
      </c>
      <c r="AF9" s="324">
        <f t="shared" si="1"/>
        <v>3</v>
      </c>
      <c r="AG9" s="324" t="b">
        <v>0</v>
      </c>
      <c r="AH9" s="324" t="s">
        <v>437</v>
      </c>
      <c r="AI9" s="324" t="s">
        <v>444</v>
      </c>
      <c r="AJ9" s="324" t="str">
        <f>CONCATENATE("'Feuille de combat'!",MID(ID_ADRESS_CR1_DEB,1,3),":",MID(ID_ADRESS_CR1_FIN,1,3))</f>
        <v>'Feuille de combat'!U19:U21</v>
      </c>
      <c r="AK9" s="324"/>
      <c r="AL9" s="324"/>
      <c r="AM9" s="324"/>
      <c r="AN9" s="324" t="str">
        <f t="shared" si="2"/>
        <v>COLONNE</v>
      </c>
      <c r="AO9" s="324" t="str">
        <f t="shared" ca="1" si="3"/>
        <v>ERREUR</v>
      </c>
      <c r="AP9" s="144"/>
      <c r="AQ9" s="144"/>
      <c r="AR9" s="144"/>
      <c r="AS9" s="144"/>
      <c r="AT9" s="144"/>
      <c r="AU9" s="144"/>
      <c r="AV9" s="144"/>
      <c r="AW9" s="144"/>
      <c r="AX9" s="158">
        <v>7</v>
      </c>
      <c r="AY9" s="159" t="s">
        <v>5</v>
      </c>
      <c r="AZ9" s="160">
        <v>6</v>
      </c>
      <c r="BA9" s="158">
        <v>9</v>
      </c>
      <c r="BB9" s="159">
        <v>6</v>
      </c>
      <c r="BC9" s="160">
        <v>6</v>
      </c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4"/>
      <c r="BP9" s="144"/>
      <c r="BQ9" s="164" t="s">
        <v>373</v>
      </c>
      <c r="BR9" s="165"/>
      <c r="BS9" s="165"/>
      <c r="BT9" s="144"/>
      <c r="BU9" s="144"/>
      <c r="BV9" s="144"/>
      <c r="BW9" s="144"/>
      <c r="BX9" s="144"/>
      <c r="BY9" s="144"/>
      <c r="BZ9" s="144"/>
      <c r="CA9" s="144"/>
      <c r="CB9" s="144"/>
      <c r="CC9" s="144"/>
      <c r="CD9" s="144"/>
      <c r="XDC9" s="144"/>
      <c r="XDD9" s="144"/>
      <c r="XDE9" s="144"/>
      <c r="XDF9" s="144"/>
      <c r="XDG9" s="144"/>
      <c r="XDH9" s="144"/>
      <c r="XDI9" s="144"/>
      <c r="XDJ9" s="216">
        <v>19</v>
      </c>
      <c r="XDK9" s="217" t="s">
        <v>339</v>
      </c>
      <c r="XDL9" s="217" t="s">
        <v>5</v>
      </c>
      <c r="XDM9" s="217">
        <v>6</v>
      </c>
      <c r="XDN9" s="216">
        <v>21</v>
      </c>
      <c r="XDO9" s="217">
        <v>6</v>
      </c>
      <c r="XDP9" s="218">
        <v>6</v>
      </c>
      <c r="XDQ9" s="144"/>
      <c r="XDR9" s="219">
        <v>7</v>
      </c>
      <c r="XDS9" s="220" t="s">
        <v>6</v>
      </c>
      <c r="XDT9" s="220" t="s">
        <v>5</v>
      </c>
      <c r="XDU9" s="220">
        <v>6</v>
      </c>
      <c r="XDV9" s="219">
        <v>9</v>
      </c>
      <c r="XDW9" s="220">
        <v>6</v>
      </c>
      <c r="XDX9" s="221">
        <v>6</v>
      </c>
      <c r="XDY9" s="144"/>
      <c r="XDZ9" s="144"/>
      <c r="XEA9" s="144"/>
      <c r="XEB9" s="144"/>
      <c r="XEC9" s="195"/>
      <c r="XED9" s="244">
        <v>13</v>
      </c>
      <c r="XEE9" s="195"/>
      <c r="XEF9" s="144"/>
      <c r="XEG9" s="228" t="s">
        <v>211</v>
      </c>
      <c r="XEH9" s="229">
        <v>2</v>
      </c>
      <c r="XEI9" s="230">
        <v>2</v>
      </c>
      <c r="XEJ9" s="158">
        <v>16379</v>
      </c>
      <c r="XEK9" s="159" t="s">
        <v>291</v>
      </c>
      <c r="XEL9" s="159" t="s">
        <v>5</v>
      </c>
      <c r="XEM9" s="160">
        <v>6</v>
      </c>
      <c r="XEN9" s="158">
        <v>9</v>
      </c>
      <c r="XEO9" s="159">
        <v>6</v>
      </c>
      <c r="XEP9" s="160">
        <v>6</v>
      </c>
      <c r="XEQ9" s="198"/>
      <c r="XER9" s="144"/>
      <c r="XES9" s="231">
        <v>6</v>
      </c>
      <c r="XET9" s="236">
        <v>1</v>
      </c>
      <c r="XEU9" s="237">
        <v>1</v>
      </c>
      <c r="XEV9" s="237">
        <v>1</v>
      </c>
      <c r="XEW9" s="237" t="s">
        <v>235</v>
      </c>
      <c r="XEX9" s="237" t="s">
        <v>235</v>
      </c>
      <c r="XEY9" s="237">
        <v>1</v>
      </c>
      <c r="XEZ9" s="237">
        <v>1</v>
      </c>
      <c r="XFA9" s="237" t="s">
        <v>250</v>
      </c>
      <c r="XFB9" s="237">
        <v>1</v>
      </c>
      <c r="XFC9" s="238" t="s">
        <v>249</v>
      </c>
    </row>
    <row r="10" spans="1:82 16331:16383" ht="15" customHeight="1" x14ac:dyDescent="0.2">
      <c r="A10" s="9">
        <v>7</v>
      </c>
      <c r="B10" s="339">
        <v>1</v>
      </c>
      <c r="C10" s="336">
        <v>1</v>
      </c>
      <c r="D10" s="336">
        <v>1</v>
      </c>
      <c r="E10" s="336">
        <v>1</v>
      </c>
      <c r="F10" s="336">
        <v>1</v>
      </c>
      <c r="G10" s="336">
        <v>1</v>
      </c>
      <c r="H10" s="336">
        <v>1</v>
      </c>
      <c r="I10" s="336">
        <v>1</v>
      </c>
      <c r="J10" s="336">
        <v>1</v>
      </c>
      <c r="K10" s="337">
        <v>1</v>
      </c>
      <c r="L10" s="127"/>
      <c r="M10" s="46"/>
      <c r="N10" s="37" t="s">
        <v>209</v>
      </c>
      <c r="O10" s="25"/>
      <c r="P10" s="25"/>
      <c r="Q10" s="25"/>
      <c r="R10" s="25"/>
      <c r="S10" s="25"/>
      <c r="T10" s="26">
        <v>3</v>
      </c>
      <c r="U10" s="27"/>
      <c r="V10" s="16">
        <v>3</v>
      </c>
      <c r="W10" s="25" t="str">
        <f>IF(V10=T10,"Opérationnel",IF(V10&gt;0,"Touché",IF(V10=0,"Coulé","")))</f>
        <v>Opérationnel</v>
      </c>
      <c r="X10" s="14"/>
      <c r="Y10" s="14"/>
      <c r="Z10" s="38"/>
      <c r="AA10" s="323">
        <v>500</v>
      </c>
      <c r="AB10" s="321">
        <f>ROUND(AA10/T10*(T10-V10),0)</f>
        <v>0</v>
      </c>
      <c r="AC10" s="324" t="b">
        <v>0</v>
      </c>
      <c r="AD10" s="324" t="s">
        <v>252</v>
      </c>
      <c r="AE10" s="324">
        <f t="shared" si="0"/>
        <v>0</v>
      </c>
      <c r="AF10" s="324">
        <f t="shared" si="1"/>
        <v>3</v>
      </c>
      <c r="AG10" s="324" t="b">
        <v>0</v>
      </c>
      <c r="AH10" s="324" t="s">
        <v>445</v>
      </c>
      <c r="AI10" s="324" t="s">
        <v>462</v>
      </c>
      <c r="AJ10" s="324" t="str">
        <f>CONCATENATE("'Feuille de combat'!",MID(ID_ADRESS_CR2_DEB,1,3),":",MID(ID_ADRESS_CR2_FIN,1,3))</f>
        <v>'Feuille de combat'!R21:T21</v>
      </c>
      <c r="AK10" s="324"/>
      <c r="AL10" s="324"/>
      <c r="AM10" s="324"/>
      <c r="AN10" s="324" t="str">
        <f t="shared" si="2"/>
        <v>LIGNE</v>
      </c>
      <c r="AO10" s="324" t="str">
        <f t="shared" ca="1" si="3"/>
        <v>ERREUR</v>
      </c>
      <c r="AP10" s="144"/>
      <c r="AQ10" s="144"/>
      <c r="AR10" s="144"/>
      <c r="AS10" s="144"/>
      <c r="AT10" s="144"/>
      <c r="AU10" s="144"/>
      <c r="AV10" s="144"/>
      <c r="AW10" s="144"/>
      <c r="AX10" s="158">
        <v>8</v>
      </c>
      <c r="AY10" s="159" t="s">
        <v>6</v>
      </c>
      <c r="AZ10" s="160">
        <v>7</v>
      </c>
      <c r="BA10" s="158">
        <v>10</v>
      </c>
      <c r="BB10" s="159">
        <v>7</v>
      </c>
      <c r="BC10" s="160">
        <v>7</v>
      </c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66" t="str">
        <f>"Ennemi repéré à " &amp; DISTANCE_REP_ADV</f>
        <v>Ennemi repéré à 3 Milles Nautique</v>
      </c>
      <c r="BR10" s="165"/>
      <c r="BS10" s="165"/>
      <c r="BT10" s="144"/>
      <c r="BU10" s="144"/>
      <c r="BV10" s="144"/>
      <c r="BW10" s="144"/>
      <c r="BX10" s="144"/>
      <c r="BY10" s="144"/>
      <c r="BZ10" s="144"/>
      <c r="CA10" s="144"/>
      <c r="CB10" s="144"/>
      <c r="CC10" s="144"/>
      <c r="CD10" s="144"/>
      <c r="XDC10" s="144"/>
      <c r="XDD10" s="144"/>
      <c r="XDE10" s="144"/>
      <c r="XDF10" s="144"/>
      <c r="XDG10" s="144"/>
      <c r="XDH10" s="144"/>
      <c r="XDI10" s="144"/>
      <c r="XDJ10" s="216">
        <v>20</v>
      </c>
      <c r="XDK10" s="217" t="s">
        <v>340</v>
      </c>
      <c r="XDL10" s="217" t="s">
        <v>6</v>
      </c>
      <c r="XDM10" s="217">
        <v>7</v>
      </c>
      <c r="XDN10" s="216">
        <v>22</v>
      </c>
      <c r="XDO10" s="217">
        <v>7</v>
      </c>
      <c r="XDP10" s="218">
        <v>7</v>
      </c>
      <c r="XDQ10" s="144"/>
      <c r="XDR10" s="219">
        <v>8</v>
      </c>
      <c r="XDS10" s="220" t="s">
        <v>7</v>
      </c>
      <c r="XDT10" s="220" t="s">
        <v>6</v>
      </c>
      <c r="XDU10" s="220">
        <v>7</v>
      </c>
      <c r="XDV10" s="219">
        <v>10</v>
      </c>
      <c r="XDW10" s="220">
        <v>7</v>
      </c>
      <c r="XDX10" s="221">
        <v>7</v>
      </c>
      <c r="XDY10" s="144"/>
      <c r="XDZ10" s="144"/>
      <c r="XEA10" s="144"/>
      <c r="XEB10" s="144"/>
      <c r="XEC10" s="144"/>
      <c r="XED10" s="144"/>
      <c r="XEE10" s="144"/>
      <c r="XEF10" s="144"/>
      <c r="XEG10" s="144"/>
      <c r="XEH10" s="144"/>
      <c r="XEI10" s="245">
        <f>SUM(XEI4:XEI9)</f>
        <v>19</v>
      </c>
      <c r="XEJ10" s="158">
        <v>16380</v>
      </c>
      <c r="XEK10" s="159" t="s">
        <v>292</v>
      </c>
      <c r="XEL10" s="159" t="s">
        <v>6</v>
      </c>
      <c r="XEM10" s="160">
        <v>7</v>
      </c>
      <c r="XEN10" s="158">
        <v>10</v>
      </c>
      <c r="XEO10" s="159">
        <v>7</v>
      </c>
      <c r="XEP10" s="160">
        <v>7</v>
      </c>
      <c r="XEQ10" s="198"/>
      <c r="XER10" s="144"/>
      <c r="XES10" s="231">
        <v>7</v>
      </c>
      <c r="XET10" s="236">
        <v>1</v>
      </c>
      <c r="XEU10" s="237">
        <v>1</v>
      </c>
      <c r="XEV10" s="237">
        <v>1</v>
      </c>
      <c r="XEW10" s="237">
        <v>1</v>
      </c>
      <c r="XEX10" s="237">
        <v>1</v>
      </c>
      <c r="XEY10" s="237">
        <v>1</v>
      </c>
      <c r="XEZ10" s="237">
        <v>1</v>
      </c>
      <c r="XFA10" s="237" t="s">
        <v>250</v>
      </c>
      <c r="XFB10" s="237">
        <v>1</v>
      </c>
      <c r="XFC10" s="238" t="s">
        <v>249</v>
      </c>
    </row>
    <row r="11" spans="1:82 16331:16383" ht="15" customHeight="1" x14ac:dyDescent="0.2">
      <c r="A11" s="9">
        <v>8</v>
      </c>
      <c r="B11" s="339">
        <v>1</v>
      </c>
      <c r="C11" s="336">
        <v>1</v>
      </c>
      <c r="D11" s="336">
        <v>1</v>
      </c>
      <c r="E11" s="336">
        <v>1</v>
      </c>
      <c r="F11" s="336">
        <v>1</v>
      </c>
      <c r="G11" s="336">
        <v>1</v>
      </c>
      <c r="H11" s="336">
        <v>1</v>
      </c>
      <c r="I11" s="336">
        <v>1</v>
      </c>
      <c r="J11" s="336">
        <v>1</v>
      </c>
      <c r="K11" s="337">
        <v>1</v>
      </c>
      <c r="L11" s="127"/>
      <c r="M11" s="46"/>
      <c r="N11" s="39" t="s">
        <v>210</v>
      </c>
      <c r="O11" s="28"/>
      <c r="P11" s="28"/>
      <c r="Q11" s="28"/>
      <c r="R11" s="28"/>
      <c r="S11" s="28"/>
      <c r="T11" s="29">
        <v>2</v>
      </c>
      <c r="U11" s="30"/>
      <c r="V11" s="17">
        <v>2</v>
      </c>
      <c r="W11" s="28" t="str">
        <f t="shared" si="4"/>
        <v>Opérationnel</v>
      </c>
      <c r="X11" s="15"/>
      <c r="Y11" s="15"/>
      <c r="Z11" s="40"/>
      <c r="AA11" s="325">
        <v>300</v>
      </c>
      <c r="AB11" s="318">
        <f>ROUND(AA11/T11*(T11-V11),0)</f>
        <v>0</v>
      </c>
      <c r="AC11" s="326" t="b">
        <v>0</v>
      </c>
      <c r="AD11" s="326" t="s">
        <v>234</v>
      </c>
      <c r="AE11" s="326">
        <f t="shared" si="0"/>
        <v>0</v>
      </c>
      <c r="AF11" s="326">
        <f t="shared" si="1"/>
        <v>2</v>
      </c>
      <c r="AG11" s="326" t="b">
        <v>0</v>
      </c>
      <c r="AH11" s="326" t="s">
        <v>502</v>
      </c>
      <c r="AI11" s="326" t="s">
        <v>503</v>
      </c>
      <c r="AJ11" s="326" t="str">
        <f>CONCATENATE("'Feuille de combat'!",MID(ID_ADRESS_D1_DEB,1,3),":",MID(ID_ADRESS_D1_FIN,1,3))</f>
        <v>'Feuille de combat'!S20:T20</v>
      </c>
      <c r="AK11" s="326"/>
      <c r="AL11" s="326"/>
      <c r="AM11" s="326"/>
      <c r="AN11" s="326" t="str">
        <f t="shared" si="2"/>
        <v>LIGNE</v>
      </c>
      <c r="AO11" s="326" t="str">
        <f t="shared" ca="1" si="3"/>
        <v>ERREUR</v>
      </c>
      <c r="AP11" s="144"/>
      <c r="AQ11" s="144"/>
      <c r="AR11" s="144"/>
      <c r="AS11" s="144"/>
      <c r="AT11" s="144"/>
      <c r="AU11" s="144"/>
      <c r="AV11" s="144"/>
      <c r="AW11" s="144"/>
      <c r="AX11" s="158">
        <v>9</v>
      </c>
      <c r="AY11" s="159" t="s">
        <v>7</v>
      </c>
      <c r="AZ11" s="160">
        <v>8</v>
      </c>
      <c r="BA11" s="158">
        <v>11</v>
      </c>
      <c r="BB11" s="159">
        <v>8</v>
      </c>
      <c r="BC11" s="160">
        <v>8</v>
      </c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65"/>
      <c r="BR11" s="165"/>
      <c r="BS11" s="165"/>
      <c r="BT11" s="144"/>
      <c r="BU11" s="144"/>
      <c r="BV11" s="144"/>
      <c r="BW11" s="144"/>
      <c r="BX11" s="144"/>
      <c r="BY11" s="144"/>
      <c r="BZ11" s="144"/>
      <c r="CA11" s="144"/>
      <c r="CB11" s="144"/>
      <c r="CC11" s="144"/>
      <c r="CD11" s="144"/>
      <c r="XDC11" s="144"/>
      <c r="XDD11" s="144"/>
      <c r="XDE11" s="144"/>
      <c r="XDF11" s="144"/>
      <c r="XDG11" s="144"/>
      <c r="XDH11" s="144"/>
      <c r="XDI11" s="144"/>
      <c r="XDJ11" s="216">
        <v>21</v>
      </c>
      <c r="XDK11" s="217" t="s">
        <v>341</v>
      </c>
      <c r="XDL11" s="217" t="s">
        <v>7</v>
      </c>
      <c r="XDM11" s="217">
        <v>8</v>
      </c>
      <c r="XDN11" s="216">
        <v>23</v>
      </c>
      <c r="XDO11" s="217">
        <v>8</v>
      </c>
      <c r="XDP11" s="218">
        <v>8</v>
      </c>
      <c r="XDQ11" s="144"/>
      <c r="XDR11" s="219">
        <v>9</v>
      </c>
      <c r="XDS11" s="220" t="s">
        <v>231</v>
      </c>
      <c r="XDT11" s="220" t="s">
        <v>7</v>
      </c>
      <c r="XDU11" s="220">
        <v>8</v>
      </c>
      <c r="XDV11" s="219">
        <v>11</v>
      </c>
      <c r="XDW11" s="220">
        <v>8</v>
      </c>
      <c r="XDX11" s="221">
        <v>8</v>
      </c>
      <c r="XDY11" s="144"/>
      <c r="XDZ11" s="144"/>
      <c r="XEA11" s="144"/>
      <c r="XEB11" s="144"/>
      <c r="XEC11" s="144" t="str">
        <f>IF(LEN(XEB14)=2,RIGHT(XEB14,1),RIGHT(XEB14,2))</f>
        <v>0</v>
      </c>
      <c r="XED11" s="144"/>
      <c r="XEE11" s="144"/>
      <c r="XEF11" s="246"/>
      <c r="XEG11" s="246" t="s">
        <v>304</v>
      </c>
      <c r="XEH11" s="247"/>
      <c r="XEI11" s="144"/>
      <c r="XEJ11" s="158">
        <v>16381</v>
      </c>
      <c r="XEK11" s="159" t="s">
        <v>293</v>
      </c>
      <c r="XEL11" s="159" t="s">
        <v>7</v>
      </c>
      <c r="XEM11" s="160">
        <v>8</v>
      </c>
      <c r="XEN11" s="158">
        <v>11</v>
      </c>
      <c r="XEO11" s="159">
        <v>8</v>
      </c>
      <c r="XEP11" s="160">
        <v>8</v>
      </c>
      <c r="XEQ11" s="198"/>
      <c r="XER11" s="144"/>
      <c r="XES11" s="231">
        <v>8</v>
      </c>
      <c r="XET11" s="236">
        <v>1</v>
      </c>
      <c r="XEU11" s="237">
        <v>1</v>
      </c>
      <c r="XEV11" s="237">
        <v>1</v>
      </c>
      <c r="XEW11" s="237">
        <v>1</v>
      </c>
      <c r="XEX11" s="237">
        <v>1</v>
      </c>
      <c r="XEY11" s="237">
        <v>1</v>
      </c>
      <c r="XEZ11" s="237">
        <v>1</v>
      </c>
      <c r="XFA11" s="237" t="s">
        <v>250</v>
      </c>
      <c r="XFB11" s="237">
        <v>1</v>
      </c>
      <c r="XFC11" s="238">
        <v>1</v>
      </c>
    </row>
    <row r="12" spans="1:82 16331:16383" ht="15" customHeight="1" thickBot="1" x14ac:dyDescent="0.25">
      <c r="A12" s="9">
        <v>9</v>
      </c>
      <c r="B12" s="339">
        <v>1</v>
      </c>
      <c r="C12" s="336">
        <v>1</v>
      </c>
      <c r="D12" s="336">
        <v>1</v>
      </c>
      <c r="E12" s="336">
        <v>1</v>
      </c>
      <c r="F12" s="336">
        <v>1</v>
      </c>
      <c r="G12" s="336">
        <v>1</v>
      </c>
      <c r="H12" s="336">
        <v>1</v>
      </c>
      <c r="I12" s="336">
        <v>1</v>
      </c>
      <c r="J12" s="336">
        <v>1</v>
      </c>
      <c r="K12" s="337">
        <v>1</v>
      </c>
      <c r="L12" s="127"/>
      <c r="M12" s="46"/>
      <c r="N12" s="58" t="s">
        <v>211</v>
      </c>
      <c r="O12" s="59"/>
      <c r="P12" s="59"/>
      <c r="Q12" s="59"/>
      <c r="R12" s="59"/>
      <c r="S12" s="59"/>
      <c r="T12" s="60">
        <v>2</v>
      </c>
      <c r="U12" s="61"/>
      <c r="V12" s="62">
        <v>2</v>
      </c>
      <c r="W12" s="59" t="str">
        <f t="shared" si="4"/>
        <v>Opérationnel</v>
      </c>
      <c r="X12" s="63"/>
      <c r="Y12" s="63"/>
      <c r="Z12" s="64"/>
      <c r="AA12" s="327">
        <v>300</v>
      </c>
      <c r="AB12" s="328">
        <f>ROUND(AA12/T12*(T12-V12),0)</f>
        <v>0</v>
      </c>
      <c r="AC12" s="329" t="b">
        <v>0</v>
      </c>
      <c r="AD12" s="329" t="s">
        <v>235</v>
      </c>
      <c r="AE12" s="329">
        <f t="shared" si="0"/>
        <v>0</v>
      </c>
      <c r="AF12" s="329">
        <f t="shared" si="1"/>
        <v>2</v>
      </c>
      <c r="AG12" s="329" t="b">
        <v>0</v>
      </c>
      <c r="AH12" s="329" t="s">
        <v>442</v>
      </c>
      <c r="AI12" s="329" t="s">
        <v>436</v>
      </c>
      <c r="AJ12" s="329" t="str">
        <f>CONCATENATE("'Feuille de combat'!",MID(ID_ADRESS_D2_DEB,1,3),":",MID(ID_ADRESS_D2_FIN,1,3))</f>
        <v>'Feuille de combat'!Q20:R20</v>
      </c>
      <c r="AK12" s="329"/>
      <c r="AL12" s="329"/>
      <c r="AM12" s="329"/>
      <c r="AN12" s="329" t="str">
        <f t="shared" si="2"/>
        <v>LIGNE</v>
      </c>
      <c r="AO12" s="329" t="str">
        <f t="shared" ca="1" si="3"/>
        <v>ERREUR</v>
      </c>
      <c r="AP12" s="144"/>
      <c r="AQ12" s="144"/>
      <c r="AR12" s="144"/>
      <c r="AS12" s="144"/>
      <c r="AT12" s="144"/>
      <c r="AU12" s="144"/>
      <c r="AV12" s="144"/>
      <c r="AW12" s="144"/>
      <c r="AX12" s="158">
        <v>10</v>
      </c>
      <c r="AY12" s="159" t="s">
        <v>231</v>
      </c>
      <c r="AZ12" s="160">
        <v>9</v>
      </c>
      <c r="BA12" s="158">
        <v>12</v>
      </c>
      <c r="BB12" s="159">
        <v>9</v>
      </c>
      <c r="BC12" s="160">
        <v>9</v>
      </c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4"/>
      <c r="CD12" s="144"/>
      <c r="XDC12" s="144"/>
      <c r="XDD12" s="144"/>
      <c r="XDE12" s="144"/>
      <c r="XDF12" s="144"/>
      <c r="XDG12" s="144"/>
      <c r="XDH12" s="144"/>
      <c r="XDI12" s="144"/>
      <c r="XDJ12" s="216">
        <v>22</v>
      </c>
      <c r="XDK12" s="217" t="s">
        <v>342</v>
      </c>
      <c r="XDL12" s="217" t="s">
        <v>8</v>
      </c>
      <c r="XDM12" s="217">
        <v>9</v>
      </c>
      <c r="XDN12" s="216">
        <v>24</v>
      </c>
      <c r="XDO12" s="217">
        <v>9</v>
      </c>
      <c r="XDP12" s="218">
        <v>9</v>
      </c>
      <c r="XDQ12" s="144"/>
      <c r="XDR12" s="219">
        <v>10</v>
      </c>
      <c r="XDS12" s="220" t="s">
        <v>9</v>
      </c>
      <c r="XDT12" s="220" t="s">
        <v>231</v>
      </c>
      <c r="XDU12" s="220">
        <v>9</v>
      </c>
      <c r="XDV12" s="219">
        <v>12</v>
      </c>
      <c r="XDW12" s="220">
        <v>9</v>
      </c>
      <c r="XDX12" s="221">
        <v>9</v>
      </c>
      <c r="XDY12" s="144"/>
      <c r="XDZ12" s="144"/>
      <c r="XEA12" s="144"/>
      <c r="XEB12" s="144"/>
      <c r="XEC12" s="144"/>
      <c r="XED12" s="144"/>
      <c r="XEE12" s="144"/>
      <c r="XEF12" s="248"/>
      <c r="XEG12" s="248">
        <v>1</v>
      </c>
      <c r="XEH12" s="249" t="s">
        <v>306</v>
      </c>
      <c r="XEI12" s="180"/>
      <c r="XEJ12" s="158">
        <v>16382</v>
      </c>
      <c r="XEK12" s="159" t="s">
        <v>294</v>
      </c>
      <c r="XEL12" s="159" t="s">
        <v>231</v>
      </c>
      <c r="XEM12" s="160">
        <v>9</v>
      </c>
      <c r="XEN12" s="158">
        <v>12</v>
      </c>
      <c r="XEO12" s="159">
        <v>9</v>
      </c>
      <c r="XEP12" s="160">
        <v>9</v>
      </c>
      <c r="XEQ12" s="198"/>
      <c r="XER12" s="144"/>
      <c r="XES12" s="231">
        <v>9</v>
      </c>
      <c r="XET12" s="236">
        <v>1</v>
      </c>
      <c r="XEU12" s="237">
        <v>1</v>
      </c>
      <c r="XEV12" s="237">
        <v>1</v>
      </c>
      <c r="XEW12" s="237">
        <v>1</v>
      </c>
      <c r="XEX12" s="237">
        <v>1</v>
      </c>
      <c r="XEY12" s="237">
        <v>1</v>
      </c>
      <c r="XEZ12" s="237">
        <v>1</v>
      </c>
      <c r="XFA12" s="237" t="s">
        <v>250</v>
      </c>
      <c r="XFB12" s="237">
        <v>1</v>
      </c>
      <c r="XFC12" s="238">
        <v>1</v>
      </c>
    </row>
    <row r="13" spans="1:82 16331:16383" ht="15" customHeight="1" thickTop="1" thickBot="1" x14ac:dyDescent="0.25">
      <c r="A13" s="10">
        <v>10</v>
      </c>
      <c r="B13" s="354">
        <v>1</v>
      </c>
      <c r="C13" s="340">
        <v>1</v>
      </c>
      <c r="D13" s="340">
        <v>1</v>
      </c>
      <c r="E13" s="340">
        <v>1</v>
      </c>
      <c r="F13" s="340">
        <v>1</v>
      </c>
      <c r="G13" s="340">
        <v>1</v>
      </c>
      <c r="H13" s="340">
        <v>1</v>
      </c>
      <c r="I13" s="340">
        <v>1</v>
      </c>
      <c r="J13" s="340">
        <v>1</v>
      </c>
      <c r="K13" s="343">
        <v>1</v>
      </c>
      <c r="L13" s="127"/>
      <c r="M13" s="314" t="str">
        <f>IF(Z1=0,"* Indiquer les emplacements des navires dans la grille et appuyer sur 'DEPLOIEMENT DE LA FLOTTE'","")</f>
        <v>* Indiquer les emplacements des navires dans la grille et appuyer sur 'DEPLOIEMENT DE LA FLOTTE'</v>
      </c>
      <c r="N13" s="129"/>
      <c r="O13" s="129"/>
      <c r="P13" s="129"/>
      <c r="Q13" s="129"/>
      <c r="R13" s="129"/>
      <c r="S13" s="130"/>
      <c r="T13" s="129"/>
      <c r="U13" s="129"/>
      <c r="V13" s="129"/>
      <c r="W13" s="129"/>
      <c r="X13" s="129"/>
      <c r="Y13" s="129"/>
      <c r="Z13" s="129"/>
      <c r="AA13" s="195"/>
      <c r="AB13" s="330">
        <f>SUM(V7:V12)</f>
        <v>19</v>
      </c>
      <c r="AC13" s="195"/>
      <c r="AD13" s="195"/>
      <c r="AE13" s="195"/>
      <c r="AF13" s="331"/>
      <c r="AG13" s="315" t="str">
        <f ca="1">IF(AND(COUNTIF(AG7:AG12,"VRAI")=6,COUNTIF(PLAGE_A_PLACER,0)=6,COUNTIF(PLAGE_ERREUR_EMP,"OK")=6)=TRUE,"VRAI","FAUX")</f>
        <v>FAUX</v>
      </c>
      <c r="AH13" s="195"/>
      <c r="AI13" s="195"/>
      <c r="AJ13" s="195"/>
      <c r="AK13" s="195"/>
      <c r="AL13" s="195"/>
      <c r="AM13" s="195"/>
      <c r="AN13" s="195"/>
      <c r="AO13" s="195"/>
      <c r="AP13" s="144"/>
      <c r="AQ13" s="144"/>
      <c r="AR13" s="144"/>
      <c r="AS13" s="144"/>
      <c r="AT13" s="144"/>
      <c r="AU13" s="144"/>
      <c r="AV13" s="144"/>
      <c r="AW13" s="144"/>
      <c r="AX13" s="168">
        <v>11</v>
      </c>
      <c r="AY13" s="169" t="s">
        <v>9</v>
      </c>
      <c r="AZ13" s="170">
        <v>10</v>
      </c>
      <c r="BA13" s="168">
        <v>13</v>
      </c>
      <c r="BB13" s="169">
        <v>10</v>
      </c>
      <c r="BC13" s="170">
        <v>10</v>
      </c>
      <c r="BD13" s="144"/>
      <c r="BE13" s="144"/>
      <c r="BF13" s="144"/>
      <c r="BG13" s="144"/>
      <c r="BH13" s="144"/>
      <c r="BI13" s="144"/>
      <c r="BJ13" s="144"/>
      <c r="BK13" s="144"/>
      <c r="BL13" s="144"/>
      <c r="BM13" s="144"/>
      <c r="BN13" s="144"/>
      <c r="BO13" s="144"/>
      <c r="BP13" s="144"/>
      <c r="BQ13" s="171" t="s">
        <v>374</v>
      </c>
      <c r="BR13" s="171"/>
      <c r="BS13" s="171"/>
      <c r="BT13" s="171"/>
      <c r="BU13" s="144"/>
      <c r="BV13" s="144"/>
      <c r="BW13" s="144"/>
      <c r="BX13" s="144"/>
      <c r="BY13" s="144"/>
      <c r="BZ13" s="144"/>
      <c r="CA13" s="144"/>
      <c r="CB13" s="144"/>
      <c r="CC13" s="144"/>
      <c r="CD13" s="144"/>
      <c r="XDC13" s="144"/>
      <c r="XDD13" s="144"/>
      <c r="XDE13" s="144"/>
      <c r="XDF13" s="144"/>
      <c r="XDG13" s="144"/>
      <c r="XDH13" s="144"/>
      <c r="XDI13" s="144"/>
      <c r="XDJ13" s="250">
        <v>23</v>
      </c>
      <c r="XDK13" s="251" t="s">
        <v>343</v>
      </c>
      <c r="XDL13" s="251" t="s">
        <v>9</v>
      </c>
      <c r="XDM13" s="251">
        <v>10</v>
      </c>
      <c r="XDN13" s="250">
        <v>25</v>
      </c>
      <c r="XDO13" s="251">
        <v>10</v>
      </c>
      <c r="XDP13" s="252">
        <v>10</v>
      </c>
      <c r="XDQ13" s="144"/>
      <c r="XDR13" s="253">
        <v>11</v>
      </c>
      <c r="XDS13" s="254" t="s">
        <v>317</v>
      </c>
      <c r="XDT13" s="254" t="s">
        <v>9</v>
      </c>
      <c r="XDU13" s="254">
        <v>10</v>
      </c>
      <c r="XDV13" s="253">
        <v>13</v>
      </c>
      <c r="XDW13" s="254">
        <v>10</v>
      </c>
      <c r="XDX13" s="255">
        <v>10</v>
      </c>
      <c r="XDY13" s="144"/>
      <c r="XDZ13" s="144"/>
      <c r="XEA13" s="144"/>
      <c r="XEB13" s="144"/>
      <c r="XEC13" s="144"/>
      <c r="XED13" s="144"/>
      <c r="XEE13" s="144"/>
      <c r="XEF13" s="248" t="s">
        <v>309</v>
      </c>
      <c r="XEG13" s="248">
        <v>2</v>
      </c>
      <c r="XEH13" s="249" t="s">
        <v>307</v>
      </c>
      <c r="XEI13" s="180"/>
      <c r="XEJ13" s="256">
        <v>16383</v>
      </c>
      <c r="XEK13" s="257" t="s">
        <v>295</v>
      </c>
      <c r="XEL13" s="257" t="s">
        <v>9</v>
      </c>
      <c r="XEM13" s="258">
        <v>10</v>
      </c>
      <c r="XEN13" s="256">
        <v>13</v>
      </c>
      <c r="XEO13" s="169">
        <v>10</v>
      </c>
      <c r="XEP13" s="170">
        <v>10</v>
      </c>
      <c r="XEQ13" s="198"/>
      <c r="XER13" s="144"/>
      <c r="XES13" s="259">
        <v>10</v>
      </c>
      <c r="XET13" s="260" t="s">
        <v>234</v>
      </c>
      <c r="XEU13" s="261" t="s">
        <v>234</v>
      </c>
      <c r="XEV13" s="261">
        <v>1</v>
      </c>
      <c r="XEW13" s="261">
        <v>1</v>
      </c>
      <c r="XEX13" s="261">
        <v>1</v>
      </c>
      <c r="XEY13" s="261">
        <v>1</v>
      </c>
      <c r="XEZ13" s="261">
        <v>1</v>
      </c>
      <c r="XFA13" s="261" t="s">
        <v>252</v>
      </c>
      <c r="XFB13" s="261" t="s">
        <v>252</v>
      </c>
      <c r="XFC13" s="262" t="s">
        <v>252</v>
      </c>
    </row>
    <row r="14" spans="1:82 16331:16383" ht="13.15" customHeight="1" thickTop="1" thickBot="1" x14ac:dyDescent="0.25">
      <c r="A14" s="305" t="s">
        <v>379</v>
      </c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7"/>
      <c r="M14" s="132" t="s">
        <v>15</v>
      </c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1"/>
      <c r="Y14" s="131"/>
      <c r="Z14" s="131"/>
      <c r="AA14" s="144"/>
      <c r="AB14" s="144"/>
      <c r="AC14" s="144"/>
      <c r="AD14" s="144"/>
      <c r="AE14" s="144"/>
      <c r="AF14" s="167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44"/>
      <c r="AX14" s="144"/>
      <c r="AY14" s="144"/>
      <c r="AZ14" s="144"/>
      <c r="BA14" s="144"/>
      <c r="BB14" s="144"/>
      <c r="BC14" s="144"/>
      <c r="BD14" s="144"/>
      <c r="BE14" s="144"/>
      <c r="BF14" s="144"/>
      <c r="BG14" s="144"/>
      <c r="BH14" s="144"/>
      <c r="BI14" s="144"/>
      <c r="BJ14" s="144"/>
      <c r="BK14" s="144"/>
      <c r="BL14" s="144"/>
      <c r="BM14" s="144"/>
      <c r="BN14" s="144"/>
      <c r="BO14" s="144"/>
      <c r="BP14" s="144"/>
      <c r="BQ14" s="172" t="str">
        <f ca="1">BR14 &amp; " " &amp; BS14 &amp; " " &amp; BT14</f>
        <v>Suivant consigne de déploiement</v>
      </c>
      <c r="BR14" s="172" t="str">
        <f ca="1">INDIRECT("BQ"&amp;RANDBETWEEN(5,10))</f>
        <v>Suivant</v>
      </c>
      <c r="BS14" s="172" t="str">
        <f ca="1">IF(EXACT(BR14,BQ10),"",INDIRECT("BR"&amp;RANDBETWEEN(5,6)))</f>
        <v>consigne</v>
      </c>
      <c r="BT14" s="172" t="str">
        <f ca="1">IF(EXACT(BR14,BQ10),"",INDIRECT("BS"&amp;RANDBETWEEN(5,7)))</f>
        <v>de déploiement</v>
      </c>
      <c r="BU14" s="144"/>
      <c r="BV14" s="144"/>
      <c r="BW14" s="144"/>
      <c r="BX14" s="144"/>
      <c r="BY14" s="144"/>
      <c r="BZ14" s="144"/>
      <c r="CA14" s="144"/>
      <c r="CB14" s="144"/>
      <c r="CC14" s="144"/>
      <c r="CD14" s="144"/>
      <c r="XDC14" s="144"/>
      <c r="XDD14" s="144"/>
      <c r="XDE14" s="144"/>
      <c r="XDF14" s="144"/>
      <c r="XDG14" s="144"/>
      <c r="XDH14" s="144"/>
      <c r="XDI14" s="144"/>
      <c r="XDJ14" s="263"/>
      <c r="XDK14" s="264"/>
      <c r="XDL14" s="264"/>
      <c r="XDM14" s="265" t="s">
        <v>298</v>
      </c>
      <c r="XDN14" s="266">
        <f ca="1">RANDBETWEEN(XDJ4,XDJ13)</f>
        <v>23</v>
      </c>
      <c r="XDO14" s="195"/>
      <c r="XDP14" s="195"/>
      <c r="XDQ14" s="144"/>
      <c r="XDR14" s="267" t="s">
        <v>330</v>
      </c>
      <c r="XDS14" s="267"/>
      <c r="XDT14" s="267"/>
      <c r="XDU14" s="267"/>
      <c r="XDV14" s="267"/>
      <c r="XDW14" s="267"/>
      <c r="XDX14" s="267"/>
      <c r="XDY14" s="268" t="s">
        <v>318</v>
      </c>
      <c r="XDZ14" s="269"/>
      <c r="XEA14" s="269"/>
      <c r="XEB14" s="270">
        <f>ADRESS_TIR</f>
        <v>0</v>
      </c>
      <c r="XEC14" s="144"/>
      <c r="XED14" s="144"/>
      <c r="XEE14" s="144"/>
      <c r="XEF14" s="248" t="s">
        <v>309</v>
      </c>
      <c r="XEG14" s="248">
        <v>3</v>
      </c>
      <c r="XEH14" s="249" t="s">
        <v>305</v>
      </c>
      <c r="XEI14" s="180"/>
      <c r="XEJ14" s="271"/>
      <c r="XEK14" s="272"/>
      <c r="XEL14" s="272"/>
      <c r="XEM14" s="273" t="s">
        <v>298</v>
      </c>
      <c r="XEN14" s="274">
        <f ca="1">RANDBETWEEN(XEJ4,XEJ13)</f>
        <v>16379</v>
      </c>
      <c r="XEO14" s="195"/>
      <c r="XEP14" s="195"/>
      <c r="XEQ14" s="144"/>
      <c r="XER14" s="144"/>
      <c r="XES14" s="144"/>
      <c r="XET14" s="144"/>
      <c r="XEU14" s="144"/>
      <c r="XEV14" s="144"/>
      <c r="XEW14" s="144"/>
      <c r="XEX14" s="144"/>
      <c r="XEY14" s="144"/>
      <c r="XEZ14" s="144"/>
      <c r="XFA14" s="144"/>
      <c r="XFB14" s="144"/>
      <c r="XFC14" s="144"/>
    </row>
    <row r="15" spans="1:82 16331:16383" ht="14.45" customHeight="1" thickTop="1" x14ac:dyDescent="0.2">
      <c r="A15" s="305" t="s">
        <v>380</v>
      </c>
      <c r="B15" s="308"/>
      <c r="C15" s="308"/>
      <c r="D15" s="308"/>
      <c r="E15" s="308"/>
      <c r="F15" s="308"/>
      <c r="G15" s="308"/>
      <c r="H15" s="313" t="s">
        <v>525</v>
      </c>
      <c r="I15" s="309"/>
      <c r="J15" s="310"/>
      <c r="K15" s="311"/>
      <c r="L15" s="312"/>
      <c r="M15" s="1"/>
      <c r="N15" s="2" t="s">
        <v>0</v>
      </c>
      <c r="O15" s="2" t="s">
        <v>1</v>
      </c>
      <c r="P15" s="2" t="s">
        <v>2</v>
      </c>
      <c r="Q15" s="2" t="s">
        <v>3</v>
      </c>
      <c r="R15" s="2" t="s">
        <v>4</v>
      </c>
      <c r="S15" s="2" t="s">
        <v>5</v>
      </c>
      <c r="T15" s="2" t="s">
        <v>6</v>
      </c>
      <c r="U15" s="2" t="s">
        <v>7</v>
      </c>
      <c r="V15" s="2" t="s">
        <v>8</v>
      </c>
      <c r="W15" s="3" t="s">
        <v>9</v>
      </c>
      <c r="X15" s="87"/>
      <c r="Y15" s="87"/>
      <c r="Z15" s="87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71" t="s">
        <v>375</v>
      </c>
      <c r="BR15" s="171"/>
      <c r="BS15" s="171"/>
      <c r="BT15" s="171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XDC15" s="144"/>
      <c r="XDD15" s="144"/>
      <c r="XDE15" s="144"/>
      <c r="XDF15" s="144"/>
      <c r="XDG15" s="144"/>
      <c r="XDH15" s="144"/>
      <c r="XDI15" s="144"/>
      <c r="XDJ15" s="263"/>
      <c r="XDK15" s="264"/>
      <c r="XDL15" s="264"/>
      <c r="XDM15" s="265" t="s">
        <v>299</v>
      </c>
      <c r="XDN15" s="266">
        <f ca="1">RANDBETWEEN(XDN4,XDN13)</f>
        <v>21</v>
      </c>
      <c r="XDO15" s="195"/>
      <c r="XDP15" s="195"/>
      <c r="XDQ15" s="144"/>
      <c r="XDR15" s="158" t="s">
        <v>236</v>
      </c>
      <c r="XDS15" s="159" t="s">
        <v>285</v>
      </c>
      <c r="XDT15" s="159" t="s">
        <v>237</v>
      </c>
      <c r="XDU15" s="160" t="s">
        <v>243</v>
      </c>
      <c r="XDV15" s="158" t="s">
        <v>240</v>
      </c>
      <c r="XDW15" s="159" t="s">
        <v>241</v>
      </c>
      <c r="XDX15" s="160" t="s">
        <v>242</v>
      </c>
      <c r="XDY15" s="275"/>
      <c r="XDZ15" s="275"/>
      <c r="XEA15" s="275" t="s">
        <v>329</v>
      </c>
      <c r="XEB15" s="276" t="e">
        <f>VLOOKUP(LEFT(XEB14,1),XDR16:XDU25,2,FALSE) &amp; VLOOKUP(IF(LEN(XEB14)=2,RIGHT(XEB14,1),RIGHT(XEB14,2)),XDV16:XDX25,2,FALSE)</f>
        <v>#N/A</v>
      </c>
      <c r="XEC15" s="144"/>
      <c r="XED15" s="144"/>
      <c r="XEE15" s="144"/>
      <c r="XEF15" s="248" t="s">
        <v>309</v>
      </c>
      <c r="XEG15" s="248">
        <v>4</v>
      </c>
      <c r="XEH15" s="249" t="s">
        <v>308</v>
      </c>
      <c r="XEI15" s="180"/>
      <c r="XEJ15" s="271"/>
      <c r="XEK15" s="272"/>
      <c r="XEL15" s="272"/>
      <c r="XEM15" s="273" t="s">
        <v>299</v>
      </c>
      <c r="XEN15" s="274">
        <f ca="1">RANDBETWEEN(XEN4,XEN13)</f>
        <v>8</v>
      </c>
      <c r="XEO15" s="195"/>
      <c r="XEP15" s="195"/>
      <c r="XEQ15" s="144"/>
      <c r="XER15" s="144"/>
      <c r="XES15" s="144"/>
      <c r="XET15" s="144"/>
      <c r="XEU15" s="144"/>
      <c r="XEV15" s="144"/>
      <c r="XEW15" s="144"/>
      <c r="XEX15" s="144"/>
      <c r="XEY15" s="144"/>
      <c r="XEZ15" s="144"/>
      <c r="XFA15" s="144"/>
      <c r="XFB15" s="144"/>
      <c r="XFC15" s="144"/>
    </row>
    <row r="16" spans="1:82 16331:16383" ht="24" customHeight="1" x14ac:dyDescent="0.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2"/>
      <c r="L16" s="125"/>
      <c r="M16" s="4">
        <v>1</v>
      </c>
      <c r="N16" s="346">
        <v>1</v>
      </c>
      <c r="O16" s="298">
        <v>1</v>
      </c>
      <c r="P16" s="347">
        <v>1</v>
      </c>
      <c r="Q16" s="298">
        <v>1</v>
      </c>
      <c r="R16" s="347">
        <v>1</v>
      </c>
      <c r="S16" s="298">
        <v>1</v>
      </c>
      <c r="T16" s="347">
        <v>1</v>
      </c>
      <c r="U16" s="298">
        <v>1</v>
      </c>
      <c r="V16" s="347">
        <v>1</v>
      </c>
      <c r="W16" s="344">
        <v>1</v>
      </c>
      <c r="X16" s="88"/>
      <c r="Y16" s="89"/>
      <c r="Z16" s="89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73" t="s">
        <v>270</v>
      </c>
      <c r="AY16" s="174"/>
      <c r="AZ16" s="174"/>
      <c r="BA16" s="174"/>
      <c r="BB16" s="174"/>
      <c r="BC16" s="174"/>
      <c r="BD16" s="175"/>
      <c r="BE16" s="175"/>
      <c r="BF16" s="175"/>
      <c r="BG16" s="175"/>
      <c r="BH16" s="175"/>
      <c r="BI16" s="175"/>
      <c r="BJ16" s="175"/>
      <c r="BK16" s="175"/>
      <c r="BL16" s="175"/>
      <c r="BM16" s="144"/>
      <c r="BN16" s="144"/>
      <c r="BO16" s="144"/>
      <c r="BP16" s="144"/>
      <c r="BQ16" s="172" t="str">
        <f ca="1">IF(EXACT(BS16,BR8),"",BR16) &amp; " " &amp; BS16 &amp; " " &amp; BT16</f>
        <v>En attente ordre de tir</v>
      </c>
      <c r="BR16" s="172" t="str">
        <f ca="1">INDIRECT("BQ"&amp;RANDBETWEEN(5,9))</f>
        <v>En attente</v>
      </c>
      <c r="BS16" s="172" t="str">
        <f ca="1">IF(EXACT(BR16,BR8),"",INDIRECT("BR"&amp;RANDBETWEEN(5,8)))</f>
        <v>ordre</v>
      </c>
      <c r="BT16" s="172" t="str">
        <f ca="1">IF(EXACT(BR16,BR8),"",INDIRECT("BS"&amp;RANDBETWEEN(6,8)))</f>
        <v>de tir</v>
      </c>
      <c r="BU16" s="144"/>
      <c r="BV16" s="144"/>
      <c r="BW16" s="144"/>
      <c r="BX16" s="144"/>
      <c r="BY16" s="144"/>
      <c r="BZ16" s="144"/>
      <c r="CA16" s="144"/>
      <c r="CB16" s="144"/>
      <c r="CC16" s="144"/>
      <c r="CD16" s="144"/>
      <c r="XDC16" s="144"/>
      <c r="XDD16" s="144"/>
      <c r="XDE16" s="144"/>
      <c r="XDF16" s="144"/>
      <c r="XDG16" s="144"/>
      <c r="XDH16" s="144"/>
      <c r="XDI16" s="144"/>
      <c r="XDJ16" s="263"/>
      <c r="XDK16" s="264"/>
      <c r="XDL16" s="264"/>
      <c r="XDM16" s="265" t="s">
        <v>297</v>
      </c>
      <c r="XDN16" s="266" t="str">
        <f ca="1">VLOOKUP(XDN14,XDJ4:XDM13,2,FALSE)&amp;VLOOKUP(XDN15,XDN4:XDP13,1,FALSE)</f>
        <v>W21</v>
      </c>
      <c r="XDO16" s="265" t="s">
        <v>311</v>
      </c>
      <c r="XDP16" s="266" t="str">
        <f ca="1">VLOOKUP(XDN14,XDJ4:XDM13,3,FALSE)&amp;VLOOKUP(XDN15,XDN4:XDP13,2,FALSE)</f>
        <v>J6</v>
      </c>
      <c r="XDQ16" s="144"/>
      <c r="XDR16" s="158" t="s">
        <v>0</v>
      </c>
      <c r="XDS16" s="159" t="s">
        <v>286</v>
      </c>
      <c r="XDT16" s="159">
        <v>16374</v>
      </c>
      <c r="XDU16" s="160">
        <v>1</v>
      </c>
      <c r="XDV16" s="277" t="s">
        <v>319</v>
      </c>
      <c r="XDW16" s="159">
        <v>4</v>
      </c>
      <c r="XDX16" s="160">
        <v>1</v>
      </c>
      <c r="XDY16" s="144"/>
      <c r="XDZ16" s="144"/>
      <c r="XEA16" s="144"/>
      <c r="XEB16" s="144"/>
      <c r="XEC16" s="144"/>
      <c r="XED16" s="144"/>
      <c r="XEE16" s="144"/>
      <c r="XEF16" s="248" t="s">
        <v>309</v>
      </c>
      <c r="XEG16" s="248" t="s">
        <v>310</v>
      </c>
      <c r="XEH16" s="249"/>
      <c r="XEI16" s="144"/>
      <c r="XEJ16" s="271"/>
      <c r="XEK16" s="272"/>
      <c r="XEL16" s="272"/>
      <c r="XEM16" s="273" t="s">
        <v>297</v>
      </c>
      <c r="XEN16" s="274" t="str">
        <f ca="1">VLOOKUP(XEN14,XEJ4:XEM13,2,FALSE)&amp;VLOOKUP(XEN15,XEN4:XEP13,1,FALSE)</f>
        <v>XEY8</v>
      </c>
      <c r="XEO16" s="273" t="s">
        <v>311</v>
      </c>
      <c r="XEP16" s="274" t="str">
        <f ca="1">VLOOKUP(XEN14,XEJ4:XEM13,3,FALSE)&amp;VLOOKUP(XEN15,XEN4:XEP13,2,FALSE)</f>
        <v>F5</v>
      </c>
      <c r="XEQ16" s="144"/>
      <c r="XER16" s="144"/>
      <c r="XES16" s="144"/>
      <c r="XET16" s="144"/>
      <c r="XEU16" s="144"/>
      <c r="XEV16" s="144"/>
      <c r="XEW16" s="144"/>
      <c r="XEX16" s="144"/>
      <c r="XEY16" s="144"/>
      <c r="XEZ16" s="144"/>
      <c r="XFA16" s="144"/>
      <c r="XFB16" s="144"/>
      <c r="XFC16" s="144"/>
    </row>
    <row r="17" spans="1:82 16331:16383" ht="24" customHeight="1" thickBot="1" x14ac:dyDescent="0.25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93"/>
      <c r="L17" s="125"/>
      <c r="M17" s="4">
        <v>2</v>
      </c>
      <c r="N17" s="299">
        <v>1</v>
      </c>
      <c r="O17" s="349">
        <v>1</v>
      </c>
      <c r="P17" s="300">
        <v>1</v>
      </c>
      <c r="Q17" s="349">
        <v>1</v>
      </c>
      <c r="R17" s="300">
        <v>1</v>
      </c>
      <c r="S17" s="349">
        <v>1</v>
      </c>
      <c r="T17" s="300">
        <v>1</v>
      </c>
      <c r="U17" s="349">
        <v>1</v>
      </c>
      <c r="V17" s="300">
        <v>1</v>
      </c>
      <c r="W17" s="348">
        <v>1</v>
      </c>
      <c r="X17" s="364" t="s">
        <v>259</v>
      </c>
      <c r="Y17" s="365"/>
      <c r="Z17" s="365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44"/>
      <c r="AU17" s="144"/>
      <c r="AV17" s="144"/>
      <c r="AW17" s="144"/>
      <c r="AX17" s="176" t="str">
        <f t="shared" ref="AX17:AX23" si="6">AD6</f>
        <v>ID</v>
      </c>
      <c r="AY17" s="176" t="str">
        <f>T6</f>
        <v>Taille</v>
      </c>
      <c r="AZ17" s="176" t="s">
        <v>271</v>
      </c>
      <c r="BA17" s="176" t="s">
        <v>272</v>
      </c>
      <c r="BB17" s="176" t="s">
        <v>273</v>
      </c>
      <c r="BC17" s="176" t="s">
        <v>274</v>
      </c>
      <c r="BD17" s="176" t="s">
        <v>275</v>
      </c>
      <c r="BE17" s="176" t="s">
        <v>276</v>
      </c>
      <c r="BF17" s="176" t="s">
        <v>277</v>
      </c>
      <c r="BG17" s="176" t="s">
        <v>278</v>
      </c>
      <c r="BH17" s="176" t="s">
        <v>279</v>
      </c>
      <c r="BI17" s="176" t="s">
        <v>280</v>
      </c>
      <c r="BJ17" s="176" t="s">
        <v>283</v>
      </c>
      <c r="BK17" s="176" t="s">
        <v>282</v>
      </c>
      <c r="BL17" s="176"/>
      <c r="BM17" s="144"/>
      <c r="BN17" s="144"/>
      <c r="BO17" s="144"/>
      <c r="BP17" s="144"/>
      <c r="BQ17" s="144"/>
      <c r="BR17" s="144"/>
      <c r="BS17" s="144"/>
      <c r="BT17" s="144"/>
      <c r="BU17" s="144"/>
      <c r="BV17" s="144"/>
      <c r="BW17" s="144"/>
      <c r="BX17" s="144"/>
      <c r="BY17" s="144"/>
      <c r="BZ17" s="144"/>
      <c r="CA17" s="144"/>
      <c r="CB17" s="144"/>
      <c r="CC17" s="144"/>
      <c r="CD17" s="144"/>
      <c r="XDC17" s="144"/>
      <c r="XDD17" s="144"/>
      <c r="XDE17" s="144"/>
      <c r="XDF17" s="144"/>
      <c r="XDG17" s="144"/>
      <c r="XDH17" s="144"/>
      <c r="XDI17" s="144"/>
      <c r="XDJ17" s="263"/>
      <c r="XDK17" s="264"/>
      <c r="XDL17" s="264"/>
      <c r="XDM17" s="265" t="s">
        <v>382</v>
      </c>
      <c r="XDN17" s="266"/>
      <c r="XDO17" s="144"/>
      <c r="XDP17" s="144"/>
      <c r="XDQ17" s="144"/>
      <c r="XDR17" s="158" t="s">
        <v>1</v>
      </c>
      <c r="XDS17" s="159" t="s">
        <v>287</v>
      </c>
      <c r="XDT17" s="159">
        <v>16375</v>
      </c>
      <c r="XDU17" s="160">
        <v>2</v>
      </c>
      <c r="XDV17" s="277" t="s">
        <v>320</v>
      </c>
      <c r="XDW17" s="159">
        <v>5</v>
      </c>
      <c r="XDX17" s="160">
        <v>2</v>
      </c>
      <c r="XDY17" s="144"/>
      <c r="XDZ17" s="144"/>
      <c r="XEA17" s="144"/>
      <c r="XEB17" s="144"/>
      <c r="XEC17" s="144"/>
      <c r="XED17" s="144"/>
      <c r="XEE17" s="144"/>
      <c r="XEF17" s="144"/>
      <c r="XEG17" s="144"/>
      <c r="XEH17" s="144"/>
      <c r="XEI17" s="144"/>
      <c r="XEJ17" s="278"/>
      <c r="XEK17" s="279"/>
      <c r="XEL17" s="279"/>
      <c r="XEM17" s="280" t="s">
        <v>300</v>
      </c>
      <c r="XEN17" s="281" t="str">
        <f ca="1">CONCATENATE(XEK4,XEN15,":",XEK13,XEN15)</f>
        <v>XET8:XFC8</v>
      </c>
      <c r="XEO17" s="144"/>
      <c r="XEP17" s="144"/>
      <c r="XEQ17" s="144"/>
      <c r="XER17" s="144"/>
      <c r="XES17" s="144"/>
      <c r="XET17" s="144"/>
      <c r="XEU17" s="144"/>
      <c r="XEV17" s="144"/>
      <c r="XEW17" s="144"/>
      <c r="XEX17" s="144"/>
      <c r="XEY17" s="144"/>
      <c r="XEZ17" s="144"/>
      <c r="XFA17" s="144"/>
      <c r="XFB17" s="144"/>
      <c r="XFC17" s="144"/>
    </row>
    <row r="18" spans="1:82 16331:16383" ht="24" customHeight="1" thickBot="1" x14ac:dyDescent="0.2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3"/>
      <c r="L18" s="125"/>
      <c r="M18" s="4">
        <v>3</v>
      </c>
      <c r="N18" s="350">
        <v>1</v>
      </c>
      <c r="O18" s="300">
        <v>1</v>
      </c>
      <c r="P18" s="349">
        <v>1</v>
      </c>
      <c r="Q18" s="300">
        <v>1</v>
      </c>
      <c r="R18" s="349">
        <v>1</v>
      </c>
      <c r="S18" s="300">
        <v>1</v>
      </c>
      <c r="T18" s="349">
        <v>1</v>
      </c>
      <c r="U18" s="300">
        <v>1</v>
      </c>
      <c r="V18" s="349">
        <v>1</v>
      </c>
      <c r="W18" s="301">
        <v>1</v>
      </c>
      <c r="X18" s="87"/>
      <c r="Y18" s="105"/>
      <c r="Z18" s="87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4"/>
      <c r="AO18" s="144"/>
      <c r="AP18" s="144"/>
      <c r="AQ18" s="144"/>
      <c r="AR18" s="144"/>
      <c r="AS18" s="144"/>
      <c r="AT18" s="144"/>
      <c r="AU18" s="144"/>
      <c r="AV18" s="144"/>
      <c r="AW18" s="144"/>
      <c r="AX18" s="177" t="str">
        <f t="shared" si="6"/>
        <v>PA</v>
      </c>
      <c r="AY18" s="177">
        <f t="shared" ref="AY18:AY23" si="7">T7</f>
        <v>5</v>
      </c>
      <c r="AZ18" s="177">
        <v>17</v>
      </c>
      <c r="BA18" s="177">
        <v>18</v>
      </c>
      <c r="BB18" s="177">
        <v>19</v>
      </c>
      <c r="BC18" s="177">
        <v>20</v>
      </c>
      <c r="BD18" s="177">
        <v>21</v>
      </c>
      <c r="BE18" s="177">
        <v>18</v>
      </c>
      <c r="BF18" s="177">
        <v>18</v>
      </c>
      <c r="BG18" s="177">
        <v>18</v>
      </c>
      <c r="BH18" s="177">
        <v>18</v>
      </c>
      <c r="BI18" s="177">
        <v>18</v>
      </c>
      <c r="BJ18" s="177" t="str">
        <f>IF(COUNTIF(AZ18:BD18,AZ18)=AY18,"COLONNE",IF(COUNTIF(BE18:BI18,BE18)=AY18,"LIGNE","NON"))</f>
        <v>LIGNE</v>
      </c>
      <c r="BK18" s="177">
        <f ca="1">COUNTIF(INDIRECT(COL_DEB_PA),"&lt;&gt;PA")</f>
        <v>5</v>
      </c>
      <c r="BL18" s="177" t="str">
        <f ca="1">IF(OR(BJ18="non",BK18&lt;&gt;0)=TRUE,"ERREUR","OK")</f>
        <v>ERREUR</v>
      </c>
      <c r="BM18" s="144"/>
      <c r="BN18" s="144"/>
      <c r="BO18" s="144"/>
      <c r="BP18" s="144"/>
      <c r="BQ18" s="144"/>
      <c r="BR18" s="144"/>
      <c r="BS18" s="144"/>
      <c r="BT18" s="144"/>
      <c r="BU18" s="144"/>
      <c r="BV18" s="144"/>
      <c r="BW18" s="144"/>
      <c r="BX18" s="144"/>
      <c r="BY18" s="144"/>
      <c r="BZ18" s="144"/>
      <c r="CA18" s="144"/>
      <c r="CB18" s="144"/>
      <c r="CC18" s="144"/>
      <c r="CD18" s="144"/>
      <c r="XDC18" s="144"/>
      <c r="XDD18" s="144"/>
      <c r="XDE18" s="144"/>
      <c r="XDF18" s="144"/>
      <c r="XDG18" s="144"/>
      <c r="XDH18" s="144"/>
      <c r="XDI18" s="144"/>
      <c r="XDJ18" s="263"/>
      <c r="XDK18" s="264"/>
      <c r="XDL18" s="264"/>
      <c r="XDM18" s="265" t="s">
        <v>383</v>
      </c>
      <c r="XDN18" s="266"/>
      <c r="XDO18" s="144"/>
      <c r="XDP18" s="144"/>
      <c r="XDQ18" s="144"/>
      <c r="XDR18" s="158" t="s">
        <v>2</v>
      </c>
      <c r="XDS18" s="159" t="s">
        <v>288</v>
      </c>
      <c r="XDT18" s="159">
        <v>16376</v>
      </c>
      <c r="XDU18" s="160">
        <v>3</v>
      </c>
      <c r="XDV18" s="277" t="s">
        <v>321</v>
      </c>
      <c r="XDW18" s="159">
        <v>6</v>
      </c>
      <c r="XDX18" s="160">
        <v>3</v>
      </c>
      <c r="XDY18" s="144"/>
      <c r="XDZ18" s="144"/>
      <c r="XEA18" s="144"/>
      <c r="XEB18" s="144"/>
      <c r="XEC18" s="144"/>
      <c r="XED18" s="282"/>
      <c r="XEE18" s="282"/>
      <c r="XEF18" s="282" t="s">
        <v>313</v>
      </c>
      <c r="XEG18" s="283" t="str">
        <f ca="1">RANDBETWEEN(1,180) &amp; " Milles Nautique"</f>
        <v>58 Milles Nautique</v>
      </c>
      <c r="XEH18" s="284"/>
      <c r="XEI18" s="144"/>
      <c r="XEJ18" s="285"/>
      <c r="XEK18" s="285"/>
      <c r="XEL18" s="285"/>
      <c r="XEM18" s="280" t="s">
        <v>302</v>
      </c>
      <c r="XEN18" s="281">
        <f ca="1">COUNTIF(INDIRECT(XEN17),1)</f>
        <v>6</v>
      </c>
      <c r="XEO18" s="144"/>
      <c r="XEP18" s="195"/>
      <c r="XEQ18" s="144"/>
      <c r="XER18" s="144"/>
      <c r="XES18" s="144"/>
      <c r="XET18" s="144"/>
      <c r="XEU18" s="144"/>
      <c r="XEV18" s="144"/>
      <c r="XEW18" s="144"/>
      <c r="XEX18" s="144"/>
      <c r="XEY18" s="144"/>
      <c r="XEZ18" s="144"/>
      <c r="XFA18" s="144"/>
      <c r="XFB18" s="144"/>
      <c r="XFC18" s="144"/>
    </row>
    <row r="19" spans="1:82 16331:16383" ht="24" customHeight="1" thickBot="1" x14ac:dyDescent="0.25">
      <c r="A19" s="94"/>
      <c r="B19" s="94"/>
      <c r="C19" s="94"/>
      <c r="D19" s="94"/>
      <c r="E19" s="94"/>
      <c r="F19" s="94"/>
      <c r="G19" s="94"/>
      <c r="H19" s="94"/>
      <c r="I19" s="94"/>
      <c r="J19" s="94"/>
      <c r="K19" s="95"/>
      <c r="L19" s="124"/>
      <c r="M19" s="4">
        <v>4</v>
      </c>
      <c r="N19" s="299">
        <v>1</v>
      </c>
      <c r="O19" s="349">
        <v>1</v>
      </c>
      <c r="P19" s="300">
        <v>1</v>
      </c>
      <c r="Q19" s="349">
        <v>1</v>
      </c>
      <c r="R19" s="300">
        <v>1</v>
      </c>
      <c r="S19" s="349">
        <v>1</v>
      </c>
      <c r="T19" s="300">
        <v>1</v>
      </c>
      <c r="U19" s="349">
        <v>1</v>
      </c>
      <c r="V19" s="300">
        <v>1</v>
      </c>
      <c r="W19" s="348">
        <v>1</v>
      </c>
      <c r="X19" s="87"/>
      <c r="Y19" s="105"/>
      <c r="Z19" s="87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78" t="str">
        <f t="shared" si="6"/>
        <v>CU</v>
      </c>
      <c r="AY19" s="178">
        <f t="shared" si="7"/>
        <v>4</v>
      </c>
      <c r="AZ19" s="178">
        <v>17</v>
      </c>
      <c r="BA19" s="178">
        <v>18</v>
      </c>
      <c r="BB19" s="178">
        <v>19</v>
      </c>
      <c r="BC19" s="178">
        <v>20</v>
      </c>
      <c r="BD19" s="179"/>
      <c r="BE19" s="178">
        <v>19</v>
      </c>
      <c r="BF19" s="178">
        <v>19</v>
      </c>
      <c r="BG19" s="178">
        <v>19</v>
      </c>
      <c r="BH19" s="178">
        <v>19</v>
      </c>
      <c r="BI19" s="179"/>
      <c r="BJ19" s="178" t="str">
        <f>IF(COUNTIF(AZ19:BC19,AZ19)=AY19,"COLONNE",IF(COUNTIF(BE19:BH19,BE19)=AY19,"LIGNE","NON"))</f>
        <v>LIGNE</v>
      </c>
      <c r="BK19" s="178">
        <f ca="1">COUNTIF(INDIRECT(COL_DEB_CU),"&lt;&gt;CU")</f>
        <v>4</v>
      </c>
      <c r="BL19" s="178" t="str">
        <f ca="1">IF(OR(BJ19="non",BK19&lt;&gt;0)=TRUE,"ERREUR","OK")</f>
        <v>ERREUR</v>
      </c>
      <c r="BM19" s="144"/>
      <c r="BN19" s="144"/>
      <c r="BO19" s="144"/>
      <c r="BP19" s="144"/>
      <c r="BQ19" s="180"/>
      <c r="BR19" s="144"/>
      <c r="BS19" s="144"/>
      <c r="BT19" s="144"/>
      <c r="BU19" s="144"/>
      <c r="BV19" s="144"/>
      <c r="BW19" s="144"/>
      <c r="BX19" s="144"/>
      <c r="BY19" s="144"/>
      <c r="BZ19" s="144"/>
      <c r="CA19" s="144"/>
      <c r="CB19" s="144"/>
      <c r="CC19" s="144"/>
      <c r="CD19" s="144"/>
      <c r="XDC19" s="144"/>
      <c r="XDD19" s="144"/>
      <c r="XDE19" s="144"/>
      <c r="XDF19" s="144"/>
      <c r="XDG19" s="144"/>
      <c r="XDH19" s="144"/>
      <c r="XDI19" s="144"/>
      <c r="XDJ19" s="263"/>
      <c r="XDK19" s="355"/>
      <c r="XDL19" s="355"/>
      <c r="XDM19" s="265" t="s">
        <v>384</v>
      </c>
      <c r="XDN19" s="341"/>
      <c r="XDO19" s="265" t="s">
        <v>311</v>
      </c>
      <c r="XDP19" s="266" t="e">
        <f>VLOOKUP(XDN17,XDJ4:XDM13,3,FALSE)&amp;VLOOKUP(XDN18,XDN4:XDP13,2,FALSE)</f>
        <v>#N/A</v>
      </c>
      <c r="XDQ19" s="144"/>
      <c r="XDR19" s="158" t="s">
        <v>3</v>
      </c>
      <c r="XDS19" s="159" t="s">
        <v>289</v>
      </c>
      <c r="XDT19" s="159">
        <v>16377</v>
      </c>
      <c r="XDU19" s="160">
        <v>4</v>
      </c>
      <c r="XDV19" s="277" t="s">
        <v>322</v>
      </c>
      <c r="XDW19" s="159">
        <v>7</v>
      </c>
      <c r="XDX19" s="160">
        <v>4</v>
      </c>
      <c r="XDY19" s="144"/>
      <c r="XDZ19" s="144"/>
      <c r="XEA19" s="144"/>
      <c r="XEB19" s="144"/>
      <c r="XEC19" s="144"/>
      <c r="XED19" s="282"/>
      <c r="XEE19" s="282"/>
      <c r="XEF19" s="282" t="s">
        <v>378</v>
      </c>
      <c r="XEG19" s="283"/>
      <c r="XEH19" s="286"/>
      <c r="XEI19" s="144"/>
      <c r="XEJ19" s="287"/>
      <c r="XEK19" s="288"/>
      <c r="XEL19" s="288"/>
      <c r="XEM19" s="289" t="s">
        <v>301</v>
      </c>
      <c r="XEN19" s="290" t="str">
        <f ca="1">CONCATENATE(VLOOKUP(XEN14,XEJ4:XEM13,2,FALSE),XEN4,":",VLOOKUP(XEN14,XEJ4:XEM13,2,FALSE),XEN13)</f>
        <v>XEY4:XEY13</v>
      </c>
      <c r="XEO19" s="144"/>
      <c r="XEP19" s="195"/>
      <c r="XEQ19" s="144"/>
      <c r="XER19" s="144"/>
      <c r="XES19" s="144"/>
      <c r="XET19" s="144"/>
      <c r="XEU19" s="144"/>
      <c r="XEV19" s="144"/>
      <c r="XEW19" s="144"/>
      <c r="XEX19" s="144"/>
      <c r="XEY19" s="144"/>
      <c r="XEZ19" s="144"/>
      <c r="XFA19" s="144"/>
      <c r="XFB19" s="144"/>
      <c r="XFC19" s="144"/>
    </row>
    <row r="20" spans="1:82 16331:16383" ht="24" customHeight="1" x14ac:dyDescent="0.2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124"/>
      <c r="M20" s="4">
        <v>5</v>
      </c>
      <c r="N20" s="299">
        <v>1</v>
      </c>
      <c r="O20" s="300">
        <v>1</v>
      </c>
      <c r="P20" s="300">
        <v>1</v>
      </c>
      <c r="Q20" s="300">
        <v>1</v>
      </c>
      <c r="R20" s="300">
        <v>1</v>
      </c>
      <c r="S20" s="300">
        <v>1</v>
      </c>
      <c r="T20" s="300">
        <v>1</v>
      </c>
      <c r="U20" s="300">
        <v>1</v>
      </c>
      <c r="V20" s="300">
        <v>1</v>
      </c>
      <c r="W20" s="301">
        <v>1</v>
      </c>
      <c r="X20" s="87"/>
      <c r="Y20" s="105"/>
      <c r="Z20" s="87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81" t="str">
        <f t="shared" si="6"/>
        <v>CR1</v>
      </c>
      <c r="AY20" s="181">
        <f t="shared" si="7"/>
        <v>3</v>
      </c>
      <c r="AZ20" s="181">
        <v>21</v>
      </c>
      <c r="BA20" s="181">
        <v>21</v>
      </c>
      <c r="BB20" s="181">
        <v>21</v>
      </c>
      <c r="BC20" s="179"/>
      <c r="BD20" s="179"/>
      <c r="BE20" s="181">
        <v>19</v>
      </c>
      <c r="BF20" s="181">
        <v>20</v>
      </c>
      <c r="BG20" s="181">
        <v>21</v>
      </c>
      <c r="BH20" s="179"/>
      <c r="BI20" s="179"/>
      <c r="BJ20" s="181" t="str">
        <f>IF(COUNTIF(AZ20:BB20,AZ20)=AY20,"COLONNE",IF(COUNTIF(BE20:BG20,BE20)=AY20,"LIGNE","NON"))</f>
        <v>COLONNE</v>
      </c>
      <c r="BK20" s="181">
        <f ca="1">COUNTIF(INDIRECT(COL_DEB_CR1),"&lt;&gt;CR1")</f>
        <v>3</v>
      </c>
      <c r="BL20" s="181" t="str">
        <f ca="1">IF(OR(BJ20="non",BK20&lt;&gt;0)=TRUE,"ERREUR","OK")</f>
        <v>ERREUR</v>
      </c>
      <c r="BM20" s="144"/>
      <c r="BN20" s="144"/>
      <c r="BO20" s="144"/>
      <c r="BP20" s="180"/>
      <c r="BQ20" s="144"/>
      <c r="BR20" s="144"/>
      <c r="BS20" s="144"/>
      <c r="BT20" s="144"/>
      <c r="BU20" s="144"/>
      <c r="BV20" s="144"/>
      <c r="BW20" s="144"/>
      <c r="BX20" s="144"/>
      <c r="BY20" s="144"/>
      <c r="BZ20" s="144"/>
      <c r="CA20" s="144"/>
      <c r="CB20" s="144"/>
      <c r="CC20" s="144"/>
      <c r="CD20" s="144"/>
      <c r="XDC20" s="144"/>
      <c r="XDD20" s="144"/>
      <c r="XDE20" s="144"/>
      <c r="XDF20" s="144"/>
      <c r="XDG20" s="144"/>
      <c r="XDH20" s="144"/>
      <c r="XDI20" s="144"/>
      <c r="XDJ20" s="144"/>
      <c r="XDK20" s="356" t="s">
        <v>456</v>
      </c>
      <c r="XDL20" s="357"/>
      <c r="XDM20" s="353" t="s">
        <v>435</v>
      </c>
      <c r="XDN20" s="266" t="str">
        <f ca="1">IF(ISNA(VLOOKUP(TIR_CALCUL_GRILLE_ADV,$XDM$22:$XDM$71,1,FALSE))=FALSE,"OUI","NON")</f>
        <v>OUI</v>
      </c>
      <c r="XDO20" s="144"/>
      <c r="XDP20" s="144"/>
      <c r="XDQ20" s="144"/>
      <c r="XDR20" s="158" t="s">
        <v>4</v>
      </c>
      <c r="XDS20" s="159" t="s">
        <v>290</v>
      </c>
      <c r="XDT20" s="159">
        <v>16378</v>
      </c>
      <c r="XDU20" s="160">
        <v>5</v>
      </c>
      <c r="XDV20" s="277" t="s">
        <v>323</v>
      </c>
      <c r="XDW20" s="159">
        <v>8</v>
      </c>
      <c r="XDX20" s="160">
        <v>5</v>
      </c>
      <c r="XDY20" s="144"/>
      <c r="XDZ20" s="144"/>
      <c r="XEA20" s="144"/>
      <c r="XEB20" s="144"/>
      <c r="XEC20" s="144"/>
      <c r="XED20" s="144"/>
      <c r="XEE20" s="144"/>
      <c r="XEF20" s="144"/>
      <c r="XEG20" s="144"/>
      <c r="XEH20" s="144"/>
      <c r="XEI20" s="144"/>
      <c r="XEJ20" s="291"/>
      <c r="XEK20" s="291"/>
      <c r="XEL20" s="291"/>
      <c r="XEM20" s="289" t="s">
        <v>303</v>
      </c>
      <c r="XEN20" s="290">
        <f ca="1">COUNTIF(INDIRECT(XEN19),1)</f>
        <v>9</v>
      </c>
      <c r="XEO20" s="144"/>
      <c r="XEP20" s="195"/>
      <c r="XEQ20" s="144"/>
      <c r="XER20" s="144"/>
      <c r="XES20" s="144"/>
      <c r="XET20" s="144"/>
      <c r="XEU20" s="144"/>
      <c r="XEV20" s="144"/>
      <c r="XEW20" s="144"/>
      <c r="XEX20" s="144"/>
      <c r="XEY20" s="144"/>
      <c r="XEZ20" s="144"/>
      <c r="XFA20" s="144"/>
      <c r="XFB20" s="144"/>
      <c r="XFC20" s="144"/>
    </row>
    <row r="21" spans="1:82 16331:16383" ht="24" customHeight="1" x14ac:dyDescent="0.2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124"/>
      <c r="M21" s="4">
        <v>6</v>
      </c>
      <c r="N21" s="299">
        <v>1</v>
      </c>
      <c r="O21" s="300">
        <v>1</v>
      </c>
      <c r="P21" s="300">
        <v>1</v>
      </c>
      <c r="Q21" s="300">
        <v>1</v>
      </c>
      <c r="R21" s="300">
        <v>1</v>
      </c>
      <c r="S21" s="300">
        <v>1</v>
      </c>
      <c r="T21" s="300">
        <v>1</v>
      </c>
      <c r="U21" s="300">
        <v>1</v>
      </c>
      <c r="V21" s="300">
        <v>1</v>
      </c>
      <c r="W21" s="301">
        <v>1</v>
      </c>
      <c r="X21" s="87"/>
      <c r="Y21" s="105"/>
      <c r="Z21" s="87"/>
      <c r="AA21" s="144"/>
      <c r="AB21" s="144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81" t="str">
        <f t="shared" si="6"/>
        <v>CR2</v>
      </c>
      <c r="AY21" s="181">
        <f t="shared" si="7"/>
        <v>3</v>
      </c>
      <c r="AZ21" s="181">
        <v>18</v>
      </c>
      <c r="BA21" s="181">
        <v>19</v>
      </c>
      <c r="BB21" s="181">
        <v>20</v>
      </c>
      <c r="BC21" s="179"/>
      <c r="BD21" s="179"/>
      <c r="BE21" s="181">
        <v>21</v>
      </c>
      <c r="BF21" s="181">
        <v>21</v>
      </c>
      <c r="BG21" s="181">
        <v>21</v>
      </c>
      <c r="BH21" s="179"/>
      <c r="BI21" s="179"/>
      <c r="BJ21" s="181" t="str">
        <f>IF(COUNTIF(AZ21:BB21,AZ21)=AY21,"COLONNE",IF(COUNTIF(BE21:BG21,BE21)=AY21,"LIGNE","NON"))</f>
        <v>LIGNE</v>
      </c>
      <c r="BK21" s="181">
        <f ca="1">COUNTIF(INDIRECT(COL_DEB_CR2),"&lt;&gt;CR2")</f>
        <v>3</v>
      </c>
      <c r="BL21" s="181" t="str">
        <f t="shared" ref="BL21:BL23" ca="1" si="8">IF(OR(BJ21="non",BK21&lt;&gt;0)=TRUE,"ERREUR","OK")</f>
        <v>ERREUR</v>
      </c>
      <c r="BM21" s="144"/>
      <c r="BN21" s="144"/>
      <c r="BO21" s="144"/>
      <c r="BP21" s="180"/>
      <c r="BQ21" s="144"/>
      <c r="BR21" s="144"/>
      <c r="BS21" s="144"/>
      <c r="BT21" s="144"/>
      <c r="BU21" s="144"/>
      <c r="BV21" s="144"/>
      <c r="BW21" s="144"/>
      <c r="BX21" s="144"/>
      <c r="BY21" s="144"/>
      <c r="BZ21" s="144"/>
      <c r="CA21" s="144"/>
      <c r="CB21" s="144"/>
      <c r="CC21" s="144"/>
      <c r="CD21" s="144"/>
      <c r="XDC21" s="144"/>
      <c r="XDD21" s="144"/>
      <c r="XDE21" s="144"/>
      <c r="XDF21" s="144"/>
      <c r="XDG21" s="144"/>
      <c r="XDH21" s="144"/>
      <c r="XDI21" s="144"/>
      <c r="XDJ21" s="144"/>
      <c r="XDK21" s="358" t="s">
        <v>530</v>
      </c>
      <c r="XDL21" s="359" t="s">
        <v>487</v>
      </c>
      <c r="XDM21" s="351" t="s">
        <v>434</v>
      </c>
      <c r="XDP21" s="144"/>
      <c r="XDQ21" s="144"/>
      <c r="XDR21" s="158" t="s">
        <v>5</v>
      </c>
      <c r="XDS21" s="159" t="s">
        <v>291</v>
      </c>
      <c r="XDT21" s="159">
        <v>16379</v>
      </c>
      <c r="XDU21" s="160">
        <v>6</v>
      </c>
      <c r="XDV21" s="277" t="s">
        <v>324</v>
      </c>
      <c r="XDW21" s="159">
        <v>9</v>
      </c>
      <c r="XDX21" s="160">
        <v>6</v>
      </c>
      <c r="XDY21" s="144"/>
      <c r="XDZ21" s="144"/>
      <c r="XEA21" s="144"/>
      <c r="XEB21" s="144"/>
      <c r="XEC21" s="144"/>
      <c r="XED21" s="144"/>
      <c r="XEE21" s="144"/>
      <c r="XEF21" s="144"/>
      <c r="XEG21" s="144"/>
      <c r="XEH21" s="144"/>
      <c r="XEI21" s="144"/>
      <c r="XEJ21" s="271"/>
      <c r="XEK21" s="272"/>
      <c r="XEL21" s="272"/>
      <c r="XEM21" s="273" t="s">
        <v>312</v>
      </c>
      <c r="XEN21" s="274">
        <v>6</v>
      </c>
      <c r="XEO21" s="144"/>
      <c r="XEP21" s="195"/>
      <c r="XEQ21" s="144"/>
      <c r="XER21" s="144"/>
      <c r="XES21" s="144"/>
      <c r="XET21" s="144"/>
      <c r="XEU21" s="144"/>
      <c r="XEV21" s="144"/>
      <c r="XEW21" s="144"/>
      <c r="XEX21" s="144"/>
      <c r="XEY21" s="144"/>
      <c r="XEZ21" s="144"/>
      <c r="XFA21" s="144"/>
      <c r="XFB21" s="144"/>
      <c r="XFC21" s="144"/>
    </row>
    <row r="22" spans="1:82 16331:16383" ht="24" customHeight="1" x14ac:dyDescent="0.2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124"/>
      <c r="M22" s="4">
        <v>7</v>
      </c>
      <c r="N22" s="299">
        <v>1</v>
      </c>
      <c r="O22" s="300">
        <v>1</v>
      </c>
      <c r="P22" s="300">
        <v>1</v>
      </c>
      <c r="Q22" s="300">
        <v>1</v>
      </c>
      <c r="R22" s="300">
        <v>1</v>
      </c>
      <c r="S22" s="300">
        <v>1</v>
      </c>
      <c r="T22" s="300">
        <v>1</v>
      </c>
      <c r="U22" s="300">
        <v>1</v>
      </c>
      <c r="V22" s="300">
        <v>1</v>
      </c>
      <c r="W22" s="301">
        <v>1</v>
      </c>
      <c r="X22" s="87"/>
      <c r="Y22" s="105"/>
      <c r="Z22" s="87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82" t="str">
        <f t="shared" si="6"/>
        <v>D1</v>
      </c>
      <c r="AY22" s="182">
        <f t="shared" si="7"/>
        <v>2</v>
      </c>
      <c r="AZ22" s="182">
        <v>19</v>
      </c>
      <c r="BA22" s="182">
        <v>20</v>
      </c>
      <c r="BB22" s="179"/>
      <c r="BC22" s="179"/>
      <c r="BD22" s="179"/>
      <c r="BE22" s="182">
        <v>20</v>
      </c>
      <c r="BF22" s="182">
        <v>20</v>
      </c>
      <c r="BG22" s="179"/>
      <c r="BH22" s="179"/>
      <c r="BI22" s="179"/>
      <c r="BJ22" s="182" t="str">
        <f>IF(COUNTIF(AZ22:BA22,AZ22)=AY22,"COLONNE",IF(COUNTIF(BE22:BF22,BE22)=AY22,"LIGNE","NON"))</f>
        <v>LIGNE</v>
      </c>
      <c r="BK22" s="182">
        <f ca="1">COUNTIF(INDIRECT(COL_DEB_D1),"&lt;&gt;D1")</f>
        <v>2</v>
      </c>
      <c r="BL22" s="182" t="str">
        <f t="shared" ca="1" si="8"/>
        <v>ERREUR</v>
      </c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XDC22" s="144"/>
      <c r="XDD22" s="144"/>
      <c r="XDE22" s="144"/>
      <c r="XDH22" s="144"/>
      <c r="XDI22" s="144"/>
      <c r="XDJ22" s="144"/>
      <c r="XDK22" s="358" t="s">
        <v>540</v>
      </c>
      <c r="XDL22" s="359" t="s">
        <v>394</v>
      </c>
      <c r="XDM22" s="352" t="s">
        <v>385</v>
      </c>
      <c r="XDP22" s="144"/>
      <c r="XDQ22" s="144"/>
      <c r="XDR22" s="158" t="s">
        <v>6</v>
      </c>
      <c r="XDS22" s="159" t="s">
        <v>292</v>
      </c>
      <c r="XDT22" s="159">
        <v>16380</v>
      </c>
      <c r="XDU22" s="160">
        <v>7</v>
      </c>
      <c r="XDV22" s="277" t="s">
        <v>325</v>
      </c>
      <c r="XDW22" s="159">
        <v>10</v>
      </c>
      <c r="XDX22" s="160">
        <v>7</v>
      </c>
      <c r="XDY22" s="144"/>
      <c r="XDZ22" s="144"/>
      <c r="XEA22" s="144"/>
      <c r="XEB22" s="144"/>
      <c r="XEC22" s="144"/>
      <c r="XED22" s="144"/>
      <c r="XEE22" s="144"/>
      <c r="XEF22" s="144"/>
      <c r="XEG22" s="144"/>
      <c r="XEH22" s="144"/>
      <c r="XEI22" s="144"/>
      <c r="XEJ22" s="292"/>
      <c r="XEK22" s="293"/>
      <c r="XEL22" s="293"/>
      <c r="XEM22" s="294" t="s">
        <v>314</v>
      </c>
      <c r="XEN22" s="295">
        <f ca="1">RANDBETWEEN(XDR4,XDR13)</f>
        <v>2</v>
      </c>
      <c r="XEO22" s="296"/>
      <c r="XEP22" s="296"/>
      <c r="XEQ22" s="195"/>
      <c r="XER22" s="144"/>
      <c r="XES22" s="144"/>
      <c r="XET22" s="144"/>
      <c r="XEU22" s="144"/>
      <c r="XEV22" s="144"/>
      <c r="XEW22" s="144"/>
      <c r="XEX22" s="144"/>
      <c r="XEY22" s="144"/>
      <c r="XEZ22" s="144"/>
      <c r="XFA22" s="144"/>
      <c r="XFB22" s="144"/>
      <c r="XFC22" s="144"/>
    </row>
    <row r="23" spans="1:82 16331:16383" ht="24" customHeight="1" x14ac:dyDescent="0.2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124"/>
      <c r="M23" s="4">
        <v>8</v>
      </c>
      <c r="N23" s="299">
        <v>1</v>
      </c>
      <c r="O23" s="300">
        <v>1</v>
      </c>
      <c r="P23" s="300">
        <v>1</v>
      </c>
      <c r="Q23" s="300">
        <v>1</v>
      </c>
      <c r="R23" s="300">
        <v>1</v>
      </c>
      <c r="S23" s="300">
        <v>1</v>
      </c>
      <c r="T23" s="300">
        <v>1</v>
      </c>
      <c r="U23" s="300">
        <v>1</v>
      </c>
      <c r="V23" s="300">
        <v>1</v>
      </c>
      <c r="W23" s="301">
        <v>1</v>
      </c>
      <c r="X23" s="87"/>
      <c r="Y23" s="105"/>
      <c r="Z23" s="87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83" t="str">
        <f t="shared" si="6"/>
        <v>D2</v>
      </c>
      <c r="AY23" s="183">
        <f t="shared" si="7"/>
        <v>2</v>
      </c>
      <c r="AZ23" s="183">
        <v>17</v>
      </c>
      <c r="BA23" s="183">
        <v>18</v>
      </c>
      <c r="BB23" s="184"/>
      <c r="BC23" s="184"/>
      <c r="BD23" s="184"/>
      <c r="BE23" s="183">
        <v>20</v>
      </c>
      <c r="BF23" s="183">
        <v>20</v>
      </c>
      <c r="BG23" s="184"/>
      <c r="BH23" s="184"/>
      <c r="BI23" s="184"/>
      <c r="BJ23" s="183" t="str">
        <f>IF(COUNTIF(AZ23:BA23,AZ23)=AY23,"COLONNE",IF(COUNTIF(BE23:BF23,BE23)=AY23,"LIGNE","NON"))</f>
        <v>LIGNE</v>
      </c>
      <c r="BK23" s="183">
        <f ca="1">COUNTIF(INDIRECT(COL_DEB_D2),"&lt;&gt;D2")</f>
        <v>2</v>
      </c>
      <c r="BL23" s="183" t="str">
        <f t="shared" ca="1" si="8"/>
        <v>ERREUR</v>
      </c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XDC23" s="144"/>
      <c r="XDD23" s="144"/>
      <c r="XDE23" s="144"/>
      <c r="XDH23" s="144"/>
      <c r="XDI23" s="144"/>
      <c r="XDJ23" s="144"/>
      <c r="XDK23" s="358" t="s">
        <v>552</v>
      </c>
      <c r="XDL23" s="359" t="s">
        <v>401</v>
      </c>
      <c r="XDM23" s="352" t="s">
        <v>386</v>
      </c>
      <c r="XDP23" s="144"/>
      <c r="XDQ23" s="144"/>
      <c r="XDR23" s="158" t="s">
        <v>7</v>
      </c>
      <c r="XDS23" s="159" t="s">
        <v>293</v>
      </c>
      <c r="XDT23" s="159">
        <v>16381</v>
      </c>
      <c r="XDU23" s="160">
        <v>8</v>
      </c>
      <c r="XDV23" s="277" t="s">
        <v>326</v>
      </c>
      <c r="XDW23" s="159">
        <v>11</v>
      </c>
      <c r="XDX23" s="160">
        <v>8</v>
      </c>
      <c r="XDY23" s="144"/>
      <c r="XDZ23" s="144"/>
      <c r="XEA23" s="144"/>
      <c r="XEB23" s="144"/>
      <c r="XEC23" s="144"/>
      <c r="XED23" s="144"/>
      <c r="XEE23" s="144"/>
      <c r="XEF23" s="144"/>
      <c r="XEG23" s="144"/>
      <c r="XEH23" s="144"/>
      <c r="XEI23" s="144"/>
      <c r="XEJ23" s="292"/>
      <c r="XEK23" s="293"/>
      <c r="XEL23" s="293"/>
      <c r="XEM23" s="294" t="s">
        <v>315</v>
      </c>
      <c r="XEN23" s="295">
        <f ca="1">RANDBETWEEN(XDV4,XDV13)</f>
        <v>8</v>
      </c>
      <c r="XEO23" s="296"/>
      <c r="XEP23" s="296"/>
      <c r="XEQ23" s="144"/>
      <c r="XER23" s="144"/>
      <c r="XES23" s="144"/>
      <c r="XET23" s="144"/>
      <c r="XEU23" s="144"/>
      <c r="XEV23" s="144"/>
      <c r="XEW23" s="144"/>
      <c r="XEX23" s="144"/>
      <c r="XEY23" s="144"/>
      <c r="XEZ23" s="144"/>
      <c r="XFA23" s="144"/>
      <c r="XFB23" s="144"/>
      <c r="XFC23" s="144"/>
    </row>
    <row r="24" spans="1:82 16331:16383" ht="24" customHeight="1" x14ac:dyDescent="0.2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124"/>
      <c r="M24" s="4">
        <v>9</v>
      </c>
      <c r="N24" s="299">
        <v>1</v>
      </c>
      <c r="O24" s="300">
        <v>1</v>
      </c>
      <c r="P24" s="300">
        <v>1</v>
      </c>
      <c r="Q24" s="300">
        <v>1</v>
      </c>
      <c r="R24" s="300">
        <v>1</v>
      </c>
      <c r="S24" s="300">
        <v>1</v>
      </c>
      <c r="T24" s="300">
        <v>1</v>
      </c>
      <c r="U24" s="300">
        <v>1</v>
      </c>
      <c r="V24" s="300">
        <v>1</v>
      </c>
      <c r="W24" s="301">
        <v>1</v>
      </c>
      <c r="X24" s="79"/>
      <c r="Y24" s="11"/>
      <c r="Z24" s="11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44"/>
      <c r="CA24" s="144"/>
      <c r="CB24" s="144"/>
      <c r="CC24" s="144"/>
      <c r="CD24" s="144"/>
      <c r="XDC24" s="144"/>
      <c r="XDD24" s="144"/>
      <c r="XDE24" s="144"/>
      <c r="XDH24" s="144"/>
      <c r="XDI24" s="144"/>
      <c r="XDJ24" s="144"/>
      <c r="XDK24" s="358" t="s">
        <v>569</v>
      </c>
      <c r="XDL24" s="359" t="s">
        <v>510</v>
      </c>
      <c r="XDM24" s="352" t="s">
        <v>387</v>
      </c>
      <c r="XDP24" s="144"/>
      <c r="XDQ24" s="144"/>
      <c r="XDR24" s="158" t="s">
        <v>231</v>
      </c>
      <c r="XDS24" s="159" t="s">
        <v>294</v>
      </c>
      <c r="XDT24" s="159">
        <v>16382</v>
      </c>
      <c r="XDU24" s="160">
        <v>9</v>
      </c>
      <c r="XDV24" s="277" t="s">
        <v>327</v>
      </c>
      <c r="XDW24" s="159">
        <v>12</v>
      </c>
      <c r="XDX24" s="160">
        <v>9</v>
      </c>
      <c r="XDY24" s="144"/>
      <c r="XDZ24" s="144"/>
      <c r="XEA24" s="144"/>
      <c r="XEB24" s="144"/>
      <c r="XEC24" s="144"/>
      <c r="XED24" s="144"/>
      <c r="XEE24" s="144"/>
      <c r="XEF24" s="144"/>
      <c r="XEG24" s="144"/>
      <c r="XEH24" s="144"/>
      <c r="XEI24" s="144"/>
      <c r="XEJ24" s="292"/>
      <c r="XEK24" s="293"/>
      <c r="XEL24" s="293"/>
      <c r="XEM24" s="294" t="s">
        <v>316</v>
      </c>
      <c r="XEN24" s="295" t="str">
        <f ca="1">VLOOKUP(XEN22,XDR4:XDU13,2,FALSE)&amp;VLOOKUP(XEN23,XDV4:XDX13,2,FALSE)</f>
        <v>B5</v>
      </c>
      <c r="XEO24" s="294" t="s">
        <v>311</v>
      </c>
      <c r="XEP24" s="295" t="str">
        <f ca="1">VLOOKUP(XEN22,XDR4:XDU13,3,FALSE)&amp;VLOOKUP(XEN23,XDV4:XDX13,2,FALSE)</f>
        <v>A5</v>
      </c>
      <c r="XEQ24" s="144"/>
      <c r="XER24" s="144"/>
      <c r="XES24" s="144"/>
      <c r="XET24" s="144"/>
      <c r="XEU24" s="144"/>
      <c r="XEV24" s="144"/>
      <c r="XEW24" s="144"/>
      <c r="XEX24" s="144"/>
      <c r="XEY24" s="144"/>
      <c r="XEZ24" s="144"/>
      <c r="XFA24" s="144"/>
      <c r="XFB24" s="144"/>
      <c r="XFC24" s="144"/>
    </row>
    <row r="25" spans="1:82 16331:16383" ht="24" customHeight="1" thickBot="1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124"/>
      <c r="M25" s="5">
        <v>10</v>
      </c>
      <c r="N25" s="302">
        <v>1</v>
      </c>
      <c r="O25" s="303">
        <v>1</v>
      </c>
      <c r="P25" s="303">
        <v>1</v>
      </c>
      <c r="Q25" s="303">
        <v>1</v>
      </c>
      <c r="R25" s="303">
        <v>1</v>
      </c>
      <c r="S25" s="303">
        <v>1</v>
      </c>
      <c r="T25" s="303">
        <v>1</v>
      </c>
      <c r="U25" s="303">
        <v>1</v>
      </c>
      <c r="V25" s="303">
        <v>1</v>
      </c>
      <c r="W25" s="304">
        <v>1</v>
      </c>
      <c r="X25" s="79"/>
      <c r="Y25" s="11"/>
      <c r="Z25" s="11"/>
      <c r="XDC25" s="144"/>
      <c r="XDD25" s="144"/>
      <c r="XDE25" s="144"/>
      <c r="XDH25" s="144"/>
      <c r="XDI25" s="144"/>
      <c r="XDJ25" s="144"/>
      <c r="XDK25" s="358" t="s">
        <v>580</v>
      </c>
      <c r="XDL25" s="359" t="s">
        <v>429</v>
      </c>
      <c r="XDM25" s="352" t="s">
        <v>388</v>
      </c>
      <c r="XDP25" s="144"/>
      <c r="XDQ25" s="144"/>
      <c r="XDR25" s="256" t="s">
        <v>9</v>
      </c>
      <c r="XDS25" s="257" t="s">
        <v>295</v>
      </c>
      <c r="XDT25" s="257">
        <v>16383</v>
      </c>
      <c r="XDU25" s="258">
        <v>10</v>
      </c>
      <c r="XDV25" s="297" t="s">
        <v>328</v>
      </c>
      <c r="XDW25" s="169">
        <v>13</v>
      </c>
      <c r="XDX25" s="170">
        <v>10</v>
      </c>
      <c r="XDY25" s="144"/>
      <c r="XDZ25" s="144"/>
      <c r="XEA25" s="144"/>
      <c r="XEB25" s="144"/>
      <c r="XEC25" s="144"/>
      <c r="XED25" s="144"/>
      <c r="XEE25" s="144"/>
      <c r="XEF25" s="144"/>
      <c r="XEG25" s="144"/>
      <c r="XEH25" s="144"/>
      <c r="XEI25" s="144"/>
      <c r="XEJ25" s="144"/>
      <c r="XEK25" s="144"/>
      <c r="XEL25" s="195"/>
      <c r="XEM25" s="195"/>
      <c r="XEN25" s="144"/>
      <c r="XEO25" s="144"/>
      <c r="XEP25" s="144"/>
      <c r="XEQ25" s="144"/>
      <c r="XER25" s="144"/>
      <c r="XES25" s="144"/>
      <c r="XET25" s="144"/>
      <c r="XEU25" s="144"/>
      <c r="XEV25" s="144"/>
      <c r="XEW25" s="144"/>
      <c r="XEX25" s="144"/>
      <c r="XEY25" s="144"/>
      <c r="XEZ25" s="144"/>
      <c r="XFA25" s="144"/>
      <c r="XFB25" s="144"/>
      <c r="XFC25" s="144"/>
    </row>
    <row r="26" spans="1:82 16331:16383" ht="26.45" hidden="1" customHeight="1" thickTop="1" x14ac:dyDescent="0.2">
      <c r="XDK26" s="358" t="s">
        <v>573</v>
      </c>
      <c r="XDL26" s="359" t="s">
        <v>423</v>
      </c>
      <c r="XDM26" s="352" t="s">
        <v>389</v>
      </c>
    </row>
    <row r="27" spans="1:82 16331:16383" ht="26.45" hidden="1" customHeight="1" x14ac:dyDescent="0.2">
      <c r="XDK27" s="358" t="s">
        <v>451</v>
      </c>
      <c r="XDL27" s="359" t="s">
        <v>385</v>
      </c>
      <c r="XDM27" s="352" t="s">
        <v>390</v>
      </c>
    </row>
    <row r="28" spans="1:82 16331:16383" ht="26.45" hidden="1" customHeight="1" x14ac:dyDescent="0.2">
      <c r="XDK28" s="358" t="s">
        <v>468</v>
      </c>
      <c r="XDL28" s="359" t="s">
        <v>426</v>
      </c>
      <c r="XDM28" s="352" t="s">
        <v>391</v>
      </c>
    </row>
    <row r="29" spans="1:82 16331:16383" ht="26.45" hidden="1" customHeight="1" x14ac:dyDescent="0.2">
      <c r="XDK29" s="358" t="s">
        <v>455</v>
      </c>
      <c r="XDL29" s="359" t="s">
        <v>387</v>
      </c>
      <c r="XDM29" s="352" t="s">
        <v>392</v>
      </c>
    </row>
    <row r="30" spans="1:82 16331:16383" ht="26.45" hidden="1" customHeight="1" x14ac:dyDescent="0.2">
      <c r="XDK30" s="358" t="s">
        <v>535</v>
      </c>
      <c r="XDL30" s="359" t="s">
        <v>519</v>
      </c>
      <c r="XDM30" s="352" t="s">
        <v>393</v>
      </c>
    </row>
    <row r="31" spans="1:82 16331:16383" ht="26.45" hidden="1" customHeight="1" x14ac:dyDescent="0.2">
      <c r="XDK31" s="358" t="s">
        <v>548</v>
      </c>
      <c r="XDL31" s="359" t="s">
        <v>399</v>
      </c>
      <c r="XDM31" s="352" t="s">
        <v>394</v>
      </c>
    </row>
    <row r="32" spans="1:82 16331:16383" ht="26.45" hidden="1" customHeight="1" x14ac:dyDescent="0.2">
      <c r="XDK32" s="358" t="s">
        <v>543</v>
      </c>
      <c r="XDL32" s="359" t="s">
        <v>512</v>
      </c>
      <c r="XDM32" s="352" t="s">
        <v>395</v>
      </c>
    </row>
    <row r="33" spans="16339:16341" ht="26.45" hidden="1" customHeight="1" x14ac:dyDescent="0.2">
      <c r="XDK33" s="358" t="s">
        <v>544</v>
      </c>
      <c r="XDL33" s="359" t="s">
        <v>397</v>
      </c>
      <c r="XDM33" s="352" t="s">
        <v>396</v>
      </c>
    </row>
    <row r="34" spans="16339:16341" ht="26.45" hidden="1" customHeight="1" x14ac:dyDescent="0.2">
      <c r="XDK34" s="358" t="s">
        <v>499</v>
      </c>
      <c r="XDL34" s="359" t="s">
        <v>511</v>
      </c>
      <c r="XDM34" s="352" t="s">
        <v>397</v>
      </c>
    </row>
    <row r="35" spans="16339:16341" ht="26.45" hidden="1" customHeight="1" x14ac:dyDescent="0.2">
      <c r="XDK35" s="358" t="s">
        <v>436</v>
      </c>
      <c r="XDL35" s="359" t="s">
        <v>406</v>
      </c>
      <c r="XDM35" s="352" t="s">
        <v>398</v>
      </c>
    </row>
    <row r="36" spans="16339:16341" ht="26.45" hidden="1" customHeight="1" x14ac:dyDescent="0.2">
      <c r="XDK36" s="358" t="s">
        <v>445</v>
      </c>
      <c r="XDL36" s="359" t="s">
        <v>522</v>
      </c>
      <c r="XDM36" s="352" t="s">
        <v>399</v>
      </c>
    </row>
    <row r="37" spans="16339:16341" ht="26.45" hidden="1" customHeight="1" x14ac:dyDescent="0.2">
      <c r="XDK37" s="358" t="s">
        <v>439</v>
      </c>
      <c r="XDL37" s="359" t="s">
        <v>407</v>
      </c>
      <c r="XDM37" s="352" t="s">
        <v>235</v>
      </c>
    </row>
    <row r="38" spans="16339:16341" ht="26.45" hidden="1" customHeight="1" x14ac:dyDescent="0.2">
      <c r="XDK38" s="358" t="s">
        <v>461</v>
      </c>
      <c r="XDL38" s="359" t="s">
        <v>415</v>
      </c>
      <c r="XDM38" s="352" t="s">
        <v>400</v>
      </c>
    </row>
    <row r="39" spans="16339:16341" ht="26.45" hidden="1" customHeight="1" x14ac:dyDescent="0.2">
      <c r="XDK39" s="358" t="s">
        <v>501</v>
      </c>
      <c r="XDL39" s="359" t="s">
        <v>508</v>
      </c>
      <c r="XDM39" s="352" t="s">
        <v>401</v>
      </c>
    </row>
    <row r="40" spans="16339:16341" ht="26.45" hidden="1" customHeight="1" x14ac:dyDescent="0.2">
      <c r="XDK40" s="358" t="s">
        <v>503</v>
      </c>
      <c r="XDL40" s="359" t="s">
        <v>416</v>
      </c>
      <c r="XDM40" s="352" t="s">
        <v>402</v>
      </c>
    </row>
    <row r="41" spans="16339:16341" ht="26.45" hidden="1" customHeight="1" x14ac:dyDescent="0.2">
      <c r="XDK41" s="358" t="s">
        <v>582</v>
      </c>
      <c r="XDL41" s="359" t="s">
        <v>430</v>
      </c>
      <c r="XDM41" s="352" t="s">
        <v>403</v>
      </c>
    </row>
    <row r="42" spans="16339:16341" ht="26.45" hidden="1" customHeight="1" x14ac:dyDescent="0.2">
      <c r="XDK42" s="358" t="s">
        <v>583</v>
      </c>
      <c r="XDL42" s="359" t="s">
        <v>495</v>
      </c>
      <c r="XDM42" s="352" t="s">
        <v>404</v>
      </c>
    </row>
    <row r="43" spans="16339:16341" ht="26.45" hidden="1" customHeight="1" x14ac:dyDescent="0.2">
      <c r="XDK43" s="358" t="s">
        <v>584</v>
      </c>
      <c r="XDL43" s="359" t="s">
        <v>431</v>
      </c>
      <c r="XDM43" s="352" t="s">
        <v>405</v>
      </c>
    </row>
    <row r="44" spans="16339:16341" ht="26.45" hidden="1" customHeight="1" x14ac:dyDescent="0.2">
      <c r="XDK44" s="358" t="s">
        <v>551</v>
      </c>
      <c r="XDL44" s="359" t="s">
        <v>235</v>
      </c>
      <c r="XDM44" s="352" t="s">
        <v>406</v>
      </c>
    </row>
    <row r="45" spans="16339:16341" ht="26.45" hidden="1" customHeight="1" x14ac:dyDescent="0.2">
      <c r="XDK45" s="358" t="s">
        <v>458</v>
      </c>
      <c r="XDL45" s="359" t="s">
        <v>516</v>
      </c>
      <c r="XDM45" s="352" t="s">
        <v>407</v>
      </c>
    </row>
    <row r="46" spans="16339:16341" ht="26.45" hidden="1" customHeight="1" x14ac:dyDescent="0.2">
      <c r="XDK46" s="358" t="s">
        <v>527</v>
      </c>
      <c r="XDL46" s="359" t="s">
        <v>388</v>
      </c>
      <c r="XDM46" s="352" t="s">
        <v>408</v>
      </c>
    </row>
    <row r="47" spans="16339:16341" ht="26.45" hidden="1" customHeight="1" x14ac:dyDescent="0.2">
      <c r="XDK47" s="358" t="s">
        <v>528</v>
      </c>
      <c r="XDL47" s="359" t="s">
        <v>489</v>
      </c>
      <c r="XDM47" s="352" t="s">
        <v>409</v>
      </c>
    </row>
    <row r="48" spans="16339:16341" ht="26.45" hidden="1" customHeight="1" x14ac:dyDescent="0.2">
      <c r="XDK48" s="358" t="s">
        <v>453</v>
      </c>
      <c r="XDL48" s="359" t="s">
        <v>386</v>
      </c>
      <c r="XDM48" s="352" t="s">
        <v>410</v>
      </c>
    </row>
    <row r="49" spans="16339:16341" ht="26.45" hidden="1" customHeight="1" x14ac:dyDescent="0.2">
      <c r="XDK49" s="358" t="s">
        <v>454</v>
      </c>
      <c r="XDL49" s="359" t="s">
        <v>449</v>
      </c>
      <c r="XDM49" s="352" t="s">
        <v>411</v>
      </c>
    </row>
    <row r="50" spans="16339:16341" ht="26.45" hidden="1" customHeight="1" x14ac:dyDescent="0.2">
      <c r="XDK50" s="358" t="s">
        <v>549</v>
      </c>
      <c r="XDL50" s="359" t="s">
        <v>486</v>
      </c>
      <c r="XDM50" s="352" t="s">
        <v>412</v>
      </c>
    </row>
    <row r="51" spans="16339:16341" ht="26.45" hidden="1" customHeight="1" x14ac:dyDescent="0.2">
      <c r="XDK51" s="358" t="s">
        <v>550</v>
      </c>
      <c r="XDL51" s="359" t="s">
        <v>234</v>
      </c>
      <c r="XDM51" s="352" t="s">
        <v>413</v>
      </c>
    </row>
    <row r="52" spans="16339:16341" ht="26.45" hidden="1" customHeight="1" x14ac:dyDescent="0.2">
      <c r="XDK52" s="358" t="s">
        <v>502</v>
      </c>
      <c r="XDL52" s="359" t="s">
        <v>521</v>
      </c>
      <c r="XDM52" s="352" t="s">
        <v>414</v>
      </c>
    </row>
    <row r="53" spans="16339:16341" ht="26.45" hidden="1" customHeight="1" x14ac:dyDescent="0.2">
      <c r="XDK53" s="358" t="s">
        <v>443</v>
      </c>
      <c r="XDL53" s="359" t="s">
        <v>411</v>
      </c>
      <c r="XDM53" s="352" t="s">
        <v>415</v>
      </c>
    </row>
    <row r="54" spans="16339:16341" ht="26.45" hidden="1" customHeight="1" x14ac:dyDescent="0.2">
      <c r="XDK54" s="358" t="s">
        <v>446</v>
      </c>
      <c r="XDL54" s="359" t="s">
        <v>473</v>
      </c>
      <c r="XDM54" s="352" t="s">
        <v>416</v>
      </c>
    </row>
    <row r="55" spans="16339:16341" ht="26.45" hidden="1" customHeight="1" x14ac:dyDescent="0.2">
      <c r="XDK55" s="358" t="s">
        <v>526</v>
      </c>
      <c r="XDL55" s="359" t="s">
        <v>450</v>
      </c>
      <c r="XDM55" s="352" t="s">
        <v>417</v>
      </c>
    </row>
    <row r="56" spans="16339:16341" ht="26.45" hidden="1" customHeight="1" x14ac:dyDescent="0.2">
      <c r="XDK56" s="358" t="s">
        <v>447</v>
      </c>
      <c r="XDL56" s="359" t="s">
        <v>417</v>
      </c>
      <c r="XDM56" s="352" t="s">
        <v>418</v>
      </c>
    </row>
    <row r="57" spans="16339:16341" ht="26.45" hidden="1" customHeight="1" x14ac:dyDescent="0.2">
      <c r="XDK57" s="358" t="s">
        <v>566</v>
      </c>
      <c r="XDL57" s="359" t="s">
        <v>479</v>
      </c>
      <c r="XDM57" s="352" t="s">
        <v>419</v>
      </c>
    </row>
    <row r="58" spans="16339:16341" ht="26.45" hidden="1" customHeight="1" x14ac:dyDescent="0.2">
      <c r="XDK58" s="358" t="s">
        <v>567</v>
      </c>
      <c r="XDL58" s="359" t="s">
        <v>418</v>
      </c>
      <c r="XDM58" s="352" t="s">
        <v>420</v>
      </c>
    </row>
    <row r="59" spans="16339:16341" ht="26.45" hidden="1" customHeight="1" x14ac:dyDescent="0.2">
      <c r="XDK59" s="358" t="s">
        <v>576</v>
      </c>
      <c r="XDL59" s="359" t="s">
        <v>427</v>
      </c>
      <c r="XDM59" s="352" t="s">
        <v>421</v>
      </c>
    </row>
    <row r="60" spans="16339:16341" ht="26.45" hidden="1" customHeight="1" x14ac:dyDescent="0.2">
      <c r="XDK60" s="358" t="s">
        <v>577</v>
      </c>
      <c r="XDL60" s="359" t="s">
        <v>478</v>
      </c>
      <c r="XDM60" s="352" t="s">
        <v>422</v>
      </c>
    </row>
    <row r="61" spans="16339:16341" ht="26.45" hidden="1" customHeight="1" x14ac:dyDescent="0.2">
      <c r="XDK61" s="358" t="s">
        <v>469</v>
      </c>
      <c r="XDL61" s="359" t="s">
        <v>428</v>
      </c>
      <c r="XDM61" s="352" t="s">
        <v>423</v>
      </c>
    </row>
    <row r="62" spans="16339:16341" ht="26.45" hidden="1" customHeight="1" x14ac:dyDescent="0.2">
      <c r="XDK62" s="358" t="s">
        <v>554</v>
      </c>
      <c r="XDL62" s="359" t="s">
        <v>477</v>
      </c>
      <c r="XDM62" s="352" t="s">
        <v>424</v>
      </c>
    </row>
    <row r="63" spans="16339:16341" ht="26.45" hidden="1" customHeight="1" x14ac:dyDescent="0.2">
      <c r="XDK63" s="358" t="s">
        <v>555</v>
      </c>
      <c r="XDL63" s="359" t="s">
        <v>403</v>
      </c>
      <c r="XDM63" s="352" t="s">
        <v>425</v>
      </c>
    </row>
    <row r="64" spans="16339:16341" ht="26.45" hidden="1" customHeight="1" x14ac:dyDescent="0.2">
      <c r="XDK64" s="358" t="s">
        <v>556</v>
      </c>
      <c r="XDL64" s="359" t="s">
        <v>404</v>
      </c>
      <c r="XDM64" s="352" t="s">
        <v>426</v>
      </c>
    </row>
    <row r="65" spans="16339:16343" ht="26.45" hidden="1" customHeight="1" x14ac:dyDescent="0.2">
      <c r="XDK65" s="358" t="s">
        <v>578</v>
      </c>
      <c r="XDL65" s="359" t="s">
        <v>480</v>
      </c>
      <c r="XDM65" s="352" t="s">
        <v>427</v>
      </c>
    </row>
    <row r="66" spans="16339:16343" ht="26.45" hidden="1" customHeight="1" x14ac:dyDescent="0.2">
      <c r="XDK66" s="358" t="s">
        <v>579</v>
      </c>
      <c r="XDL66" s="359" t="s">
        <v>523</v>
      </c>
      <c r="XDM66" s="352" t="s">
        <v>428</v>
      </c>
    </row>
    <row r="67" spans="16339:16343" ht="26.45" hidden="1" customHeight="1" x14ac:dyDescent="0.2">
      <c r="XDK67" s="358" t="s">
        <v>585</v>
      </c>
      <c r="XDL67" s="359" t="s">
        <v>472</v>
      </c>
      <c r="XDM67" s="352" t="s">
        <v>429</v>
      </c>
    </row>
    <row r="68" spans="16339:16343" ht="26.45" hidden="1" customHeight="1" x14ac:dyDescent="0.2">
      <c r="XDK68" s="358" t="s">
        <v>586</v>
      </c>
      <c r="XDL68" s="359" t="s">
        <v>432</v>
      </c>
      <c r="XDM68" s="352" t="s">
        <v>430</v>
      </c>
    </row>
    <row r="69" spans="16339:16343" ht="26.45" hidden="1" customHeight="1" x14ac:dyDescent="0.2">
      <c r="XDK69" s="358" t="s">
        <v>470</v>
      </c>
      <c r="XDL69" s="359" t="s">
        <v>481</v>
      </c>
      <c r="XDM69" s="352" t="s">
        <v>431</v>
      </c>
    </row>
    <row r="70" spans="16339:16343" ht="26.45" hidden="1" customHeight="1" x14ac:dyDescent="0.2">
      <c r="XDK70" s="358" t="s">
        <v>452</v>
      </c>
      <c r="XDL70" s="359" t="s">
        <v>448</v>
      </c>
      <c r="XDM70" s="352" t="s">
        <v>432</v>
      </c>
    </row>
    <row r="71" spans="16339:16343" ht="26.45" hidden="1" customHeight="1" x14ac:dyDescent="0.2">
      <c r="XDK71" s="358" t="s">
        <v>545</v>
      </c>
      <c r="XDL71" s="359" t="s">
        <v>518</v>
      </c>
      <c r="XDM71" s="352" t="s">
        <v>433</v>
      </c>
      <c r="XDN71" s="144"/>
      <c r="XDO71" s="144"/>
    </row>
    <row r="72" spans="16339:16343" ht="26.45" hidden="1" customHeight="1" x14ac:dyDescent="0.2">
      <c r="XDK72" s="358" t="s">
        <v>546</v>
      </c>
      <c r="XDL72" s="359" t="s">
        <v>398</v>
      </c>
      <c r="XDM72" s="144"/>
      <c r="XDN72" s="144"/>
      <c r="XDO72" s="144"/>
    </row>
    <row r="73" spans="16339:16343" ht="26.45" hidden="1" customHeight="1" x14ac:dyDescent="0.2">
      <c r="XDK73" s="358" t="s">
        <v>547</v>
      </c>
      <c r="XDL73" s="359" t="s">
        <v>490</v>
      </c>
    </row>
    <row r="74" spans="16339:16343" ht="26.45" hidden="1" customHeight="1" x14ac:dyDescent="0.2">
      <c r="XDK74" s="358" t="s">
        <v>465</v>
      </c>
      <c r="XDL74" s="359" t="s">
        <v>408</v>
      </c>
    </row>
    <row r="75" spans="16339:16343" ht="26.45" hidden="1" customHeight="1" x14ac:dyDescent="0.2">
      <c r="XDK75" s="358" t="s">
        <v>558</v>
      </c>
      <c r="XDL75" s="359" t="s">
        <v>485</v>
      </c>
    </row>
    <row r="76" spans="16339:16343" ht="26.45" hidden="1" customHeight="1" x14ac:dyDescent="0.2">
      <c r="XDK76" s="358" t="s">
        <v>559</v>
      </c>
      <c r="XDL76" s="359" t="s">
        <v>515</v>
      </c>
    </row>
    <row r="77" spans="16339:16343" ht="26.45" hidden="1" customHeight="1" x14ac:dyDescent="0.2">
      <c r="XDK77" s="358" t="s">
        <v>560</v>
      </c>
      <c r="XDL77" s="359" t="s">
        <v>409</v>
      </c>
    </row>
    <row r="78" spans="16339:16343" ht="26.45" hidden="1" customHeight="1" x14ac:dyDescent="0.2">
      <c r="XDK78" s="358" t="s">
        <v>460</v>
      </c>
      <c r="XDL78" s="359" t="s">
        <v>506</v>
      </c>
    </row>
    <row r="79" spans="16339:16343" ht="26.45" hidden="1" customHeight="1" x14ac:dyDescent="0.2">
      <c r="XDK79" s="358" t="s">
        <v>498</v>
      </c>
      <c r="XDL79" s="359" t="s">
        <v>505</v>
      </c>
    </row>
    <row r="80" spans="16339:16343" ht="26.45" hidden="1" customHeight="1" x14ac:dyDescent="0.2">
      <c r="XDK80" s="358" t="s">
        <v>437</v>
      </c>
      <c r="XDL80" s="359" t="s">
        <v>420</v>
      </c>
    </row>
    <row r="81" spans="16339:16340" ht="26.45" hidden="1" customHeight="1" x14ac:dyDescent="0.2">
      <c r="XDK81" s="358" t="s">
        <v>441</v>
      </c>
      <c r="XDL81" s="359" t="s">
        <v>482</v>
      </c>
    </row>
    <row r="82" spans="16339:16340" ht="26.45" hidden="1" customHeight="1" x14ac:dyDescent="0.2">
      <c r="XDK82" s="358" t="s">
        <v>444</v>
      </c>
      <c r="XDL82" s="359" t="s">
        <v>421</v>
      </c>
    </row>
    <row r="83" spans="16339:16340" ht="26.45" hidden="1" customHeight="1" x14ac:dyDescent="0.2">
      <c r="XDK83" s="358" t="s">
        <v>504</v>
      </c>
      <c r="XDL83" s="359" t="s">
        <v>471</v>
      </c>
    </row>
    <row r="84" spans="16339:16340" ht="26.45" hidden="1" customHeight="1" x14ac:dyDescent="0.2">
      <c r="XDK84" s="358" t="s">
        <v>529</v>
      </c>
      <c r="XDL84" s="359" t="s">
        <v>389</v>
      </c>
    </row>
    <row r="85" spans="16339:16340" ht="26.45" hidden="1" customHeight="1" x14ac:dyDescent="0.2">
      <c r="XDK85" s="358" t="s">
        <v>568</v>
      </c>
      <c r="XDL85" s="359" t="s">
        <v>474</v>
      </c>
    </row>
    <row r="86" spans="16339:16340" ht="26.45" hidden="1" customHeight="1" x14ac:dyDescent="0.2">
      <c r="XDK86" s="358" t="s">
        <v>462</v>
      </c>
      <c r="XDL86" s="359" t="s">
        <v>484</v>
      </c>
    </row>
    <row r="87" spans="16339:16340" ht="26.45" hidden="1" customHeight="1" x14ac:dyDescent="0.2">
      <c r="XDK87" s="358" t="s">
        <v>570</v>
      </c>
      <c r="XDL87" s="359" t="s">
        <v>419</v>
      </c>
    </row>
    <row r="88" spans="16339:16340" ht="26.45" hidden="1" customHeight="1" x14ac:dyDescent="0.2">
      <c r="XDK88" s="358" t="s">
        <v>541</v>
      </c>
      <c r="XDL88" s="359" t="s">
        <v>395</v>
      </c>
    </row>
    <row r="89" spans="16339:16340" ht="26.45" hidden="1" customHeight="1" x14ac:dyDescent="0.2">
      <c r="XDK89" s="358" t="s">
        <v>542</v>
      </c>
      <c r="XDL89" s="359" t="s">
        <v>514</v>
      </c>
    </row>
    <row r="90" spans="16339:16340" ht="26.45" hidden="1" customHeight="1" x14ac:dyDescent="0.2">
      <c r="XDK90" s="358" t="s">
        <v>457</v>
      </c>
      <c r="XDL90" s="359" t="s">
        <v>396</v>
      </c>
    </row>
    <row r="91" spans="16339:16340" ht="26.45" hidden="1" customHeight="1" x14ac:dyDescent="0.2">
      <c r="XDK91" s="358" t="s">
        <v>500</v>
      </c>
      <c r="XDL91" s="359" t="s">
        <v>410</v>
      </c>
    </row>
    <row r="92" spans="16339:16340" ht="26.45" hidden="1" customHeight="1" x14ac:dyDescent="0.2">
      <c r="XDK92" s="358" t="s">
        <v>557</v>
      </c>
      <c r="XDL92" s="359" t="s">
        <v>517</v>
      </c>
    </row>
    <row r="93" spans="16339:16340" ht="26.45" hidden="1" customHeight="1" x14ac:dyDescent="0.2">
      <c r="XDK93" s="358" t="s">
        <v>459</v>
      </c>
      <c r="XDL93" s="359" t="s">
        <v>405</v>
      </c>
    </row>
    <row r="94" spans="16339:16340" ht="26.45" hidden="1" customHeight="1" x14ac:dyDescent="0.2">
      <c r="XDK94" s="358" t="s">
        <v>571</v>
      </c>
      <c r="XDL94" s="359" t="s">
        <v>422</v>
      </c>
    </row>
    <row r="95" spans="16339:16340" ht="26.45" hidden="1" customHeight="1" x14ac:dyDescent="0.2">
      <c r="XDK95" s="358" t="s">
        <v>572</v>
      </c>
      <c r="XDL95" s="359" t="s">
        <v>475</v>
      </c>
    </row>
    <row r="96" spans="16339:16340" ht="26.45" hidden="1" customHeight="1" x14ac:dyDescent="0.2">
      <c r="XDK96" s="358" t="s">
        <v>581</v>
      </c>
      <c r="XDL96" s="359" t="s">
        <v>497</v>
      </c>
    </row>
    <row r="97" spans="16339:16340" ht="26.45" hidden="1" customHeight="1" x14ac:dyDescent="0.2">
      <c r="XDK97" s="358" t="s">
        <v>574</v>
      </c>
      <c r="XDL97" s="359" t="s">
        <v>424</v>
      </c>
    </row>
    <row r="98" spans="16339:16340" ht="26.45" hidden="1" customHeight="1" x14ac:dyDescent="0.2">
      <c r="XDK98" s="358" t="s">
        <v>575</v>
      </c>
      <c r="XDL98" s="359" t="s">
        <v>509</v>
      </c>
    </row>
    <row r="99" spans="16339:16340" ht="26.45" hidden="1" customHeight="1" x14ac:dyDescent="0.2">
      <c r="XDK99" s="358" t="s">
        <v>466</v>
      </c>
      <c r="XDL99" s="359" t="s">
        <v>425</v>
      </c>
    </row>
    <row r="100" spans="16339:16340" ht="26.45" hidden="1" customHeight="1" x14ac:dyDescent="0.2">
      <c r="XDK100" s="358" t="s">
        <v>561</v>
      </c>
      <c r="XDL100" s="359" t="s">
        <v>412</v>
      </c>
    </row>
    <row r="101" spans="16339:16340" ht="26.45" hidden="1" customHeight="1" x14ac:dyDescent="0.2">
      <c r="XDK101" s="358" t="s">
        <v>562</v>
      </c>
      <c r="XDL101" s="359" t="s">
        <v>476</v>
      </c>
    </row>
    <row r="102" spans="16339:16340" ht="26.45" hidden="1" customHeight="1" thickBot="1" x14ac:dyDescent="0.25">
      <c r="XDK102" s="360" t="s">
        <v>587</v>
      </c>
      <c r="XDL102" s="359" t="s">
        <v>433</v>
      </c>
    </row>
    <row r="103" spans="16339:16340" ht="26.45" hidden="1" customHeight="1" x14ac:dyDescent="0.2">
      <c r="XDK103" s="358" t="s">
        <v>438</v>
      </c>
      <c r="XDL103" s="359" t="s">
        <v>493</v>
      </c>
    </row>
    <row r="104" spans="16339:16340" ht="26.45" hidden="1" customHeight="1" x14ac:dyDescent="0.2">
      <c r="XDK104" s="358" t="s">
        <v>553</v>
      </c>
      <c r="XDL104" s="359" t="s">
        <v>402</v>
      </c>
    </row>
    <row r="105" spans="16339:16340" ht="26.45" hidden="1" customHeight="1" x14ac:dyDescent="0.2">
      <c r="XDK105" s="358" t="s">
        <v>467</v>
      </c>
      <c r="XDL105" s="359" t="s">
        <v>496</v>
      </c>
    </row>
    <row r="106" spans="16339:16340" ht="26.45" hidden="1" customHeight="1" x14ac:dyDescent="0.2">
      <c r="XDK106" s="358" t="s">
        <v>563</v>
      </c>
      <c r="XDL106" s="359" t="s">
        <v>413</v>
      </c>
    </row>
    <row r="107" spans="16339:16340" ht="26.45" hidden="1" customHeight="1" x14ac:dyDescent="0.2">
      <c r="XDK107" s="358" t="s">
        <v>564</v>
      </c>
      <c r="XDL107" s="359" t="s">
        <v>414</v>
      </c>
    </row>
    <row r="108" spans="16339:16340" ht="26.45" hidden="1" customHeight="1" x14ac:dyDescent="0.2">
      <c r="XDK108" s="358" t="s">
        <v>463</v>
      </c>
      <c r="XDL108" s="359" t="s">
        <v>483</v>
      </c>
    </row>
    <row r="109" spans="16339:16340" ht="26.45" hidden="1" customHeight="1" x14ac:dyDescent="0.2">
      <c r="XDK109" s="358" t="s">
        <v>440</v>
      </c>
      <c r="XDL109" s="359" t="s">
        <v>400</v>
      </c>
    </row>
    <row r="110" spans="16339:16340" ht="26.45" hidden="1" customHeight="1" x14ac:dyDescent="0.2">
      <c r="XDK110" s="358" t="s">
        <v>442</v>
      </c>
      <c r="XDL110" s="359" t="s">
        <v>520</v>
      </c>
    </row>
    <row r="111" spans="16339:16340" ht="26.45" hidden="1" customHeight="1" x14ac:dyDescent="0.2">
      <c r="XDK111" s="358" t="s">
        <v>565</v>
      </c>
      <c r="XDL111" s="359" t="s">
        <v>507</v>
      </c>
    </row>
    <row r="112" spans="16339:16340" ht="26.45" hidden="1" customHeight="1" x14ac:dyDescent="0.2">
      <c r="XDK112" s="358" t="s">
        <v>532</v>
      </c>
      <c r="XDL112" s="359" t="s">
        <v>390</v>
      </c>
    </row>
    <row r="113" spans="16339:16340" ht="26.45" hidden="1" customHeight="1" x14ac:dyDescent="0.2">
      <c r="XDK113" s="358" t="s">
        <v>533</v>
      </c>
      <c r="XDL113" s="359" t="s">
        <v>513</v>
      </c>
    </row>
    <row r="114" spans="16339:16340" ht="26.45" hidden="1" customHeight="1" x14ac:dyDescent="0.2">
      <c r="XDK114" s="358" t="s">
        <v>537</v>
      </c>
      <c r="XDL114" s="359" t="s">
        <v>494</v>
      </c>
    </row>
    <row r="115" spans="16339:16340" ht="26.45" hidden="1" customHeight="1" x14ac:dyDescent="0.2">
      <c r="XDK115" s="358" t="s">
        <v>538</v>
      </c>
      <c r="XDL115" s="359" t="s">
        <v>393</v>
      </c>
    </row>
    <row r="116" spans="16339:16340" ht="26.45" hidden="1" customHeight="1" x14ac:dyDescent="0.2">
      <c r="XDK116" s="358" t="s">
        <v>464</v>
      </c>
      <c r="XDL116" s="359" t="s">
        <v>491</v>
      </c>
    </row>
    <row r="117" spans="16339:16340" ht="26.45" hidden="1" customHeight="1" x14ac:dyDescent="0.2">
      <c r="XDK117" s="358" t="s">
        <v>531</v>
      </c>
      <c r="XDL117" s="359" t="s">
        <v>524</v>
      </c>
    </row>
    <row r="118" spans="16339:16340" ht="26.45" hidden="1" customHeight="1" x14ac:dyDescent="0.2">
      <c r="XDK118" s="358" t="s">
        <v>539</v>
      </c>
      <c r="XDL118" s="359" t="s">
        <v>488</v>
      </c>
    </row>
    <row r="119" spans="16339:16340" ht="26.45" hidden="1" customHeight="1" x14ac:dyDescent="0.2">
      <c r="XDK119" s="358" t="s">
        <v>534</v>
      </c>
      <c r="XDL119" s="359" t="s">
        <v>391</v>
      </c>
    </row>
    <row r="120" spans="16339:16340" ht="26.45" hidden="1" customHeight="1" x14ac:dyDescent="0.2">
      <c r="XDK120" s="358" t="s">
        <v>536</v>
      </c>
      <c r="XDL120" s="359" t="s">
        <v>392</v>
      </c>
    </row>
    <row r="121" spans="16339:16340" ht="26.45" hidden="1" customHeight="1" x14ac:dyDescent="0.2"/>
  </sheetData>
  <mergeCells count="5">
    <mergeCell ref="E1:K1"/>
    <mergeCell ref="Q5:R5"/>
    <mergeCell ref="Q6:R6"/>
    <mergeCell ref="X17:Z17"/>
    <mergeCell ref="BQ4:BS4"/>
  </mergeCells>
  <conditionalFormatting sqref="W7:W12">
    <cfRule type="containsText" dxfId="42" priority="27" operator="containsText" text="coulé">
      <formula>NOT(ISERROR(SEARCH("coulé",W7)))</formula>
    </cfRule>
  </conditionalFormatting>
  <conditionalFormatting sqref="Z1">
    <cfRule type="containsText" dxfId="41" priority="1" operator="containsText" text="FIN">
      <formula>NOT(ISERROR(SEARCH("FIN",Z1)))</formula>
    </cfRule>
    <cfRule type="cellIs" dxfId="40" priority="26" operator="equal">
      <formula>0</formula>
    </cfRule>
  </conditionalFormatting>
  <conditionalFormatting sqref="N16:W25">
    <cfRule type="cellIs" dxfId="39" priority="18" operator="equal">
      <formula>"D2"</formula>
    </cfRule>
    <cfRule type="cellIs" dxfId="38" priority="19" operator="equal">
      <formula>"D1"</formula>
    </cfRule>
    <cfRule type="cellIs" dxfId="37" priority="20" operator="equal">
      <formula>"CR2"</formula>
    </cfRule>
    <cfRule type="cellIs" dxfId="36" priority="21" operator="equal">
      <formula>"CR1"</formula>
    </cfRule>
    <cfRule type="cellIs" dxfId="35" priority="22" operator="equal">
      <formula>"CU"</formula>
    </cfRule>
    <cfRule type="cellIs" dxfId="34" priority="23" operator="equal">
      <formula>"PA"</formula>
    </cfRule>
  </conditionalFormatting>
  <conditionalFormatting sqref="XET4:XFC13">
    <cfRule type="cellIs" dxfId="33" priority="15" operator="notEqual">
      <formula>1</formula>
    </cfRule>
  </conditionalFormatting>
  <conditionalFormatting sqref="B4:K13">
    <cfRule type="cellIs" dxfId="32" priority="14" operator="lessThan">
      <formula>0</formula>
    </cfRule>
    <cfRule type="cellIs" dxfId="31" priority="24" operator="equal">
      <formula>0</formula>
    </cfRule>
    <cfRule type="cellIs" dxfId="30" priority="25" operator="equal">
      <formula>8</formula>
    </cfRule>
  </conditionalFormatting>
  <printOptions horizontalCentered="1" verticalCentered="1"/>
  <pageMargins left="0.78740157480314965" right="0" top="0.59055118110236227" bottom="0.78740157480314965" header="0.19685039370078741" footer="0.19685039370078741"/>
  <pageSetup paperSize="9" orientation="landscape" horizontalDpi="4294967293" verticalDpi="0" r:id="rId1"/>
  <headerFooter>
    <oddHeader>&amp;L&amp;"Arial Unicode MS,Gras"&amp;9&amp;K03-049Imprimé : Feuille de combat&amp;R&amp;D / &amp;T</oddHeader>
    <oddFooter>&amp;L&amp;"Arial,Gras"&amp;8Auteur : COHENNY Tristan&amp;"Arial,Normal"
&amp;"Arial,Gras"&amp;K007033Site : Excel-Pratique.com&amp;R&amp;P / &amp;N</oddFooter>
  </headerFooter>
  <drawing r:id="rId2"/>
  <legacyDrawing r:id="rId3"/>
  <controls>
    <mc:AlternateContent xmlns:mc="http://schemas.openxmlformats.org/markup-compatibility/2006">
      <mc:Choice Requires="x14">
        <control shapeId="3316" r:id="rId4" name="LISTE_CHOIX_PAYS_JOUEUR">
          <controlPr locked="0" defaultSize="0" autoLine="0" linkedCell="$T$2" listFillRange="Paramétres!$B$2:$B$196" r:id="rId5">
            <anchor>
              <from>
                <xdr:col>16</xdr:col>
                <xdr:colOff>9525</xdr:colOff>
                <xdr:row>1</xdr:row>
                <xdr:rowOff>19050</xdr:rowOff>
              </from>
              <to>
                <xdr:col>22</xdr:col>
                <xdr:colOff>85725</xdr:colOff>
                <xdr:row>2</xdr:row>
                <xdr:rowOff>47625</xdr:rowOff>
              </to>
            </anchor>
          </controlPr>
        </control>
      </mc:Choice>
      <mc:Fallback>
        <control shapeId="3316" r:id="rId4" name="LISTE_CHOIX_PAYS_JOUEUR"/>
      </mc:Fallback>
    </mc:AlternateContent>
    <mc:AlternateContent xmlns:mc="http://schemas.openxmlformats.org/markup-compatibility/2006">
      <mc:Choice Requires="x14">
        <control shapeId="1171" r:id="rId6" name="ctrle_destroyer2">
          <controlPr locked="0" defaultSize="0" autoLine="0" linkedCell="AC12" r:id="rId7">
            <anchor moveWithCells="1">
              <from>
                <xdr:col>23</xdr:col>
                <xdr:colOff>19050</xdr:colOff>
                <xdr:row>20</xdr:row>
                <xdr:rowOff>142875</xdr:rowOff>
              </from>
              <to>
                <xdr:col>25</xdr:col>
                <xdr:colOff>561975</xdr:colOff>
                <xdr:row>21</xdr:row>
                <xdr:rowOff>9525</xdr:rowOff>
              </to>
            </anchor>
          </controlPr>
        </control>
      </mc:Choice>
      <mc:Fallback>
        <control shapeId="1171" r:id="rId6" name="ctrle_destroyer2"/>
      </mc:Fallback>
    </mc:AlternateContent>
    <mc:AlternateContent xmlns:mc="http://schemas.openxmlformats.org/markup-compatibility/2006">
      <mc:Choice Requires="x14">
        <control shapeId="1170" r:id="rId8" name="ctrle_destroyer1">
          <controlPr locked="0" defaultSize="0" autoLine="0" linkedCell="AC11" r:id="rId9">
            <anchor moveWithCells="1">
              <from>
                <xdr:col>23</xdr:col>
                <xdr:colOff>19050</xdr:colOff>
                <xdr:row>19</xdr:row>
                <xdr:rowOff>238125</xdr:rowOff>
              </from>
              <to>
                <xdr:col>25</xdr:col>
                <xdr:colOff>561975</xdr:colOff>
                <xdr:row>20</xdr:row>
                <xdr:rowOff>104775</xdr:rowOff>
              </to>
            </anchor>
          </controlPr>
        </control>
      </mc:Choice>
      <mc:Fallback>
        <control shapeId="1170" r:id="rId8" name="ctrle_destroyer1"/>
      </mc:Fallback>
    </mc:AlternateContent>
    <mc:AlternateContent xmlns:mc="http://schemas.openxmlformats.org/markup-compatibility/2006">
      <mc:Choice Requires="x14">
        <control shapeId="1169" r:id="rId10" name="ctrle_croiseur2">
          <controlPr locked="0" defaultSize="0" autoLine="0" linkedCell="AC10" r:id="rId11">
            <anchor moveWithCells="1">
              <from>
                <xdr:col>23</xdr:col>
                <xdr:colOff>19050</xdr:colOff>
                <xdr:row>19</xdr:row>
                <xdr:rowOff>19050</xdr:rowOff>
              </from>
              <to>
                <xdr:col>25</xdr:col>
                <xdr:colOff>571500</xdr:colOff>
                <xdr:row>19</xdr:row>
                <xdr:rowOff>190500</xdr:rowOff>
              </to>
            </anchor>
          </controlPr>
        </control>
      </mc:Choice>
      <mc:Fallback>
        <control shapeId="1169" r:id="rId10" name="ctrle_croiseur2"/>
      </mc:Fallback>
    </mc:AlternateContent>
    <mc:AlternateContent xmlns:mc="http://schemas.openxmlformats.org/markup-compatibility/2006">
      <mc:Choice Requires="x14">
        <control shapeId="1168" r:id="rId12" name="ctrle_croiseur1">
          <controlPr locked="0" defaultSize="0" autoLine="0" linkedCell="AC9" r:id="rId13">
            <anchor moveWithCells="1">
              <from>
                <xdr:col>23</xdr:col>
                <xdr:colOff>19050</xdr:colOff>
                <xdr:row>18</xdr:row>
                <xdr:rowOff>114300</xdr:rowOff>
              </from>
              <to>
                <xdr:col>25</xdr:col>
                <xdr:colOff>561975</xdr:colOff>
                <xdr:row>18</xdr:row>
                <xdr:rowOff>295275</xdr:rowOff>
              </to>
            </anchor>
          </controlPr>
        </control>
      </mc:Choice>
      <mc:Fallback>
        <control shapeId="1168" r:id="rId12" name="ctrle_croiseur1"/>
      </mc:Fallback>
    </mc:AlternateContent>
    <mc:AlternateContent xmlns:mc="http://schemas.openxmlformats.org/markup-compatibility/2006">
      <mc:Choice Requires="x14">
        <control shapeId="1167" r:id="rId14" name="ctrle_cuirasse">
          <controlPr locked="0" defaultSize="0" autoLine="0" linkedCell="AC8" r:id="rId15">
            <anchor moveWithCells="1">
              <from>
                <xdr:col>23</xdr:col>
                <xdr:colOff>19050</xdr:colOff>
                <xdr:row>17</xdr:row>
                <xdr:rowOff>219075</xdr:rowOff>
              </from>
              <to>
                <xdr:col>25</xdr:col>
                <xdr:colOff>561975</xdr:colOff>
                <xdr:row>18</xdr:row>
                <xdr:rowOff>95250</xdr:rowOff>
              </to>
            </anchor>
          </controlPr>
        </control>
      </mc:Choice>
      <mc:Fallback>
        <control shapeId="1167" r:id="rId14" name="ctrle_cuirasse"/>
      </mc:Fallback>
    </mc:AlternateContent>
    <mc:AlternateContent xmlns:mc="http://schemas.openxmlformats.org/markup-compatibility/2006">
      <mc:Choice Requires="x14">
        <control shapeId="1166" r:id="rId16" name="ctrle_porte_avions">
          <controlPr locked="0" defaultSize="0" autoLine="0" linkedCell="AC7" r:id="rId17">
            <anchor moveWithCells="1">
              <from>
                <xdr:col>23</xdr:col>
                <xdr:colOff>19050</xdr:colOff>
                <xdr:row>17</xdr:row>
                <xdr:rowOff>19050</xdr:rowOff>
              </from>
              <to>
                <xdr:col>25</xdr:col>
                <xdr:colOff>571500</xdr:colOff>
                <xdr:row>17</xdr:row>
                <xdr:rowOff>190500</xdr:rowOff>
              </to>
            </anchor>
          </controlPr>
        </control>
      </mc:Choice>
      <mc:Fallback>
        <control shapeId="1166" r:id="rId16" name="ctrle_porte_avions"/>
      </mc:Fallback>
    </mc:AlternateContent>
    <mc:AlternateContent xmlns:mc="http://schemas.openxmlformats.org/markup-compatibility/2006">
      <mc:Choice Requires="x14">
        <control shapeId="1039" r:id="rId18" name="Image_actx_amiral">
          <controlPr defaultSize="0" autoLine="0" r:id="rId19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8</xdr:col>
                <xdr:colOff>142875</xdr:colOff>
                <xdr:row>24</xdr:row>
                <xdr:rowOff>295275</xdr:rowOff>
              </to>
            </anchor>
          </controlPr>
        </control>
      </mc:Choice>
      <mc:Fallback>
        <control shapeId="1039" r:id="rId18" name="Image_actx_amiral"/>
      </mc:Fallback>
    </mc:AlternateContent>
    <mc:AlternateContent xmlns:mc="http://schemas.openxmlformats.org/markup-compatibility/2006">
      <mc:Choice Requires="x14">
        <control shapeId="1280" r:id="rId20" name="confirm_plac_pa">
          <controlPr locked="0" defaultSize="0" autoLine="0" linkedCell="AG7" r:id="rId21">
            <anchor moveWithCells="1">
              <from>
                <xdr:col>25</xdr:col>
                <xdr:colOff>552450</xdr:colOff>
                <xdr:row>17</xdr:row>
                <xdr:rowOff>19050</xdr:rowOff>
              </from>
              <to>
                <xdr:col>16383</xdr:col>
                <xdr:colOff>552450</xdr:colOff>
                <xdr:row>17</xdr:row>
                <xdr:rowOff>190500</xdr:rowOff>
              </to>
            </anchor>
          </controlPr>
        </control>
      </mc:Choice>
      <mc:Fallback>
        <control shapeId="1280" r:id="rId20" name="confirm_plac_pa"/>
      </mc:Fallback>
    </mc:AlternateContent>
    <mc:AlternateContent xmlns:mc="http://schemas.openxmlformats.org/markup-compatibility/2006">
      <mc:Choice Requires="x14">
        <control shapeId="1281" r:id="rId22" name="confirm_plac_cu">
          <controlPr locked="0" defaultSize="0" autoLine="0" linkedCell="AG8" r:id="rId21">
            <anchor moveWithCells="1">
              <from>
                <xdr:col>25</xdr:col>
                <xdr:colOff>552450</xdr:colOff>
                <xdr:row>17</xdr:row>
                <xdr:rowOff>219075</xdr:rowOff>
              </from>
              <to>
                <xdr:col>16383</xdr:col>
                <xdr:colOff>552450</xdr:colOff>
                <xdr:row>18</xdr:row>
                <xdr:rowOff>85725</xdr:rowOff>
              </to>
            </anchor>
          </controlPr>
        </control>
      </mc:Choice>
      <mc:Fallback>
        <control shapeId="1281" r:id="rId22" name="confirm_plac_cu"/>
      </mc:Fallback>
    </mc:AlternateContent>
    <mc:AlternateContent xmlns:mc="http://schemas.openxmlformats.org/markup-compatibility/2006">
      <mc:Choice Requires="x14">
        <control shapeId="1282" r:id="rId23" name="confirm_plac_cr1">
          <controlPr locked="0" defaultSize="0" autoLine="0" linkedCell="AG9" r:id="rId21">
            <anchor moveWithCells="1">
              <from>
                <xdr:col>25</xdr:col>
                <xdr:colOff>552450</xdr:colOff>
                <xdr:row>18</xdr:row>
                <xdr:rowOff>114300</xdr:rowOff>
              </from>
              <to>
                <xdr:col>16383</xdr:col>
                <xdr:colOff>552450</xdr:colOff>
                <xdr:row>18</xdr:row>
                <xdr:rowOff>285750</xdr:rowOff>
              </to>
            </anchor>
          </controlPr>
        </control>
      </mc:Choice>
      <mc:Fallback>
        <control shapeId="1282" r:id="rId23" name="confirm_plac_cr1"/>
      </mc:Fallback>
    </mc:AlternateContent>
    <mc:AlternateContent xmlns:mc="http://schemas.openxmlformats.org/markup-compatibility/2006">
      <mc:Choice Requires="x14">
        <control shapeId="1283" r:id="rId24" name="confirm_plac_cr2">
          <controlPr locked="0" defaultSize="0" autoLine="0" linkedCell="AG10" r:id="rId21">
            <anchor moveWithCells="1">
              <from>
                <xdr:col>25</xdr:col>
                <xdr:colOff>552450</xdr:colOff>
                <xdr:row>19</xdr:row>
                <xdr:rowOff>19050</xdr:rowOff>
              </from>
              <to>
                <xdr:col>16383</xdr:col>
                <xdr:colOff>552450</xdr:colOff>
                <xdr:row>19</xdr:row>
                <xdr:rowOff>190500</xdr:rowOff>
              </to>
            </anchor>
          </controlPr>
        </control>
      </mc:Choice>
      <mc:Fallback>
        <control shapeId="1283" r:id="rId24" name="confirm_plac_cr2"/>
      </mc:Fallback>
    </mc:AlternateContent>
    <mc:AlternateContent xmlns:mc="http://schemas.openxmlformats.org/markup-compatibility/2006">
      <mc:Choice Requires="x14">
        <control shapeId="1284" r:id="rId25" name="confirm_plac_d1">
          <controlPr locked="0" defaultSize="0" autoLine="0" linkedCell="AG11" r:id="rId21">
            <anchor moveWithCells="1">
              <from>
                <xdr:col>25</xdr:col>
                <xdr:colOff>552450</xdr:colOff>
                <xdr:row>19</xdr:row>
                <xdr:rowOff>238125</xdr:rowOff>
              </from>
              <to>
                <xdr:col>16383</xdr:col>
                <xdr:colOff>552450</xdr:colOff>
                <xdr:row>20</xdr:row>
                <xdr:rowOff>104775</xdr:rowOff>
              </to>
            </anchor>
          </controlPr>
        </control>
      </mc:Choice>
      <mc:Fallback>
        <control shapeId="1284" r:id="rId25" name="confirm_plac_d1"/>
      </mc:Fallback>
    </mc:AlternateContent>
    <mc:AlternateContent xmlns:mc="http://schemas.openxmlformats.org/markup-compatibility/2006">
      <mc:Choice Requires="x14">
        <control shapeId="1285" r:id="rId26" name="confirm_plac_d2">
          <controlPr locked="0" defaultSize="0" autoLine="0" linkedCell="AG12" r:id="rId21">
            <anchor moveWithCells="1">
              <from>
                <xdr:col>25</xdr:col>
                <xdr:colOff>552450</xdr:colOff>
                <xdr:row>20</xdr:row>
                <xdr:rowOff>142875</xdr:rowOff>
              </from>
              <to>
                <xdr:col>16383</xdr:col>
                <xdr:colOff>552450</xdr:colOff>
                <xdr:row>21</xdr:row>
                <xdr:rowOff>9525</xdr:rowOff>
              </to>
            </anchor>
          </controlPr>
        </control>
      </mc:Choice>
      <mc:Fallback>
        <control shapeId="1285" r:id="rId26" name="confirm_plac_d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/>
    <pageSetUpPr fitToPage="1"/>
  </sheetPr>
  <dimension ref="A1:J99"/>
  <sheetViews>
    <sheetView zoomScale="130" zoomScaleNormal="130" workbookViewId="0">
      <pane ySplit="2" topLeftCell="A3" activePane="bottomLeft" state="frozen"/>
      <selection pane="bottomLeft" activeCell="F2" sqref="A2:J4"/>
    </sheetView>
  </sheetViews>
  <sheetFormatPr baseColWidth="10" defaultColWidth="0" defaultRowHeight="12.75" zeroHeight="1" x14ac:dyDescent="0.2"/>
  <cols>
    <col min="1" max="4" width="11.5703125" customWidth="1"/>
    <col min="5" max="5" width="8.28515625" customWidth="1"/>
    <col min="6" max="6" width="10.28515625" customWidth="1"/>
    <col min="7" max="9" width="11.5703125" customWidth="1"/>
    <col min="10" max="10" width="17.7109375" customWidth="1"/>
    <col min="11" max="16384" width="11.5703125" hidden="1"/>
  </cols>
  <sheetData>
    <row r="1" spans="1:10" ht="22.9" customHeight="1" thickBot="1" x14ac:dyDescent="0.25">
      <c r="A1" s="135" t="s">
        <v>345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10" ht="31.9" customHeight="1" thickBot="1" x14ac:dyDescent="0.25">
      <c r="A2" s="140"/>
      <c r="B2" s="140"/>
      <c r="C2" s="140"/>
      <c r="D2" s="140"/>
      <c r="E2" s="140"/>
      <c r="F2" s="140"/>
      <c r="G2" s="140"/>
      <c r="H2" s="140"/>
      <c r="I2" s="140"/>
      <c r="J2" s="140"/>
    </row>
    <row r="3" spans="1:10" ht="13.5" thickBot="1" x14ac:dyDescent="0.25">
      <c r="A3" s="134" t="s">
        <v>360</v>
      </c>
      <c r="B3" s="134"/>
      <c r="C3" s="134"/>
      <c r="D3" s="134"/>
      <c r="E3" s="134"/>
      <c r="F3" s="134"/>
      <c r="G3" s="134"/>
      <c r="H3" s="134"/>
      <c r="I3" s="134"/>
      <c r="J3" s="134"/>
    </row>
    <row r="4" spans="1:10" ht="78.599999999999994" customHeight="1" thickBot="1" x14ac:dyDescent="0.25">
      <c r="A4" s="369" t="s">
        <v>361</v>
      </c>
      <c r="B4" s="370"/>
      <c r="C4" s="370"/>
      <c r="D4" s="370"/>
      <c r="E4" s="370"/>
      <c r="F4" s="370"/>
      <c r="G4" s="370"/>
      <c r="H4" s="370"/>
      <c r="I4" s="370"/>
      <c r="J4" s="370"/>
    </row>
    <row r="5" spans="1:10" ht="13.5" thickBot="1" x14ac:dyDescent="0.25">
      <c r="A5" s="134" t="s">
        <v>346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x14ac:dyDescent="0.2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x14ac:dyDescent="0.2">
      <c r="A7" s="87"/>
      <c r="B7" s="87"/>
      <c r="C7" s="87"/>
      <c r="D7" s="87"/>
      <c r="E7" s="87"/>
      <c r="F7" s="87"/>
      <c r="G7" s="87"/>
      <c r="H7" s="87"/>
      <c r="I7" s="87"/>
      <c r="J7" s="87"/>
    </row>
    <row r="8" spans="1:10" x14ac:dyDescent="0.2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x14ac:dyDescent="0.2">
      <c r="A9" s="87"/>
      <c r="B9" s="87"/>
      <c r="C9" s="87"/>
      <c r="D9" s="87"/>
      <c r="E9" s="87"/>
      <c r="F9" s="87"/>
      <c r="G9" s="87"/>
      <c r="H9" s="87"/>
      <c r="I9" s="87"/>
      <c r="J9" s="87"/>
    </row>
    <row r="10" spans="1:10" x14ac:dyDescent="0.2">
      <c r="A10" s="87"/>
      <c r="B10" s="87"/>
      <c r="C10" s="87"/>
      <c r="D10" s="87"/>
      <c r="E10" s="87"/>
      <c r="F10" s="87"/>
      <c r="G10" s="87"/>
      <c r="H10" s="87"/>
      <c r="I10" s="87"/>
      <c r="J10" s="87"/>
    </row>
    <row r="11" spans="1:10" x14ac:dyDescent="0.2">
      <c r="A11" s="87"/>
      <c r="B11" s="87"/>
      <c r="C11" s="87"/>
      <c r="D11" s="87"/>
      <c r="E11" s="87"/>
      <c r="F11" s="87"/>
      <c r="G11" s="87"/>
      <c r="H11" s="87"/>
      <c r="I11" s="87"/>
      <c r="J11" s="87"/>
    </row>
    <row r="12" spans="1:10" x14ac:dyDescent="0.2">
      <c r="A12" s="87"/>
      <c r="B12" s="87"/>
      <c r="C12" s="87"/>
      <c r="D12" s="87"/>
      <c r="E12" s="87"/>
      <c r="F12" s="87"/>
      <c r="G12" s="87"/>
      <c r="H12" s="87"/>
      <c r="I12" s="87"/>
      <c r="J12" s="87"/>
    </row>
    <row r="13" spans="1:10" x14ac:dyDescent="0.2">
      <c r="A13" s="87"/>
      <c r="B13" s="87"/>
      <c r="C13" s="87"/>
      <c r="D13" s="87"/>
      <c r="E13" s="87"/>
      <c r="F13" s="87"/>
      <c r="G13" s="87"/>
      <c r="H13" s="87"/>
      <c r="I13" s="87"/>
      <c r="J13" s="87"/>
    </row>
    <row r="14" spans="1:10" x14ac:dyDescent="0.2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x14ac:dyDescent="0.2">
      <c r="A15" s="87"/>
      <c r="B15" s="87"/>
      <c r="C15" s="87"/>
      <c r="D15" s="87"/>
      <c r="E15" s="87"/>
      <c r="F15" s="87"/>
      <c r="G15" s="87"/>
      <c r="H15" s="87"/>
      <c r="I15" s="87"/>
      <c r="J15" s="87"/>
    </row>
    <row r="16" spans="1:10" x14ac:dyDescent="0.2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1:10" x14ac:dyDescent="0.2">
      <c r="A17" s="87"/>
      <c r="B17" s="87"/>
      <c r="C17" s="87"/>
      <c r="D17" s="87"/>
      <c r="E17" s="87"/>
      <c r="F17" s="87"/>
      <c r="G17" s="87"/>
      <c r="H17" s="87"/>
      <c r="I17" s="87"/>
      <c r="J17" s="87"/>
    </row>
    <row r="18" spans="1:10" x14ac:dyDescent="0.2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19" spans="1:10" x14ac:dyDescent="0.2">
      <c r="A19" s="87"/>
      <c r="B19" s="87"/>
      <c r="C19" s="87"/>
      <c r="D19" s="87"/>
      <c r="E19" s="87"/>
      <c r="F19" s="87"/>
      <c r="G19" s="87"/>
      <c r="H19" s="87"/>
      <c r="I19" s="87"/>
      <c r="J19" s="87"/>
    </row>
    <row r="20" spans="1:10" x14ac:dyDescent="0.2">
      <c r="A20" s="87"/>
      <c r="B20" s="87"/>
      <c r="C20" s="87"/>
      <c r="D20" s="87"/>
      <c r="E20" s="87"/>
      <c r="F20" s="87"/>
      <c r="G20" s="87"/>
      <c r="H20" s="87"/>
      <c r="I20" s="87"/>
      <c r="J20" s="87"/>
    </row>
    <row r="21" spans="1:10" x14ac:dyDescent="0.2">
      <c r="A21" s="87"/>
      <c r="B21" s="87"/>
      <c r="C21" s="87"/>
      <c r="D21" s="87"/>
      <c r="E21" s="87"/>
      <c r="F21" s="87"/>
      <c r="G21" s="87"/>
      <c r="H21" s="87"/>
      <c r="I21" s="87"/>
      <c r="J21" s="87"/>
    </row>
    <row r="22" spans="1:10" x14ac:dyDescent="0.2">
      <c r="A22" s="87"/>
      <c r="B22" s="87"/>
      <c r="C22" s="87"/>
      <c r="D22" s="87"/>
      <c r="E22" s="87"/>
      <c r="F22" s="87"/>
      <c r="G22" s="87"/>
      <c r="H22" s="87"/>
      <c r="I22" s="87"/>
      <c r="J22" s="87"/>
    </row>
    <row r="23" spans="1:10" x14ac:dyDescent="0.2">
      <c r="A23" s="87"/>
      <c r="B23" s="87"/>
      <c r="C23" s="87"/>
      <c r="D23" s="87"/>
      <c r="E23" s="87"/>
      <c r="F23" s="87"/>
      <c r="G23" s="87"/>
      <c r="H23" s="87"/>
      <c r="I23" s="87"/>
      <c r="J23" s="87"/>
    </row>
    <row r="24" spans="1:10" x14ac:dyDescent="0.2">
      <c r="A24" s="87"/>
      <c r="B24" s="87"/>
      <c r="C24" s="87"/>
      <c r="D24" s="87"/>
      <c r="E24" s="87"/>
      <c r="F24" s="87"/>
      <c r="G24" s="87"/>
      <c r="H24" s="87"/>
      <c r="I24" s="87"/>
      <c r="J24" s="87"/>
    </row>
    <row r="25" spans="1:10" ht="12" customHeight="1" x14ac:dyDescent="0.2">
      <c r="A25" s="87"/>
      <c r="B25" s="87"/>
      <c r="C25" s="87"/>
      <c r="D25" s="87"/>
      <c r="E25" s="87"/>
      <c r="F25" s="87"/>
      <c r="G25" s="87"/>
      <c r="H25" s="87"/>
      <c r="I25" s="87"/>
      <c r="J25" s="87"/>
    </row>
    <row r="26" spans="1:10" x14ac:dyDescent="0.2">
      <c r="A26" s="87"/>
      <c r="B26" s="87"/>
      <c r="C26" s="87"/>
      <c r="D26" s="87"/>
      <c r="E26" s="87"/>
      <c r="F26" s="87"/>
      <c r="G26" s="87"/>
      <c r="H26" s="87"/>
      <c r="I26" s="87"/>
      <c r="J26" s="87"/>
    </row>
    <row r="27" spans="1:10" x14ac:dyDescent="0.2">
      <c r="A27" s="87"/>
      <c r="B27" s="87"/>
      <c r="C27" s="87"/>
      <c r="D27" s="87"/>
      <c r="E27" s="87"/>
      <c r="F27" s="87"/>
      <c r="G27" s="87"/>
      <c r="H27" s="87"/>
      <c r="I27" s="87"/>
      <c r="J27" s="87"/>
    </row>
    <row r="28" spans="1:10" ht="9" customHeight="1" thickBot="1" x14ac:dyDescent="0.25">
      <c r="A28" s="87"/>
      <c r="B28" s="87"/>
      <c r="C28" s="87"/>
      <c r="D28" s="87"/>
      <c r="E28" s="87"/>
      <c r="F28" s="87"/>
      <c r="G28" s="87"/>
      <c r="H28" s="87"/>
      <c r="I28" s="87"/>
      <c r="J28" s="87"/>
    </row>
    <row r="29" spans="1:10" ht="13.5" thickBot="1" x14ac:dyDescent="0.25">
      <c r="A29" s="134" t="s">
        <v>347</v>
      </c>
      <c r="B29" s="134"/>
      <c r="C29" s="134"/>
      <c r="D29" s="134"/>
      <c r="E29" s="134"/>
      <c r="F29" s="134"/>
      <c r="G29" s="134"/>
      <c r="H29" s="134"/>
      <c r="I29" s="134"/>
      <c r="J29" s="134"/>
    </row>
    <row r="30" spans="1:10" ht="83.45" customHeight="1" x14ac:dyDescent="0.2">
      <c r="A30" s="367" t="s">
        <v>359</v>
      </c>
      <c r="B30" s="367"/>
      <c r="C30" s="367"/>
      <c r="D30" s="367"/>
      <c r="E30" s="367"/>
      <c r="F30" s="367"/>
      <c r="G30" s="367"/>
      <c r="H30" s="367"/>
      <c r="I30" s="367"/>
      <c r="J30" s="367"/>
    </row>
    <row r="31" spans="1:10" x14ac:dyDescent="0.2">
      <c r="A31" s="137" t="s">
        <v>381</v>
      </c>
      <c r="B31" s="138"/>
      <c r="C31" s="138"/>
      <c r="D31" s="138"/>
      <c r="E31" s="138"/>
      <c r="F31" s="138"/>
      <c r="G31" s="138"/>
      <c r="H31" s="137" t="s">
        <v>351</v>
      </c>
      <c r="I31" s="138"/>
      <c r="J31" s="138"/>
    </row>
    <row r="32" spans="1:10" x14ac:dyDescent="0.2">
      <c r="A32" s="87"/>
      <c r="B32" s="87"/>
      <c r="C32" s="87"/>
      <c r="D32" s="87"/>
      <c r="E32" s="87"/>
      <c r="F32" s="87"/>
      <c r="G32" s="87"/>
      <c r="H32" s="87"/>
      <c r="I32" s="87"/>
      <c r="J32" s="87"/>
    </row>
    <row r="33" spans="1:10" x14ac:dyDescent="0.2">
      <c r="A33" s="87"/>
      <c r="B33" s="87"/>
      <c r="C33" s="87"/>
      <c r="D33" s="87"/>
      <c r="E33" s="87"/>
      <c r="F33" s="87"/>
      <c r="G33" s="87"/>
      <c r="H33" s="87"/>
      <c r="I33" s="87"/>
      <c r="J33" s="87"/>
    </row>
    <row r="34" spans="1:10" x14ac:dyDescent="0.2">
      <c r="A34" s="87"/>
      <c r="B34" s="87"/>
      <c r="C34" s="87"/>
      <c r="D34" s="87"/>
      <c r="E34" s="87"/>
      <c r="F34" s="87"/>
      <c r="G34" s="87"/>
      <c r="H34" s="87"/>
      <c r="I34" s="87"/>
      <c r="J34" s="87"/>
    </row>
    <row r="35" spans="1:10" x14ac:dyDescent="0.2">
      <c r="A35" s="87"/>
      <c r="B35" s="87"/>
      <c r="C35" s="87"/>
      <c r="D35" s="87"/>
      <c r="E35" s="87"/>
      <c r="F35" s="87"/>
      <c r="G35" s="87"/>
      <c r="H35" s="87"/>
      <c r="I35" s="87"/>
      <c r="J35" s="87"/>
    </row>
    <row r="36" spans="1:10" ht="15" customHeight="1" x14ac:dyDescent="0.2">
      <c r="A36" s="87"/>
      <c r="B36" s="87"/>
      <c r="C36" s="87"/>
      <c r="D36" s="87"/>
      <c r="E36" s="87"/>
      <c r="F36" s="87"/>
      <c r="G36" s="87"/>
      <c r="H36" s="87"/>
      <c r="I36" s="87"/>
      <c r="J36" s="87"/>
    </row>
    <row r="37" spans="1:10" x14ac:dyDescent="0.2">
      <c r="A37" s="87"/>
      <c r="B37" s="87"/>
      <c r="C37" s="87"/>
      <c r="D37" s="87"/>
      <c r="E37" s="87"/>
      <c r="F37" s="87"/>
      <c r="G37" s="87"/>
      <c r="H37" s="87"/>
      <c r="I37" s="87"/>
      <c r="J37" s="87"/>
    </row>
    <row r="38" spans="1:10" x14ac:dyDescent="0.2">
      <c r="A38" s="87"/>
      <c r="B38" s="87"/>
      <c r="C38" s="87"/>
      <c r="D38" s="87"/>
      <c r="E38" s="87"/>
      <c r="F38" s="87"/>
      <c r="G38" s="87"/>
      <c r="H38" s="87"/>
      <c r="I38" s="87"/>
      <c r="J38" s="87"/>
    </row>
    <row r="39" spans="1:10" x14ac:dyDescent="0.2">
      <c r="A39" s="87"/>
      <c r="B39" s="87"/>
      <c r="C39" s="87"/>
      <c r="D39" s="87"/>
      <c r="E39" s="87"/>
      <c r="F39" s="87"/>
      <c r="G39" s="87"/>
      <c r="H39" s="87"/>
      <c r="I39" s="87"/>
      <c r="J39" s="87"/>
    </row>
    <row r="40" spans="1:10" x14ac:dyDescent="0.2">
      <c r="A40" s="87"/>
      <c r="B40" s="87"/>
      <c r="C40" s="87"/>
      <c r="D40" s="87"/>
      <c r="E40" s="87"/>
      <c r="F40" s="87"/>
      <c r="G40" s="87"/>
      <c r="H40" s="87"/>
      <c r="I40" s="87"/>
      <c r="J40" s="87"/>
    </row>
    <row r="41" spans="1:10" x14ac:dyDescent="0.2">
      <c r="A41" s="87"/>
      <c r="B41" s="87"/>
      <c r="C41" s="87"/>
      <c r="D41" s="87"/>
      <c r="E41" s="87"/>
      <c r="F41" s="87"/>
      <c r="G41" s="87"/>
      <c r="H41" s="87"/>
      <c r="I41" s="87"/>
      <c r="J41" s="87"/>
    </row>
    <row r="42" spans="1:10" x14ac:dyDescent="0.2">
      <c r="A42" s="87"/>
      <c r="B42" s="87"/>
      <c r="C42" s="87"/>
      <c r="D42" s="87"/>
      <c r="E42" s="87"/>
      <c r="F42" s="87"/>
      <c r="G42" s="87"/>
      <c r="H42" s="87"/>
      <c r="I42" s="87"/>
      <c r="J42" s="87"/>
    </row>
    <row r="43" spans="1:10" x14ac:dyDescent="0.2">
      <c r="A43" s="87"/>
      <c r="B43" s="87"/>
      <c r="C43" s="87"/>
      <c r="D43" s="87"/>
      <c r="E43" s="87"/>
      <c r="F43" s="87"/>
      <c r="G43" s="87"/>
      <c r="H43" s="87"/>
      <c r="I43" s="87"/>
      <c r="J43" s="87"/>
    </row>
    <row r="44" spans="1:10" x14ac:dyDescent="0.2">
      <c r="A44" s="139" t="s">
        <v>348</v>
      </c>
      <c r="B44" s="87"/>
      <c r="C44" s="87"/>
      <c r="D44" s="87"/>
      <c r="E44" s="87"/>
      <c r="F44" s="87"/>
      <c r="G44" s="87"/>
      <c r="H44" s="87"/>
      <c r="I44" s="87"/>
      <c r="J44" s="87"/>
    </row>
    <row r="45" spans="1:10" ht="6.6" customHeight="1" x14ac:dyDescent="0.2">
      <c r="A45" s="87"/>
      <c r="B45" s="87"/>
      <c r="C45" s="87"/>
      <c r="D45" s="87"/>
      <c r="E45" s="87"/>
      <c r="F45" s="87"/>
      <c r="G45" s="87"/>
      <c r="H45" s="87"/>
      <c r="I45" s="87"/>
      <c r="J45" s="87"/>
    </row>
    <row r="46" spans="1:10" ht="30" customHeight="1" thickBot="1" x14ac:dyDescent="0.25">
      <c r="A46" s="371" t="s">
        <v>350</v>
      </c>
      <c r="B46" s="371"/>
      <c r="C46" s="371"/>
      <c r="D46" s="371"/>
      <c r="E46" s="371"/>
      <c r="F46" s="371"/>
      <c r="G46" s="371"/>
      <c r="H46" s="371"/>
      <c r="I46" s="371"/>
      <c r="J46" s="371"/>
    </row>
    <row r="47" spans="1:10" ht="13.5" thickBot="1" x14ac:dyDescent="0.25">
      <c r="A47" s="134" t="s">
        <v>349</v>
      </c>
      <c r="B47" s="134"/>
      <c r="C47" s="134"/>
      <c r="D47" s="134"/>
      <c r="E47" s="134"/>
      <c r="F47" s="134"/>
      <c r="G47" s="134"/>
      <c r="H47" s="134"/>
      <c r="I47" s="134"/>
      <c r="J47" s="134"/>
    </row>
    <row r="48" spans="1:10" ht="74.45" customHeight="1" x14ac:dyDescent="0.2">
      <c r="A48" s="367" t="s">
        <v>354</v>
      </c>
      <c r="B48" s="367"/>
      <c r="C48" s="367"/>
      <c r="D48" s="367"/>
      <c r="E48" s="367"/>
      <c r="F48" s="367"/>
      <c r="G48" s="367"/>
      <c r="H48" s="367"/>
      <c r="I48" s="367"/>
      <c r="J48" s="367"/>
    </row>
    <row r="49" spans="1:10" x14ac:dyDescent="0.2">
      <c r="A49" s="136" t="s">
        <v>352</v>
      </c>
      <c r="B49" s="87"/>
      <c r="C49" s="87"/>
      <c r="D49" s="87"/>
      <c r="E49" s="87"/>
      <c r="F49" s="87"/>
      <c r="G49" s="136" t="s">
        <v>353</v>
      </c>
      <c r="H49" s="87"/>
      <c r="I49" s="87"/>
      <c r="J49" s="87"/>
    </row>
    <row r="50" spans="1:10" x14ac:dyDescent="0.2">
      <c r="A50" s="87"/>
      <c r="B50" s="87"/>
      <c r="C50" s="87"/>
      <c r="D50" s="87"/>
      <c r="E50" s="87"/>
      <c r="F50" s="87"/>
      <c r="G50" s="87"/>
      <c r="H50" s="87"/>
      <c r="I50" s="87"/>
      <c r="J50" s="87"/>
    </row>
    <row r="51" spans="1:10" x14ac:dyDescent="0.2">
      <c r="A51" s="87"/>
      <c r="B51" s="87"/>
      <c r="C51" s="87"/>
      <c r="D51" s="87"/>
      <c r="E51" s="87"/>
      <c r="F51" s="87"/>
      <c r="G51" s="87"/>
      <c r="H51" s="87"/>
      <c r="I51" s="87"/>
      <c r="J51" s="87"/>
    </row>
    <row r="52" spans="1:10" x14ac:dyDescent="0.2">
      <c r="A52" s="87"/>
      <c r="B52" s="87"/>
      <c r="C52" s="87"/>
      <c r="D52" s="87"/>
      <c r="E52" s="87"/>
      <c r="F52" s="87"/>
      <c r="G52" s="87"/>
      <c r="H52" s="87"/>
      <c r="I52" s="87"/>
      <c r="J52" s="87"/>
    </row>
    <row r="53" spans="1:10" x14ac:dyDescent="0.2">
      <c r="A53" s="87"/>
      <c r="B53" s="87"/>
      <c r="C53" s="87"/>
      <c r="D53" s="87"/>
      <c r="E53" s="87"/>
      <c r="F53" s="87"/>
      <c r="G53" s="87"/>
      <c r="H53" s="87"/>
      <c r="I53" s="87"/>
      <c r="J53" s="87"/>
    </row>
    <row r="54" spans="1:10" x14ac:dyDescent="0.2">
      <c r="A54" s="87"/>
      <c r="B54" s="87"/>
      <c r="C54" s="87"/>
      <c r="D54" s="87"/>
      <c r="E54" s="87"/>
      <c r="F54" s="87"/>
      <c r="G54" s="87"/>
      <c r="H54" s="87"/>
      <c r="I54" s="87"/>
      <c r="J54" s="87"/>
    </row>
    <row r="55" spans="1:10" x14ac:dyDescent="0.2">
      <c r="A55" s="87"/>
      <c r="B55" s="87"/>
      <c r="C55" s="87"/>
      <c r="D55" s="87"/>
      <c r="E55" s="87"/>
      <c r="F55" s="87"/>
      <c r="G55" s="87"/>
      <c r="H55" s="87"/>
      <c r="I55" s="87"/>
      <c r="J55" s="87"/>
    </row>
    <row r="56" spans="1:10" x14ac:dyDescent="0.2">
      <c r="A56" s="87"/>
      <c r="B56" s="87"/>
      <c r="C56" s="87"/>
      <c r="D56" s="87"/>
      <c r="E56" s="87"/>
      <c r="F56" s="87"/>
      <c r="G56" s="87"/>
      <c r="H56" s="87"/>
      <c r="I56" s="87"/>
      <c r="J56" s="87"/>
    </row>
    <row r="57" spans="1:10" x14ac:dyDescent="0.2">
      <c r="A57" s="87"/>
      <c r="B57" s="87"/>
      <c r="C57" s="87"/>
      <c r="D57" s="87"/>
      <c r="E57" s="87"/>
      <c r="F57" s="87"/>
      <c r="G57" s="87"/>
      <c r="H57" s="87"/>
      <c r="I57" s="87"/>
      <c r="J57" s="87"/>
    </row>
    <row r="58" spans="1:10" x14ac:dyDescent="0.2">
      <c r="A58" s="87"/>
      <c r="B58" s="87"/>
      <c r="C58" s="87"/>
      <c r="D58" s="87"/>
      <c r="E58" s="87"/>
      <c r="F58" s="87"/>
      <c r="G58" s="87"/>
      <c r="H58" s="87"/>
      <c r="I58" s="87"/>
      <c r="J58" s="87"/>
    </row>
    <row r="59" spans="1:10" x14ac:dyDescent="0.2">
      <c r="A59" s="87"/>
      <c r="B59" s="87"/>
      <c r="C59" s="87"/>
      <c r="D59" s="87"/>
      <c r="E59" s="87"/>
      <c r="F59" s="87"/>
      <c r="G59" s="87"/>
      <c r="H59" s="87"/>
      <c r="I59" s="87"/>
      <c r="J59" s="87"/>
    </row>
    <row r="60" spans="1:10" x14ac:dyDescent="0.2">
      <c r="A60" s="87"/>
      <c r="B60" s="87"/>
      <c r="C60" s="87"/>
      <c r="D60" s="87"/>
      <c r="E60" s="87"/>
      <c r="F60" s="87"/>
      <c r="G60" s="87"/>
      <c r="H60" s="87"/>
      <c r="I60" s="87"/>
      <c r="J60" s="87"/>
    </row>
    <row r="61" spans="1:10" ht="33" customHeight="1" x14ac:dyDescent="0.2">
      <c r="A61" s="87"/>
      <c r="B61" s="87"/>
      <c r="C61" s="371" t="s">
        <v>355</v>
      </c>
      <c r="D61" s="371"/>
      <c r="E61" s="371"/>
      <c r="F61" s="371"/>
      <c r="G61" s="371"/>
      <c r="H61" s="371"/>
      <c r="I61" s="371"/>
      <c r="J61" s="371"/>
    </row>
    <row r="62" spans="1:10" ht="10.9" customHeight="1" thickBot="1" x14ac:dyDescent="0.25">
      <c r="A62" s="87"/>
      <c r="B62" s="87"/>
      <c r="C62" s="87"/>
      <c r="D62" s="87"/>
      <c r="E62" s="87"/>
      <c r="F62" s="87"/>
      <c r="G62" s="87"/>
      <c r="H62" s="87"/>
      <c r="I62" s="87"/>
      <c r="J62" s="87"/>
    </row>
    <row r="63" spans="1:10" ht="13.5" thickBot="1" x14ac:dyDescent="0.25">
      <c r="A63" s="134" t="s">
        <v>356</v>
      </c>
      <c r="B63" s="134"/>
      <c r="C63" s="134"/>
      <c r="D63" s="134"/>
      <c r="E63" s="134"/>
      <c r="F63" s="134"/>
      <c r="G63" s="134"/>
      <c r="H63" s="134"/>
      <c r="I63" s="134"/>
      <c r="J63" s="134"/>
    </row>
    <row r="64" spans="1:10" ht="49.9" customHeight="1" x14ac:dyDescent="0.2">
      <c r="A64" s="367" t="s">
        <v>357</v>
      </c>
      <c r="B64" s="368"/>
      <c r="C64" s="368"/>
      <c r="D64" s="368"/>
      <c r="E64" s="368"/>
      <c r="F64" s="368"/>
      <c r="G64" s="368"/>
      <c r="H64" s="368"/>
      <c r="I64" s="368"/>
      <c r="J64" s="368"/>
    </row>
    <row r="65" spans="1:10" x14ac:dyDescent="0.2">
      <c r="A65" s="87"/>
      <c r="B65" s="87"/>
      <c r="C65" s="87"/>
      <c r="D65" s="87"/>
      <c r="E65" s="87"/>
      <c r="F65" s="87"/>
      <c r="G65" s="87"/>
      <c r="H65" s="87"/>
      <c r="I65" s="87"/>
      <c r="J65" s="87"/>
    </row>
    <row r="66" spans="1:10" x14ac:dyDescent="0.2">
      <c r="A66" s="87"/>
      <c r="B66" s="87"/>
      <c r="C66" s="87"/>
      <c r="D66" s="87"/>
      <c r="E66" s="87"/>
      <c r="F66" s="87"/>
      <c r="G66" s="87"/>
      <c r="H66" s="87"/>
      <c r="I66" s="87"/>
      <c r="J66" s="87"/>
    </row>
    <row r="67" spans="1:10" x14ac:dyDescent="0.2">
      <c r="A67" s="87"/>
      <c r="B67" s="87"/>
      <c r="C67" s="87"/>
      <c r="D67" s="87"/>
      <c r="E67" s="87"/>
      <c r="F67" s="87"/>
      <c r="G67" s="87"/>
      <c r="H67" s="87"/>
      <c r="I67" s="87"/>
      <c r="J67" s="87"/>
    </row>
    <row r="68" spans="1:10" x14ac:dyDescent="0.2">
      <c r="A68" s="87"/>
      <c r="B68" s="87"/>
      <c r="C68" s="87"/>
      <c r="D68" s="87"/>
      <c r="E68" s="87"/>
      <c r="F68" s="87"/>
      <c r="G68" s="87"/>
      <c r="H68" s="87"/>
      <c r="I68" s="87"/>
      <c r="J68" s="87"/>
    </row>
    <row r="69" spans="1:10" x14ac:dyDescent="0.2">
      <c r="A69" s="87"/>
      <c r="B69" s="87"/>
      <c r="C69" s="87"/>
      <c r="D69" s="87"/>
      <c r="E69" s="87"/>
      <c r="F69" s="87"/>
      <c r="G69" s="87"/>
      <c r="H69" s="87"/>
      <c r="I69" s="87"/>
      <c r="J69" s="87"/>
    </row>
    <row r="70" spans="1:10" x14ac:dyDescent="0.2">
      <c r="A70" s="87"/>
      <c r="B70" s="87"/>
      <c r="C70" s="87"/>
      <c r="D70" s="87"/>
      <c r="E70" s="87"/>
      <c r="F70" s="87"/>
      <c r="G70" s="87"/>
      <c r="H70" s="87"/>
      <c r="I70" s="87"/>
      <c r="J70" s="87"/>
    </row>
    <row r="71" spans="1:10" x14ac:dyDescent="0.2">
      <c r="A71" s="87"/>
      <c r="B71" s="87"/>
      <c r="C71" s="87"/>
      <c r="D71" s="87"/>
      <c r="E71" s="87"/>
      <c r="F71" s="87"/>
      <c r="G71" s="87"/>
      <c r="H71" s="87"/>
      <c r="I71" s="87"/>
      <c r="J71" s="87"/>
    </row>
    <row r="72" spans="1:10" x14ac:dyDescent="0.2">
      <c r="A72" s="87"/>
      <c r="B72" s="87"/>
      <c r="C72" s="87"/>
      <c r="D72" s="87"/>
      <c r="E72" s="87"/>
      <c r="F72" s="87"/>
      <c r="G72" s="87"/>
      <c r="H72" s="87"/>
      <c r="I72" s="87"/>
      <c r="J72" s="87"/>
    </row>
    <row r="73" spans="1:10" x14ac:dyDescent="0.2">
      <c r="A73" s="87"/>
      <c r="B73" s="87"/>
      <c r="C73" s="87"/>
      <c r="D73" s="87"/>
      <c r="E73" s="87"/>
      <c r="F73" s="87"/>
      <c r="G73" s="87"/>
      <c r="H73" s="87"/>
      <c r="I73" s="87"/>
      <c r="J73" s="87"/>
    </row>
    <row r="74" spans="1:10" x14ac:dyDescent="0.2">
      <c r="A74" s="87"/>
      <c r="B74" s="87"/>
      <c r="C74" s="87"/>
      <c r="D74" s="87"/>
      <c r="E74" s="87"/>
      <c r="F74" s="87"/>
      <c r="G74" s="87"/>
      <c r="H74" s="87"/>
      <c r="I74" s="87"/>
      <c r="J74" s="87"/>
    </row>
    <row r="75" spans="1:10" x14ac:dyDescent="0.2">
      <c r="A75" s="87"/>
      <c r="B75" s="87"/>
      <c r="C75" s="87"/>
      <c r="D75" s="87"/>
      <c r="E75" s="87"/>
      <c r="F75" s="87"/>
      <c r="G75" s="87"/>
      <c r="H75" s="87"/>
      <c r="I75" s="87"/>
      <c r="J75" s="87"/>
    </row>
    <row r="76" spans="1:10" x14ac:dyDescent="0.2">
      <c r="A76" s="87"/>
      <c r="B76" s="87"/>
      <c r="C76" s="87"/>
      <c r="D76" s="87"/>
      <c r="E76" s="87"/>
      <c r="F76" s="87"/>
      <c r="G76" s="87"/>
      <c r="H76" s="87"/>
      <c r="I76" s="87"/>
      <c r="J76" s="87"/>
    </row>
    <row r="77" spans="1:10" x14ac:dyDescent="0.2">
      <c r="A77" s="87"/>
      <c r="B77" s="87"/>
      <c r="C77" s="87"/>
      <c r="D77" s="87"/>
      <c r="E77" s="87"/>
      <c r="F77" s="87"/>
      <c r="G77" s="87"/>
      <c r="H77" s="87"/>
      <c r="I77" s="87"/>
      <c r="J77" s="87"/>
    </row>
    <row r="78" spans="1:10" x14ac:dyDescent="0.2">
      <c r="A78" s="87"/>
      <c r="B78" s="87"/>
      <c r="C78" s="87"/>
      <c r="D78" s="87"/>
      <c r="E78" s="87"/>
      <c r="F78" s="87"/>
      <c r="G78" s="87"/>
      <c r="H78" s="87"/>
      <c r="I78" s="87"/>
      <c r="J78" s="87"/>
    </row>
    <row r="79" spans="1:10" x14ac:dyDescent="0.2">
      <c r="A79" s="87"/>
      <c r="B79" s="87"/>
      <c r="C79" s="87"/>
      <c r="D79" s="87"/>
      <c r="E79" s="87"/>
      <c r="F79" s="87"/>
      <c r="G79" s="87"/>
      <c r="H79" s="87"/>
      <c r="I79" s="87"/>
      <c r="J79" s="87"/>
    </row>
    <row r="80" spans="1:10" x14ac:dyDescent="0.2">
      <c r="A80" s="87"/>
      <c r="B80" s="87"/>
      <c r="C80" s="87"/>
      <c r="D80" s="87"/>
      <c r="E80" s="87"/>
      <c r="F80" s="87"/>
      <c r="G80" s="87"/>
      <c r="H80" s="87"/>
      <c r="I80" s="87"/>
      <c r="J80" s="87"/>
    </row>
    <row r="81" spans="1:10" x14ac:dyDescent="0.2">
      <c r="A81" s="87"/>
      <c r="B81" s="87"/>
      <c r="C81" s="87"/>
      <c r="D81" s="87"/>
      <c r="E81" s="87"/>
      <c r="F81" s="87"/>
      <c r="G81" s="87"/>
      <c r="H81" s="87"/>
      <c r="I81" s="87"/>
      <c r="J81" s="87"/>
    </row>
    <row r="82" spans="1:10" x14ac:dyDescent="0.2">
      <c r="A82" s="87"/>
      <c r="B82" s="87"/>
      <c r="C82" s="87"/>
      <c r="D82" s="87"/>
      <c r="E82" s="87"/>
      <c r="F82" s="87"/>
      <c r="G82" s="87"/>
      <c r="H82" s="87"/>
      <c r="I82" s="87"/>
      <c r="J82" s="87"/>
    </row>
    <row r="83" spans="1:10" x14ac:dyDescent="0.2">
      <c r="A83" s="87"/>
      <c r="B83" s="87"/>
      <c r="C83" s="87"/>
      <c r="D83" s="87"/>
      <c r="E83" s="87"/>
      <c r="F83" s="87"/>
      <c r="G83" s="87"/>
      <c r="H83" s="87"/>
      <c r="I83" s="87"/>
      <c r="J83" s="87"/>
    </row>
    <row r="84" spans="1:10" x14ac:dyDescent="0.2">
      <c r="A84" s="87"/>
      <c r="B84" s="87"/>
      <c r="C84" s="87"/>
      <c r="D84" s="87"/>
      <c r="E84" s="87"/>
      <c r="F84" s="87"/>
      <c r="G84" s="87"/>
      <c r="H84" s="87"/>
      <c r="I84" s="87"/>
      <c r="J84" s="87"/>
    </row>
    <row r="85" spans="1:10" x14ac:dyDescent="0.2">
      <c r="A85" s="87"/>
      <c r="B85" s="87"/>
      <c r="C85" s="87"/>
      <c r="D85" s="87"/>
      <c r="E85" s="87"/>
      <c r="F85" s="87"/>
      <c r="G85" s="87"/>
      <c r="H85" s="87"/>
      <c r="I85" s="87"/>
      <c r="J85" s="87"/>
    </row>
    <row r="86" spans="1:10" x14ac:dyDescent="0.2">
      <c r="A86" s="87"/>
      <c r="B86" s="87"/>
      <c r="C86" s="87"/>
      <c r="D86" s="87"/>
      <c r="E86" s="87"/>
      <c r="F86" s="87"/>
      <c r="G86" s="87"/>
      <c r="H86" s="87"/>
      <c r="I86" s="87"/>
      <c r="J86" s="87"/>
    </row>
    <row r="87" spans="1:10" x14ac:dyDescent="0.2">
      <c r="A87" s="87"/>
      <c r="B87" s="87"/>
      <c r="C87" s="87"/>
      <c r="D87" s="87"/>
      <c r="E87" s="87"/>
      <c r="F87" s="87"/>
      <c r="G87" s="87"/>
      <c r="H87" s="87"/>
      <c r="I87" s="87"/>
      <c r="J87" s="87"/>
    </row>
    <row r="88" spans="1:10" x14ac:dyDescent="0.2">
      <c r="A88" s="87"/>
      <c r="B88" s="87"/>
      <c r="C88" s="87"/>
      <c r="D88" s="87"/>
      <c r="E88" s="87"/>
      <c r="F88" s="87"/>
      <c r="G88" s="87"/>
      <c r="H88" s="87"/>
      <c r="I88" s="87"/>
      <c r="J88" s="87"/>
    </row>
    <row r="89" spans="1:10" x14ac:dyDescent="0.2">
      <c r="A89" s="87"/>
      <c r="B89" s="87"/>
      <c r="C89" s="87"/>
      <c r="D89" s="87"/>
      <c r="E89" s="87"/>
      <c r="F89" s="87"/>
      <c r="G89" s="87"/>
      <c r="H89" s="87"/>
      <c r="I89" s="87"/>
      <c r="J89" s="87"/>
    </row>
    <row r="90" spans="1:10" x14ac:dyDescent="0.2">
      <c r="A90" s="87"/>
      <c r="B90" s="87"/>
      <c r="C90" s="87"/>
      <c r="D90" s="87"/>
      <c r="E90" s="87"/>
      <c r="F90" s="87"/>
      <c r="G90" s="87"/>
      <c r="H90" s="87"/>
      <c r="I90" s="87"/>
      <c r="J90" s="87"/>
    </row>
    <row r="91" spans="1:10" x14ac:dyDescent="0.2">
      <c r="A91" s="87"/>
      <c r="B91" s="87"/>
      <c r="C91" s="87"/>
      <c r="D91" s="87"/>
      <c r="E91" s="87"/>
      <c r="F91" s="87"/>
      <c r="G91" s="87"/>
      <c r="H91" s="87"/>
      <c r="I91" s="87"/>
      <c r="J91" s="87"/>
    </row>
    <row r="92" spans="1:10" x14ac:dyDescent="0.2">
      <c r="A92" s="87"/>
      <c r="B92" s="87"/>
      <c r="C92" s="87"/>
      <c r="D92" s="87"/>
      <c r="E92" s="87"/>
      <c r="F92" s="87"/>
      <c r="G92" s="87"/>
      <c r="H92" s="87"/>
      <c r="I92" s="87"/>
      <c r="J92" s="87"/>
    </row>
    <row r="93" spans="1:10" x14ac:dyDescent="0.2">
      <c r="A93" s="87"/>
      <c r="B93" s="87"/>
      <c r="C93" s="87"/>
      <c r="D93" s="87"/>
      <c r="E93" s="87"/>
      <c r="F93" s="87"/>
      <c r="G93" s="87"/>
      <c r="H93" s="87"/>
      <c r="I93" s="87"/>
      <c r="J93" s="87"/>
    </row>
    <row r="94" spans="1:10" x14ac:dyDescent="0.2">
      <c r="A94" s="87"/>
      <c r="B94" s="87"/>
      <c r="C94" s="87"/>
      <c r="D94" s="87"/>
      <c r="E94" s="87"/>
      <c r="F94" s="87"/>
      <c r="G94" s="87"/>
      <c r="H94" s="87"/>
      <c r="I94" s="87"/>
      <c r="J94" s="87"/>
    </row>
    <row r="95" spans="1:10" ht="13.5" thickBot="1" x14ac:dyDescent="0.25">
      <c r="A95" s="87"/>
      <c r="B95" s="87"/>
      <c r="C95" s="87"/>
      <c r="D95" s="87"/>
      <c r="E95" s="87"/>
      <c r="F95" s="87"/>
      <c r="G95" s="87"/>
      <c r="H95" s="87"/>
      <c r="I95" s="87"/>
      <c r="J95" s="87"/>
    </row>
    <row r="96" spans="1:10" ht="13.5" thickBot="1" x14ac:dyDescent="0.25">
      <c r="A96" s="134" t="s">
        <v>358</v>
      </c>
      <c r="B96" s="134"/>
      <c r="C96" s="134"/>
      <c r="D96" s="134"/>
      <c r="E96" s="134"/>
      <c r="F96" s="134"/>
      <c r="G96" s="134"/>
      <c r="H96" s="134"/>
      <c r="I96" s="134"/>
      <c r="J96" s="134"/>
    </row>
    <row r="97" spans="1:10" ht="46.15" customHeight="1" thickBot="1" x14ac:dyDescent="0.25">
      <c r="A97" s="141" t="s">
        <v>362</v>
      </c>
      <c r="B97" s="87"/>
      <c r="C97" s="87"/>
      <c r="D97" s="87"/>
      <c r="E97" s="87"/>
      <c r="F97" s="87"/>
      <c r="G97" s="87"/>
      <c r="H97" s="87"/>
      <c r="I97" s="87"/>
      <c r="J97" s="87"/>
    </row>
    <row r="98" spans="1:10" ht="6.6" customHeight="1" thickTop="1" thickBot="1" x14ac:dyDescent="0.25">
      <c r="A98" s="142"/>
      <c r="B98" s="142"/>
      <c r="C98" s="142"/>
      <c r="D98" s="142"/>
      <c r="E98" s="142"/>
      <c r="F98" s="142"/>
      <c r="G98" s="142"/>
      <c r="H98" s="142"/>
      <c r="I98" s="142"/>
      <c r="J98" s="142"/>
    </row>
    <row r="99" spans="1:10" ht="3" customHeight="1" thickTop="1" x14ac:dyDescent="0.2">
      <c r="A99" s="87"/>
      <c r="B99" s="87"/>
      <c r="C99" s="87"/>
      <c r="D99" s="87"/>
      <c r="E99" s="87"/>
      <c r="F99" s="87"/>
      <c r="G99" s="87"/>
      <c r="H99" s="87"/>
      <c r="I99" s="87"/>
      <c r="J99" s="87"/>
    </row>
  </sheetData>
  <sheetProtection sheet="1" objects="1" scenarios="1"/>
  <mergeCells count="6">
    <mergeCell ref="A64:J64"/>
    <mergeCell ref="A4:J4"/>
    <mergeCell ref="A30:J30"/>
    <mergeCell ref="A46:J46"/>
    <mergeCell ref="A48:J48"/>
    <mergeCell ref="C61:J61"/>
  </mergeCells>
  <printOptions horizontalCentered="1"/>
  <pageMargins left="0.78740157480314965" right="0" top="0.39370078740157483" bottom="0.59055118110236227" header="0.19685039370078741" footer="0.19685039370078741"/>
  <pageSetup paperSize="9" scale="81" fitToHeight="10" orientation="portrait" horizontalDpi="4294967293" verticalDpi="0" r:id="rId1"/>
  <headerFooter>
    <oddHeader>&amp;L&amp;"Arial Rounded MT Bold,Gras"&amp;8&amp;K03+000Manuel imprimé de la Bataille Navale - version Excel</oddHeader>
    <oddFooter>&amp;L&amp;"Arial,Gras"&amp;8Auteur : Cohenny Tristan&amp;"Arial,Normal"
&amp;"Arial,Gras"&amp;K007033Site : Excel-pratique.com&amp;C&amp;8&amp;D&amp;R&amp;"Arial,Gras"&amp;9&amp;P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R213"/>
  <sheetViews>
    <sheetView topLeftCell="A2" workbookViewId="0">
      <selection activeCell="K191" sqref="K191"/>
    </sheetView>
  </sheetViews>
  <sheetFormatPr baseColWidth="10" defaultRowHeight="9.6" customHeight="1" x14ac:dyDescent="0.2"/>
  <cols>
    <col min="1" max="1" width="3.28515625" customWidth="1"/>
    <col min="2" max="2" width="17.85546875" style="18" bestFit="1" customWidth="1"/>
    <col min="3" max="3" width="13.5703125" bestFit="1" customWidth="1"/>
    <col min="4" max="4" width="1.5703125" customWidth="1"/>
    <col min="5" max="5" width="5.28515625" customWidth="1"/>
    <col min="6" max="6" width="16.85546875" customWidth="1"/>
    <col min="7" max="11" width="4.42578125" customWidth="1"/>
    <col min="12" max="12" width="13.28515625" customWidth="1"/>
    <col min="13" max="13" width="19.7109375" customWidth="1"/>
    <col min="17" max="17" width="5.5703125" customWidth="1"/>
  </cols>
  <sheetData>
    <row r="1" spans="1:18" ht="27.6" customHeight="1" x14ac:dyDescent="0.2">
      <c r="A1" s="49" t="s">
        <v>215</v>
      </c>
      <c r="B1" s="49" t="s">
        <v>18</v>
      </c>
      <c r="C1" s="49" t="s">
        <v>199</v>
      </c>
      <c r="D1" s="372" t="s">
        <v>216</v>
      </c>
      <c r="E1" s="372"/>
      <c r="F1" s="372"/>
      <c r="G1" s="115" t="s">
        <v>344</v>
      </c>
    </row>
    <row r="2" spans="1:18" ht="11.45" customHeight="1" x14ac:dyDescent="0.3">
      <c r="A2" s="85">
        <v>1</v>
      </c>
      <c r="B2" s="113" t="s">
        <v>19</v>
      </c>
      <c r="C2" s="50">
        <v>0</v>
      </c>
      <c r="D2" s="373" t="s">
        <v>214</v>
      </c>
      <c r="E2" s="373"/>
      <c r="F2" s="373"/>
      <c r="G2" s="116">
        <v>1</v>
      </c>
      <c r="O2" s="98"/>
      <c r="P2" s="99"/>
      <c r="Q2" s="100"/>
      <c r="R2" s="101"/>
    </row>
    <row r="3" spans="1:18" ht="11.45" customHeight="1" x14ac:dyDescent="0.3">
      <c r="A3" s="85">
        <v>2</v>
      </c>
      <c r="B3" s="114" t="s">
        <v>188</v>
      </c>
      <c r="C3" s="51">
        <v>0</v>
      </c>
      <c r="D3" s="374" t="s">
        <v>214</v>
      </c>
      <c r="E3" s="374"/>
      <c r="F3" s="374"/>
      <c r="G3" s="117">
        <v>2</v>
      </c>
      <c r="O3" s="98"/>
      <c r="P3" s="99"/>
      <c r="Q3" s="100"/>
      <c r="R3" s="101"/>
    </row>
    <row r="4" spans="1:18" ht="11.45" customHeight="1" x14ac:dyDescent="0.3">
      <c r="A4" s="85">
        <v>3</v>
      </c>
      <c r="B4" s="113" t="s">
        <v>20</v>
      </c>
      <c r="C4" s="50">
        <v>0</v>
      </c>
      <c r="D4" s="373" t="s">
        <v>214</v>
      </c>
      <c r="E4" s="373"/>
      <c r="F4" s="373"/>
      <c r="G4" s="116">
        <v>3</v>
      </c>
      <c r="O4" s="98"/>
      <c r="P4" s="99"/>
      <c r="Q4" s="100"/>
      <c r="R4" s="101"/>
    </row>
    <row r="5" spans="1:18" ht="11.45" customHeight="1" x14ac:dyDescent="0.3">
      <c r="A5" s="85">
        <v>4</v>
      </c>
      <c r="B5" s="114" t="s">
        <v>21</v>
      </c>
      <c r="C5" s="51">
        <v>0</v>
      </c>
      <c r="D5" s="374" t="s">
        <v>214</v>
      </c>
      <c r="E5" s="374"/>
      <c r="F5" s="374"/>
      <c r="G5" s="117">
        <v>4</v>
      </c>
      <c r="O5" s="98"/>
      <c r="P5" s="99"/>
      <c r="Q5" s="100"/>
      <c r="R5" s="101"/>
    </row>
    <row r="6" spans="1:18" ht="11.45" customHeight="1" x14ac:dyDescent="0.3">
      <c r="A6" s="85">
        <v>5</v>
      </c>
      <c r="B6" s="113" t="s">
        <v>22</v>
      </c>
      <c r="C6" s="50">
        <v>0</v>
      </c>
      <c r="D6" s="373" t="s">
        <v>214</v>
      </c>
      <c r="E6" s="373"/>
      <c r="F6" s="373"/>
      <c r="G6" s="116">
        <v>5</v>
      </c>
      <c r="O6" s="98"/>
      <c r="P6" s="99"/>
      <c r="Q6" s="100"/>
      <c r="R6" s="101"/>
    </row>
    <row r="7" spans="1:18" ht="11.45" customHeight="1" x14ac:dyDescent="0.3">
      <c r="A7" s="85">
        <v>6</v>
      </c>
      <c r="B7" s="114" t="s">
        <v>23</v>
      </c>
      <c r="C7" s="51">
        <v>0</v>
      </c>
      <c r="D7" s="374" t="s">
        <v>214</v>
      </c>
      <c r="E7" s="374"/>
      <c r="F7" s="374"/>
      <c r="G7" s="117">
        <v>6</v>
      </c>
      <c r="O7" s="98"/>
      <c r="P7" s="99"/>
      <c r="Q7" s="100"/>
      <c r="R7" s="101"/>
    </row>
    <row r="8" spans="1:18" ht="11.45" customHeight="1" x14ac:dyDescent="0.3">
      <c r="A8" s="85">
        <v>7</v>
      </c>
      <c r="B8" s="113" t="s">
        <v>24</v>
      </c>
      <c r="C8" s="50">
        <v>0</v>
      </c>
      <c r="D8" s="373" t="s">
        <v>214</v>
      </c>
      <c r="E8" s="373"/>
      <c r="F8" s="373"/>
      <c r="G8" s="116">
        <v>7</v>
      </c>
      <c r="O8" s="98"/>
      <c r="P8" s="99"/>
      <c r="Q8" s="100"/>
      <c r="R8" s="101"/>
    </row>
    <row r="9" spans="1:18" ht="11.45" customHeight="1" x14ac:dyDescent="0.3">
      <c r="A9" s="85">
        <v>8</v>
      </c>
      <c r="B9" s="114" t="s">
        <v>25</v>
      </c>
      <c r="C9" s="51">
        <v>0</v>
      </c>
      <c r="D9" s="374" t="s">
        <v>214</v>
      </c>
      <c r="E9" s="374"/>
      <c r="F9" s="374"/>
      <c r="G9" s="117">
        <v>8</v>
      </c>
      <c r="O9" s="98"/>
      <c r="P9" s="102"/>
      <c r="Q9" s="100"/>
      <c r="R9" s="101"/>
    </row>
    <row r="10" spans="1:18" ht="11.45" customHeight="1" x14ac:dyDescent="0.3">
      <c r="A10" s="85">
        <v>9</v>
      </c>
      <c r="B10" s="113" t="s">
        <v>26</v>
      </c>
      <c r="C10" s="50">
        <v>0</v>
      </c>
      <c r="D10" s="373" t="s">
        <v>214</v>
      </c>
      <c r="E10" s="373"/>
      <c r="F10" s="373"/>
      <c r="G10" s="116">
        <v>9</v>
      </c>
      <c r="O10" s="98"/>
      <c r="P10" s="99"/>
      <c r="Q10" s="100"/>
      <c r="R10" s="101"/>
    </row>
    <row r="11" spans="1:18" ht="11.45" customHeight="1" x14ac:dyDescent="0.3">
      <c r="A11" s="85">
        <v>10</v>
      </c>
      <c r="B11" s="114" t="s">
        <v>27</v>
      </c>
      <c r="C11" s="51">
        <v>0</v>
      </c>
      <c r="D11" s="374" t="s">
        <v>214</v>
      </c>
      <c r="E11" s="374"/>
      <c r="F11" s="374"/>
      <c r="G11" s="117">
        <v>10</v>
      </c>
      <c r="O11" s="98"/>
      <c r="P11" s="99"/>
      <c r="Q11" s="100"/>
      <c r="R11" s="101"/>
    </row>
    <row r="12" spans="1:18" ht="11.45" customHeight="1" x14ac:dyDescent="0.3">
      <c r="A12" s="85">
        <v>11</v>
      </c>
      <c r="B12" s="113" t="s">
        <v>28</v>
      </c>
      <c r="C12" s="50">
        <v>0</v>
      </c>
      <c r="D12" s="373" t="s">
        <v>214</v>
      </c>
      <c r="E12" s="373"/>
      <c r="F12" s="373"/>
      <c r="G12" s="116">
        <v>11</v>
      </c>
      <c r="O12" s="98"/>
      <c r="P12" s="99"/>
      <c r="Q12" s="100"/>
      <c r="R12" s="101"/>
    </row>
    <row r="13" spans="1:18" ht="11.45" customHeight="1" x14ac:dyDescent="0.3">
      <c r="A13" s="85">
        <v>12</v>
      </c>
      <c r="B13" s="114" t="s">
        <v>29</v>
      </c>
      <c r="C13" s="51">
        <v>0</v>
      </c>
      <c r="D13" s="374" t="s">
        <v>214</v>
      </c>
      <c r="E13" s="374"/>
      <c r="F13" s="374"/>
      <c r="G13" s="117">
        <v>12</v>
      </c>
      <c r="O13" s="98"/>
      <c r="P13" s="99"/>
      <c r="Q13" s="100"/>
      <c r="R13" s="101"/>
    </row>
    <row r="14" spans="1:18" ht="11.45" customHeight="1" x14ac:dyDescent="0.3">
      <c r="A14" s="85">
        <v>13</v>
      </c>
      <c r="B14" s="113" t="s">
        <v>30</v>
      </c>
      <c r="C14" s="50">
        <v>0</v>
      </c>
      <c r="D14" s="373" t="s">
        <v>214</v>
      </c>
      <c r="E14" s="373"/>
      <c r="F14" s="373"/>
      <c r="G14" s="116">
        <v>13</v>
      </c>
      <c r="O14" s="98"/>
      <c r="P14" s="99"/>
      <c r="Q14" s="100"/>
      <c r="R14" s="101"/>
    </row>
    <row r="15" spans="1:18" ht="11.45" customHeight="1" x14ac:dyDescent="0.3">
      <c r="A15" s="85">
        <v>14</v>
      </c>
      <c r="B15" s="114" t="s">
        <v>31</v>
      </c>
      <c r="C15" s="51">
        <v>0</v>
      </c>
      <c r="D15" s="374" t="s">
        <v>214</v>
      </c>
      <c r="E15" s="374"/>
      <c r="F15" s="374"/>
      <c r="G15" s="117">
        <v>14</v>
      </c>
      <c r="O15" s="98"/>
      <c r="P15" s="99"/>
      <c r="Q15" s="100"/>
      <c r="R15" s="101"/>
    </row>
    <row r="16" spans="1:18" ht="11.45" customHeight="1" x14ac:dyDescent="0.3">
      <c r="A16" s="85">
        <v>15</v>
      </c>
      <c r="B16" s="113" t="s">
        <v>32</v>
      </c>
      <c r="C16" s="50">
        <v>0</v>
      </c>
      <c r="D16" s="373" t="s">
        <v>214</v>
      </c>
      <c r="E16" s="373"/>
      <c r="F16" s="373"/>
      <c r="G16" s="116">
        <v>15</v>
      </c>
      <c r="O16" s="98"/>
      <c r="P16" s="99"/>
      <c r="Q16" s="100"/>
      <c r="R16" s="101"/>
    </row>
    <row r="17" spans="1:18" ht="11.45" customHeight="1" x14ac:dyDescent="0.3">
      <c r="A17" s="85">
        <v>16</v>
      </c>
      <c r="B17" s="114" t="s">
        <v>33</v>
      </c>
      <c r="C17" s="51">
        <v>0</v>
      </c>
      <c r="D17" s="374" t="s">
        <v>214</v>
      </c>
      <c r="E17" s="374"/>
      <c r="F17" s="374"/>
      <c r="G17" s="117">
        <v>16</v>
      </c>
      <c r="O17" s="98"/>
      <c r="P17" s="99"/>
      <c r="Q17" s="100"/>
      <c r="R17" s="101"/>
    </row>
    <row r="18" spans="1:18" ht="11.45" customHeight="1" x14ac:dyDescent="0.3">
      <c r="A18" s="85">
        <v>17</v>
      </c>
      <c r="B18" s="113" t="s">
        <v>34</v>
      </c>
      <c r="C18" s="50">
        <v>0</v>
      </c>
      <c r="D18" s="373" t="s">
        <v>214</v>
      </c>
      <c r="E18" s="373"/>
      <c r="F18" s="373"/>
      <c r="G18" s="116">
        <v>17</v>
      </c>
      <c r="O18" s="98"/>
      <c r="P18" s="99"/>
      <c r="Q18" s="100"/>
      <c r="R18" s="101"/>
    </row>
    <row r="19" spans="1:18" ht="11.45" customHeight="1" x14ac:dyDescent="0.3">
      <c r="A19" s="85">
        <v>18</v>
      </c>
      <c r="B19" s="114" t="s">
        <v>35</v>
      </c>
      <c r="C19" s="51">
        <v>0</v>
      </c>
      <c r="D19" s="374" t="s">
        <v>214</v>
      </c>
      <c r="E19" s="374"/>
      <c r="F19" s="374"/>
      <c r="G19" s="117">
        <v>18</v>
      </c>
      <c r="O19" s="98"/>
      <c r="P19" s="99"/>
      <c r="Q19" s="100"/>
      <c r="R19" s="101"/>
    </row>
    <row r="20" spans="1:18" ht="11.45" customHeight="1" x14ac:dyDescent="0.3">
      <c r="A20" s="85">
        <v>19</v>
      </c>
      <c r="B20" s="113" t="s">
        <v>36</v>
      </c>
      <c r="C20" s="50">
        <v>0</v>
      </c>
      <c r="D20" s="373" t="s">
        <v>214</v>
      </c>
      <c r="E20" s="373"/>
      <c r="F20" s="373"/>
      <c r="G20" s="116">
        <v>19</v>
      </c>
      <c r="O20" s="98"/>
      <c r="P20" s="99"/>
      <c r="Q20" s="100"/>
      <c r="R20" s="101"/>
    </row>
    <row r="21" spans="1:18" ht="11.45" customHeight="1" x14ac:dyDescent="0.3">
      <c r="A21" s="85">
        <v>20</v>
      </c>
      <c r="B21" s="114" t="s">
        <v>37</v>
      </c>
      <c r="C21" s="51">
        <v>0</v>
      </c>
      <c r="D21" s="374" t="s">
        <v>214</v>
      </c>
      <c r="E21" s="374"/>
      <c r="F21" s="374"/>
      <c r="G21" s="117">
        <v>20</v>
      </c>
      <c r="O21" s="98"/>
      <c r="P21" s="99"/>
      <c r="Q21" s="100"/>
      <c r="R21" s="101"/>
    </row>
    <row r="22" spans="1:18" ht="11.45" customHeight="1" x14ac:dyDescent="0.3">
      <c r="A22" s="85">
        <v>21</v>
      </c>
      <c r="B22" s="113" t="s">
        <v>38</v>
      </c>
      <c r="C22" s="50">
        <v>0</v>
      </c>
      <c r="D22" s="373" t="s">
        <v>214</v>
      </c>
      <c r="E22" s="373"/>
      <c r="F22" s="373"/>
      <c r="G22" s="116">
        <v>21</v>
      </c>
      <c r="O22" s="98"/>
      <c r="P22" s="99"/>
      <c r="Q22" s="100"/>
      <c r="R22" s="101"/>
    </row>
    <row r="23" spans="1:18" ht="11.45" customHeight="1" x14ac:dyDescent="0.3">
      <c r="A23" s="85">
        <v>22</v>
      </c>
      <c r="B23" s="114" t="s">
        <v>39</v>
      </c>
      <c r="C23" s="51">
        <v>0</v>
      </c>
      <c r="D23" s="374" t="s">
        <v>214</v>
      </c>
      <c r="E23" s="374"/>
      <c r="F23" s="374"/>
      <c r="G23" s="117">
        <v>22</v>
      </c>
      <c r="O23" s="98"/>
      <c r="P23" s="99"/>
      <c r="Q23" s="100"/>
      <c r="R23" s="101"/>
    </row>
    <row r="24" spans="1:18" ht="11.45" customHeight="1" x14ac:dyDescent="0.3">
      <c r="A24" s="85">
        <v>23</v>
      </c>
      <c r="B24" s="113" t="s">
        <v>40</v>
      </c>
      <c r="C24" s="50">
        <v>0</v>
      </c>
      <c r="D24" s="373" t="s">
        <v>214</v>
      </c>
      <c r="E24" s="373"/>
      <c r="F24" s="373"/>
      <c r="G24" s="116">
        <v>23</v>
      </c>
      <c r="O24" s="98"/>
      <c r="P24" s="99"/>
      <c r="Q24" s="100"/>
      <c r="R24" s="101"/>
    </row>
    <row r="25" spans="1:18" ht="11.45" customHeight="1" x14ac:dyDescent="0.3">
      <c r="A25" s="85">
        <v>24</v>
      </c>
      <c r="B25" s="114" t="s">
        <v>189</v>
      </c>
      <c r="C25" s="51">
        <v>0</v>
      </c>
      <c r="D25" s="374" t="s">
        <v>214</v>
      </c>
      <c r="E25" s="374"/>
      <c r="F25" s="374"/>
      <c r="G25" s="117">
        <v>24</v>
      </c>
      <c r="O25" s="98"/>
      <c r="P25" s="99"/>
      <c r="Q25" s="100"/>
      <c r="R25" s="101"/>
    </row>
    <row r="26" spans="1:18" ht="11.45" customHeight="1" x14ac:dyDescent="0.3">
      <c r="A26" s="85">
        <v>25</v>
      </c>
      <c r="B26" s="113" t="s">
        <v>41</v>
      </c>
      <c r="C26" s="50">
        <v>0</v>
      </c>
      <c r="D26" s="373" t="s">
        <v>214</v>
      </c>
      <c r="E26" s="373"/>
      <c r="F26" s="373"/>
      <c r="G26" s="116">
        <v>25</v>
      </c>
      <c r="O26" s="98"/>
      <c r="P26" s="99"/>
      <c r="Q26" s="100"/>
      <c r="R26" s="101"/>
    </row>
    <row r="27" spans="1:18" ht="11.45" customHeight="1" x14ac:dyDescent="0.3">
      <c r="A27" s="85">
        <v>26</v>
      </c>
      <c r="B27" s="114" t="s">
        <v>42</v>
      </c>
      <c r="C27" s="51">
        <v>0</v>
      </c>
      <c r="D27" s="374" t="s">
        <v>214</v>
      </c>
      <c r="E27" s="374"/>
      <c r="F27" s="374"/>
      <c r="G27" s="117">
        <v>26</v>
      </c>
      <c r="O27" s="98"/>
      <c r="P27" s="99"/>
      <c r="Q27" s="100"/>
      <c r="R27" s="101"/>
    </row>
    <row r="28" spans="1:18" ht="11.45" customHeight="1" x14ac:dyDescent="0.3">
      <c r="A28" s="85">
        <v>27</v>
      </c>
      <c r="B28" s="113" t="s">
        <v>43</v>
      </c>
      <c r="C28" s="50">
        <v>0</v>
      </c>
      <c r="D28" s="373" t="s">
        <v>214</v>
      </c>
      <c r="E28" s="373"/>
      <c r="F28" s="373"/>
      <c r="G28" s="116">
        <v>27</v>
      </c>
      <c r="O28" s="98"/>
      <c r="P28" s="99"/>
      <c r="Q28" s="100"/>
      <c r="R28" s="101"/>
    </row>
    <row r="29" spans="1:18" ht="11.45" customHeight="1" x14ac:dyDescent="0.3">
      <c r="A29" s="85">
        <v>28</v>
      </c>
      <c r="B29" s="114" t="s">
        <v>44</v>
      </c>
      <c r="C29" s="51">
        <v>0</v>
      </c>
      <c r="D29" s="374" t="s">
        <v>214</v>
      </c>
      <c r="E29" s="374"/>
      <c r="F29" s="374"/>
      <c r="G29" s="117">
        <v>28</v>
      </c>
      <c r="O29" s="98"/>
      <c r="P29" s="99"/>
      <c r="Q29" s="100"/>
      <c r="R29" s="101"/>
    </row>
    <row r="30" spans="1:18" ht="11.45" customHeight="1" x14ac:dyDescent="0.3">
      <c r="A30" s="85">
        <v>29</v>
      </c>
      <c r="B30" s="113" t="s">
        <v>45</v>
      </c>
      <c r="C30" s="50">
        <v>0</v>
      </c>
      <c r="D30" s="373" t="s">
        <v>214</v>
      </c>
      <c r="E30" s="373"/>
      <c r="F30" s="373"/>
      <c r="G30" s="116">
        <v>29</v>
      </c>
      <c r="O30" s="98"/>
      <c r="P30" s="99"/>
      <c r="Q30" s="100"/>
      <c r="R30" s="101"/>
    </row>
    <row r="31" spans="1:18" ht="11.45" customHeight="1" x14ac:dyDescent="0.3">
      <c r="A31" s="85">
        <v>30</v>
      </c>
      <c r="B31" s="114" t="s">
        <v>46</v>
      </c>
      <c r="C31" s="51">
        <v>0</v>
      </c>
      <c r="D31" s="374" t="s">
        <v>214</v>
      </c>
      <c r="E31" s="374"/>
      <c r="F31" s="374"/>
      <c r="G31" s="117">
        <v>30</v>
      </c>
      <c r="O31" s="98"/>
      <c r="P31" s="99"/>
      <c r="Q31" s="100"/>
      <c r="R31" s="101"/>
    </row>
    <row r="32" spans="1:18" ht="11.45" customHeight="1" x14ac:dyDescent="0.3">
      <c r="A32" s="85">
        <v>31</v>
      </c>
      <c r="B32" s="113" t="s">
        <v>47</v>
      </c>
      <c r="C32" s="50">
        <v>0</v>
      </c>
      <c r="D32" s="373" t="s">
        <v>214</v>
      </c>
      <c r="E32" s="373"/>
      <c r="F32" s="373"/>
      <c r="G32" s="116">
        <v>31</v>
      </c>
      <c r="O32" s="98"/>
      <c r="P32" s="99"/>
      <c r="Q32" s="100"/>
      <c r="R32" s="101"/>
    </row>
    <row r="33" spans="1:18" ht="11.45" customHeight="1" x14ac:dyDescent="0.3">
      <c r="A33" s="85">
        <v>32</v>
      </c>
      <c r="B33" s="114" t="s">
        <v>200</v>
      </c>
      <c r="C33" s="51">
        <v>0</v>
      </c>
      <c r="D33" s="374" t="s">
        <v>214</v>
      </c>
      <c r="E33" s="374"/>
      <c r="F33" s="374"/>
      <c r="G33" s="117">
        <v>32</v>
      </c>
      <c r="O33" s="98"/>
      <c r="P33" s="99"/>
      <c r="Q33" s="100"/>
      <c r="R33" s="101"/>
    </row>
    <row r="34" spans="1:18" ht="11.45" customHeight="1" x14ac:dyDescent="0.3">
      <c r="A34" s="85">
        <v>33</v>
      </c>
      <c r="B34" s="113" t="s">
        <v>48</v>
      </c>
      <c r="C34" s="50">
        <v>0</v>
      </c>
      <c r="D34" s="373" t="s">
        <v>214</v>
      </c>
      <c r="E34" s="373"/>
      <c r="F34" s="373"/>
      <c r="G34" s="116">
        <v>33</v>
      </c>
      <c r="O34" s="98"/>
      <c r="P34" s="99"/>
      <c r="Q34" s="100"/>
      <c r="R34" s="101"/>
    </row>
    <row r="35" spans="1:18" ht="11.45" customHeight="1" x14ac:dyDescent="0.3">
      <c r="A35" s="85">
        <v>34</v>
      </c>
      <c r="B35" s="114" t="s">
        <v>49</v>
      </c>
      <c r="C35" s="51">
        <v>0</v>
      </c>
      <c r="D35" s="374" t="s">
        <v>214</v>
      </c>
      <c r="E35" s="374"/>
      <c r="F35" s="374"/>
      <c r="G35" s="117">
        <v>34</v>
      </c>
      <c r="O35" s="98"/>
      <c r="P35" s="99"/>
      <c r="Q35" s="100"/>
      <c r="R35" s="101"/>
    </row>
    <row r="36" spans="1:18" ht="11.45" customHeight="1" x14ac:dyDescent="0.3">
      <c r="A36" s="85">
        <v>35</v>
      </c>
      <c r="B36" s="113" t="s">
        <v>50</v>
      </c>
      <c r="C36" s="50">
        <v>0</v>
      </c>
      <c r="D36" s="373" t="s">
        <v>214</v>
      </c>
      <c r="E36" s="373"/>
      <c r="F36" s="373"/>
      <c r="G36" s="116">
        <v>35</v>
      </c>
      <c r="O36" s="98"/>
      <c r="P36" s="99"/>
      <c r="Q36" s="100"/>
      <c r="R36" s="101"/>
    </row>
    <row r="37" spans="1:18" ht="11.45" customHeight="1" x14ac:dyDescent="0.3">
      <c r="A37" s="85">
        <v>36</v>
      </c>
      <c r="B37" s="114" t="s">
        <v>51</v>
      </c>
      <c r="C37" s="51">
        <v>0</v>
      </c>
      <c r="D37" s="374" t="s">
        <v>214</v>
      </c>
      <c r="E37" s="374"/>
      <c r="F37" s="374"/>
      <c r="G37" s="117">
        <v>36</v>
      </c>
      <c r="O37" s="98"/>
      <c r="P37" s="99"/>
      <c r="Q37" s="100"/>
      <c r="R37" s="101"/>
    </row>
    <row r="38" spans="1:18" ht="11.45" customHeight="1" x14ac:dyDescent="0.3">
      <c r="A38" s="85">
        <v>37</v>
      </c>
      <c r="B38" s="113" t="s">
        <v>52</v>
      </c>
      <c r="C38" s="50">
        <v>240</v>
      </c>
      <c r="D38" s="373" t="s">
        <v>213</v>
      </c>
      <c r="E38" s="373"/>
      <c r="F38" s="373"/>
      <c r="G38" s="116">
        <v>37</v>
      </c>
      <c r="O38" s="98"/>
      <c r="P38" s="99"/>
      <c r="Q38" s="100"/>
      <c r="R38" s="101"/>
    </row>
    <row r="39" spans="1:18" ht="11.45" customHeight="1" x14ac:dyDescent="0.3">
      <c r="A39" s="85">
        <v>38</v>
      </c>
      <c r="B39" s="114" t="s">
        <v>53</v>
      </c>
      <c r="C39" s="51">
        <v>0</v>
      </c>
      <c r="D39" s="374" t="s">
        <v>214</v>
      </c>
      <c r="E39" s="374"/>
      <c r="F39" s="374"/>
      <c r="G39" s="117">
        <v>38</v>
      </c>
      <c r="O39" s="98"/>
      <c r="P39" s="99"/>
      <c r="Q39" s="100"/>
      <c r="R39" s="101"/>
    </row>
    <row r="40" spans="1:18" ht="11.45" customHeight="1" x14ac:dyDescent="0.3">
      <c r="A40" s="85">
        <v>39</v>
      </c>
      <c r="B40" s="113" t="s">
        <v>54</v>
      </c>
      <c r="C40" s="50">
        <v>0</v>
      </c>
      <c r="D40" s="373" t="s">
        <v>214</v>
      </c>
      <c r="E40" s="373"/>
      <c r="F40" s="373"/>
      <c r="G40" s="116">
        <v>39</v>
      </c>
      <c r="O40" s="98"/>
      <c r="P40" s="99"/>
      <c r="Q40" s="100"/>
      <c r="R40" s="101"/>
    </row>
    <row r="41" spans="1:18" ht="11.45" customHeight="1" x14ac:dyDescent="0.3">
      <c r="A41" s="85">
        <v>40</v>
      </c>
      <c r="B41" s="114" t="s">
        <v>55</v>
      </c>
      <c r="C41" s="51">
        <v>0</v>
      </c>
      <c r="D41" s="374" t="s">
        <v>214</v>
      </c>
      <c r="E41" s="374"/>
      <c r="F41" s="374"/>
      <c r="G41" s="117">
        <v>40</v>
      </c>
      <c r="O41" s="98"/>
      <c r="P41" s="99"/>
      <c r="Q41" s="100"/>
      <c r="R41" s="101"/>
    </row>
    <row r="42" spans="1:18" ht="11.45" customHeight="1" x14ac:dyDescent="0.3">
      <c r="A42" s="85">
        <v>41</v>
      </c>
      <c r="B42" s="113" t="s">
        <v>56</v>
      </c>
      <c r="C42" s="50">
        <v>0</v>
      </c>
      <c r="D42" s="373" t="s">
        <v>214</v>
      </c>
      <c r="E42" s="373"/>
      <c r="F42" s="373"/>
      <c r="G42" s="116">
        <v>41</v>
      </c>
      <c r="O42" s="98"/>
      <c r="P42" s="99"/>
      <c r="Q42" s="100"/>
      <c r="R42" s="101"/>
    </row>
    <row r="43" spans="1:18" ht="11.45" customHeight="1" x14ac:dyDescent="0.3">
      <c r="A43" s="85">
        <v>42</v>
      </c>
      <c r="B43" s="114" t="s">
        <v>57</v>
      </c>
      <c r="C43" s="51">
        <v>0</v>
      </c>
      <c r="D43" s="374" t="s">
        <v>214</v>
      </c>
      <c r="E43" s="374"/>
      <c r="F43" s="374"/>
      <c r="G43" s="117">
        <v>42</v>
      </c>
      <c r="O43" s="98"/>
      <c r="P43" s="99"/>
      <c r="Q43" s="100"/>
      <c r="R43" s="101"/>
    </row>
    <row r="44" spans="1:18" ht="11.45" customHeight="1" x14ac:dyDescent="0.3">
      <c r="A44" s="85">
        <v>43</v>
      </c>
      <c r="B44" s="113" t="s">
        <v>58</v>
      </c>
      <c r="C44" s="50">
        <v>0</v>
      </c>
      <c r="D44" s="373" t="s">
        <v>214</v>
      </c>
      <c r="E44" s="373"/>
      <c r="F44" s="373"/>
      <c r="G44" s="116">
        <v>43</v>
      </c>
      <c r="O44" s="98"/>
      <c r="P44" s="99"/>
      <c r="Q44" s="100"/>
      <c r="R44" s="101"/>
    </row>
    <row r="45" spans="1:18" ht="11.45" customHeight="1" x14ac:dyDescent="0.3">
      <c r="A45" s="85">
        <v>44</v>
      </c>
      <c r="B45" s="114" t="s">
        <v>59</v>
      </c>
      <c r="C45" s="51">
        <v>0</v>
      </c>
      <c r="D45" s="374" t="s">
        <v>214</v>
      </c>
      <c r="E45" s="374"/>
      <c r="F45" s="374"/>
      <c r="G45" s="117">
        <v>44</v>
      </c>
      <c r="O45" s="98"/>
      <c r="P45" s="99"/>
      <c r="Q45" s="100"/>
      <c r="R45" s="101"/>
    </row>
    <row r="46" spans="1:18" ht="11.45" customHeight="1" x14ac:dyDescent="0.3">
      <c r="A46" s="85">
        <v>45</v>
      </c>
      <c r="B46" s="113" t="s">
        <v>60</v>
      </c>
      <c r="C46" s="50">
        <v>0</v>
      </c>
      <c r="D46" s="373" t="s">
        <v>214</v>
      </c>
      <c r="E46" s="373"/>
      <c r="F46" s="373"/>
      <c r="G46" s="116">
        <v>45</v>
      </c>
      <c r="O46" s="98"/>
      <c r="P46" s="99"/>
      <c r="Q46" s="100"/>
      <c r="R46" s="101"/>
    </row>
    <row r="47" spans="1:18" ht="11.45" customHeight="1" x14ac:dyDescent="0.3">
      <c r="A47" s="85">
        <v>46</v>
      </c>
      <c r="B47" s="114" t="s">
        <v>61</v>
      </c>
      <c r="C47" s="51">
        <v>0</v>
      </c>
      <c r="D47" s="374" t="s">
        <v>214</v>
      </c>
      <c r="E47" s="374"/>
      <c r="F47" s="374"/>
      <c r="G47" s="117">
        <v>46</v>
      </c>
      <c r="O47" s="98"/>
      <c r="P47" s="99"/>
      <c r="Q47" s="100"/>
      <c r="R47" s="101"/>
    </row>
    <row r="48" spans="1:18" ht="11.45" customHeight="1" x14ac:dyDescent="0.3">
      <c r="A48" s="85">
        <v>47</v>
      </c>
      <c r="B48" s="113" t="s">
        <v>62</v>
      </c>
      <c r="C48" s="50">
        <v>0</v>
      </c>
      <c r="D48" s="373" t="s">
        <v>214</v>
      </c>
      <c r="E48" s="373"/>
      <c r="F48" s="373"/>
      <c r="G48" s="116">
        <v>47</v>
      </c>
      <c r="O48" s="98"/>
      <c r="P48" s="99"/>
      <c r="Q48" s="100"/>
      <c r="R48" s="101"/>
    </row>
    <row r="49" spans="1:18" ht="11.45" customHeight="1" x14ac:dyDescent="0.3">
      <c r="A49" s="85">
        <v>48</v>
      </c>
      <c r="B49" s="114" t="s">
        <v>63</v>
      </c>
      <c r="C49" s="51">
        <v>0</v>
      </c>
      <c r="D49" s="374" t="s">
        <v>214</v>
      </c>
      <c r="E49" s="374"/>
      <c r="F49" s="374"/>
      <c r="G49" s="117">
        <v>48</v>
      </c>
      <c r="O49" s="98"/>
      <c r="P49" s="99"/>
      <c r="Q49" s="100"/>
      <c r="R49" s="101"/>
    </row>
    <row r="50" spans="1:18" ht="11.45" customHeight="1" x14ac:dyDescent="0.3">
      <c r="A50" s="85">
        <v>49</v>
      </c>
      <c r="B50" s="113" t="s">
        <v>64</v>
      </c>
      <c r="C50" s="50">
        <v>0</v>
      </c>
      <c r="D50" s="373" t="s">
        <v>214</v>
      </c>
      <c r="E50" s="373"/>
      <c r="F50" s="373"/>
      <c r="G50" s="116">
        <v>49</v>
      </c>
      <c r="O50" s="98"/>
      <c r="P50" s="99"/>
      <c r="Q50" s="100"/>
      <c r="R50" s="101"/>
    </row>
    <row r="51" spans="1:18" ht="11.45" customHeight="1" x14ac:dyDescent="0.3">
      <c r="A51" s="85">
        <v>50</v>
      </c>
      <c r="B51" s="114" t="s">
        <v>65</v>
      </c>
      <c r="C51" s="51">
        <v>0</v>
      </c>
      <c r="D51" s="374" t="s">
        <v>214</v>
      </c>
      <c r="E51" s="374"/>
      <c r="F51" s="374"/>
      <c r="G51" s="117">
        <v>50</v>
      </c>
      <c r="O51" s="98"/>
      <c r="P51" s="99"/>
      <c r="Q51" s="100"/>
      <c r="R51" s="101"/>
    </row>
    <row r="52" spans="1:18" ht="11.45" customHeight="1" x14ac:dyDescent="0.3">
      <c r="A52" s="85">
        <v>51</v>
      </c>
      <c r="B52" s="113" t="s">
        <v>66</v>
      </c>
      <c r="C52" s="50">
        <v>0</v>
      </c>
      <c r="D52" s="373" t="s">
        <v>214</v>
      </c>
      <c r="E52" s="373"/>
      <c r="F52" s="373"/>
      <c r="G52" s="116">
        <v>51</v>
      </c>
      <c r="O52" s="98"/>
      <c r="P52" s="99"/>
      <c r="Q52" s="100"/>
      <c r="R52" s="101"/>
    </row>
    <row r="53" spans="1:18" ht="11.45" customHeight="1" x14ac:dyDescent="0.3">
      <c r="A53" s="85">
        <v>52</v>
      </c>
      <c r="B53" s="114" t="s">
        <v>67</v>
      </c>
      <c r="C53" s="51">
        <v>0</v>
      </c>
      <c r="D53" s="374" t="s">
        <v>214</v>
      </c>
      <c r="E53" s="374"/>
      <c r="F53" s="374"/>
      <c r="G53" s="117">
        <v>52</v>
      </c>
      <c r="O53" s="98"/>
      <c r="P53" s="99"/>
      <c r="Q53" s="100"/>
      <c r="R53" s="101"/>
    </row>
    <row r="54" spans="1:18" ht="11.45" customHeight="1" x14ac:dyDescent="0.3">
      <c r="A54" s="85">
        <v>53</v>
      </c>
      <c r="B54" s="113" t="s">
        <v>68</v>
      </c>
      <c r="C54" s="50">
        <v>0</v>
      </c>
      <c r="D54" s="373" t="s">
        <v>214</v>
      </c>
      <c r="E54" s="373"/>
      <c r="F54" s="373"/>
      <c r="G54" s="116">
        <v>53</v>
      </c>
      <c r="O54" s="98"/>
      <c r="P54" s="99"/>
      <c r="Q54" s="100"/>
      <c r="R54" s="101"/>
    </row>
    <row r="55" spans="1:18" ht="11.45" customHeight="1" x14ac:dyDescent="0.3">
      <c r="A55" s="85">
        <v>54</v>
      </c>
      <c r="B55" s="114" t="s">
        <v>69</v>
      </c>
      <c r="C55" s="51">
        <v>0</v>
      </c>
      <c r="D55" s="374" t="s">
        <v>214</v>
      </c>
      <c r="E55" s="374"/>
      <c r="F55" s="374"/>
      <c r="G55" s="117">
        <v>54</v>
      </c>
      <c r="O55" s="98"/>
      <c r="P55" s="99"/>
      <c r="Q55" s="100"/>
      <c r="R55" s="101"/>
    </row>
    <row r="56" spans="1:18" ht="11.45" customHeight="1" x14ac:dyDescent="0.3">
      <c r="A56" s="85">
        <v>55</v>
      </c>
      <c r="B56" s="113" t="s">
        <v>70</v>
      </c>
      <c r="C56" s="50">
        <v>0</v>
      </c>
      <c r="D56" s="373" t="s">
        <v>214</v>
      </c>
      <c r="E56" s="373"/>
      <c r="F56" s="373"/>
      <c r="G56" s="116">
        <v>55</v>
      </c>
      <c r="O56" s="98"/>
      <c r="P56" s="99"/>
      <c r="Q56" s="100"/>
      <c r="R56" s="101"/>
    </row>
    <row r="57" spans="1:18" ht="11.45" customHeight="1" x14ac:dyDescent="0.3">
      <c r="A57" s="85">
        <v>56</v>
      </c>
      <c r="B57" s="114" t="s">
        <v>218</v>
      </c>
      <c r="C57" s="51">
        <v>1700</v>
      </c>
      <c r="D57" s="374" t="s">
        <v>213</v>
      </c>
      <c r="E57" s="374"/>
      <c r="F57" s="374"/>
      <c r="G57" s="117">
        <v>56</v>
      </c>
      <c r="O57" s="98"/>
      <c r="P57" s="99"/>
      <c r="Q57" s="100"/>
      <c r="R57" s="101"/>
    </row>
    <row r="58" spans="1:18" ht="11.45" customHeight="1" x14ac:dyDescent="0.3">
      <c r="A58" s="85">
        <v>57</v>
      </c>
      <c r="B58" s="113" t="s">
        <v>71</v>
      </c>
      <c r="C58" s="50">
        <v>0</v>
      </c>
      <c r="D58" s="373" t="s">
        <v>214</v>
      </c>
      <c r="E58" s="373"/>
      <c r="F58" s="373"/>
      <c r="G58" s="116">
        <v>57</v>
      </c>
      <c r="O58" s="98"/>
      <c r="P58" s="99"/>
      <c r="Q58" s="100"/>
      <c r="R58" s="101"/>
    </row>
    <row r="59" spans="1:18" ht="11.45" customHeight="1" x14ac:dyDescent="0.3">
      <c r="A59" s="85">
        <v>58</v>
      </c>
      <c r="B59" s="114" t="s">
        <v>219</v>
      </c>
      <c r="C59" s="51">
        <v>0</v>
      </c>
      <c r="D59" s="374" t="s">
        <v>214</v>
      </c>
      <c r="E59" s="374"/>
      <c r="F59" s="374"/>
      <c r="G59" s="117">
        <v>58</v>
      </c>
      <c r="O59" s="98"/>
      <c r="P59" s="99"/>
      <c r="Q59" s="100"/>
      <c r="R59" s="101"/>
    </row>
    <row r="60" spans="1:18" ht="11.45" customHeight="1" x14ac:dyDescent="0.3">
      <c r="A60" s="85">
        <v>59</v>
      </c>
      <c r="B60" s="113" t="s">
        <v>220</v>
      </c>
      <c r="C60" s="50">
        <v>1500</v>
      </c>
      <c r="D60" s="373" t="s">
        <v>213</v>
      </c>
      <c r="E60" s="373"/>
      <c r="F60" s="373"/>
      <c r="G60" s="116">
        <v>59</v>
      </c>
      <c r="O60" s="98"/>
      <c r="P60" s="99"/>
      <c r="Q60" s="100"/>
      <c r="R60" s="101"/>
    </row>
    <row r="61" spans="1:18" ht="11.45" customHeight="1" x14ac:dyDescent="0.3">
      <c r="A61" s="85">
        <v>60</v>
      </c>
      <c r="B61" s="114" t="s">
        <v>72</v>
      </c>
      <c r="C61" s="51">
        <v>0</v>
      </c>
      <c r="D61" s="374" t="s">
        <v>214</v>
      </c>
      <c r="E61" s="374"/>
      <c r="F61" s="374"/>
      <c r="G61" s="117">
        <v>60</v>
      </c>
      <c r="O61" s="98"/>
      <c r="P61" s="99"/>
      <c r="Q61" s="100"/>
      <c r="R61" s="101"/>
    </row>
    <row r="62" spans="1:18" ht="11.45" customHeight="1" x14ac:dyDescent="0.3">
      <c r="A62" s="85">
        <v>61</v>
      </c>
      <c r="B62" s="113" t="s">
        <v>73</v>
      </c>
      <c r="C62" s="50">
        <v>0</v>
      </c>
      <c r="D62" s="373" t="s">
        <v>214</v>
      </c>
      <c r="E62" s="373"/>
      <c r="F62" s="373"/>
      <c r="G62" s="116">
        <v>61</v>
      </c>
      <c r="O62" s="98"/>
      <c r="P62" s="99"/>
      <c r="Q62" s="100"/>
      <c r="R62" s="101"/>
    </row>
    <row r="63" spans="1:18" ht="11.45" customHeight="1" x14ac:dyDescent="0.3">
      <c r="A63" s="85">
        <v>62</v>
      </c>
      <c r="B63" s="114" t="s">
        <v>74</v>
      </c>
      <c r="C63" s="51">
        <v>300</v>
      </c>
      <c r="D63" s="374" t="s">
        <v>213</v>
      </c>
      <c r="E63" s="374"/>
      <c r="F63" s="374"/>
      <c r="G63" s="117">
        <v>62</v>
      </c>
      <c r="O63" s="98"/>
      <c r="P63" s="99"/>
      <c r="Q63" s="100"/>
      <c r="R63" s="101"/>
    </row>
    <row r="64" spans="1:18" ht="11.45" customHeight="1" x14ac:dyDescent="0.3">
      <c r="A64" s="85">
        <v>63</v>
      </c>
      <c r="B64" s="113" t="s">
        <v>75</v>
      </c>
      <c r="C64" s="50">
        <v>0</v>
      </c>
      <c r="D64" s="373" t="s">
        <v>214</v>
      </c>
      <c r="E64" s="373"/>
      <c r="F64" s="373"/>
      <c r="G64" s="116">
        <v>63</v>
      </c>
      <c r="O64" s="98"/>
      <c r="P64" s="99"/>
      <c r="Q64" s="100"/>
      <c r="R64" s="101"/>
    </row>
    <row r="65" spans="1:18" ht="11.45" customHeight="1" x14ac:dyDescent="0.3">
      <c r="A65" s="85">
        <v>64</v>
      </c>
      <c r="B65" s="114" t="s">
        <v>76</v>
      </c>
      <c r="C65" s="51">
        <v>0</v>
      </c>
      <c r="D65" s="374" t="s">
        <v>214</v>
      </c>
      <c r="E65" s="374"/>
      <c r="F65" s="374"/>
      <c r="G65" s="117">
        <v>64</v>
      </c>
      <c r="O65" s="98"/>
      <c r="P65" s="99"/>
      <c r="Q65" s="100"/>
      <c r="R65" s="101"/>
    </row>
    <row r="66" spans="1:18" ht="11.45" customHeight="1" x14ac:dyDescent="0.3">
      <c r="A66" s="85">
        <v>65</v>
      </c>
      <c r="B66" s="113" t="s">
        <v>77</v>
      </c>
      <c r="C66" s="50">
        <v>0</v>
      </c>
      <c r="D66" s="373" t="s">
        <v>214</v>
      </c>
      <c r="E66" s="373"/>
      <c r="F66" s="373"/>
      <c r="G66" s="116">
        <v>65</v>
      </c>
      <c r="O66" s="98"/>
      <c r="P66" s="99"/>
      <c r="Q66" s="100"/>
      <c r="R66" s="101"/>
    </row>
    <row r="67" spans="1:18" ht="11.45" customHeight="1" x14ac:dyDescent="0.3">
      <c r="A67" s="85">
        <v>66</v>
      </c>
      <c r="B67" s="114" t="s">
        <v>78</v>
      </c>
      <c r="C67" s="51">
        <v>0</v>
      </c>
      <c r="D67" s="374" t="s">
        <v>214</v>
      </c>
      <c r="E67" s="374"/>
      <c r="F67" s="374"/>
      <c r="G67" s="117">
        <v>66</v>
      </c>
      <c r="O67" s="98"/>
      <c r="P67" s="99"/>
      <c r="Q67" s="100"/>
      <c r="R67" s="101"/>
    </row>
    <row r="68" spans="1:18" ht="11.45" customHeight="1" x14ac:dyDescent="0.2">
      <c r="A68" s="85">
        <v>67</v>
      </c>
      <c r="B68" s="113" t="s">
        <v>79</v>
      </c>
      <c r="C68" s="50">
        <v>0</v>
      </c>
      <c r="D68" s="373" t="s">
        <v>214</v>
      </c>
      <c r="E68" s="373"/>
      <c r="F68" s="373"/>
      <c r="G68" s="116">
        <v>67</v>
      </c>
    </row>
    <row r="69" spans="1:18" ht="11.45" customHeight="1" x14ac:dyDescent="0.2">
      <c r="A69" s="85">
        <v>68</v>
      </c>
      <c r="B69" s="114" t="s">
        <v>80</v>
      </c>
      <c r="C69" s="51">
        <v>0</v>
      </c>
      <c r="D69" s="374" t="s">
        <v>214</v>
      </c>
      <c r="E69" s="374"/>
      <c r="F69" s="374"/>
      <c r="G69" s="117">
        <v>68</v>
      </c>
    </row>
    <row r="70" spans="1:18" ht="11.45" customHeight="1" x14ac:dyDescent="0.2">
      <c r="A70" s="85">
        <v>69</v>
      </c>
      <c r="B70" s="113" t="s">
        <v>81</v>
      </c>
      <c r="C70" s="50">
        <v>0</v>
      </c>
      <c r="D70" s="373" t="s">
        <v>214</v>
      </c>
      <c r="E70" s="373"/>
      <c r="F70" s="373"/>
      <c r="G70" s="116">
        <v>69</v>
      </c>
    </row>
    <row r="71" spans="1:18" ht="11.45" customHeight="1" x14ac:dyDescent="0.2">
      <c r="A71" s="85">
        <v>70</v>
      </c>
      <c r="B71" s="114" t="s">
        <v>82</v>
      </c>
      <c r="C71" s="51">
        <v>0</v>
      </c>
      <c r="D71" s="374" t="s">
        <v>214</v>
      </c>
      <c r="E71" s="374"/>
      <c r="F71" s="374"/>
      <c r="G71" s="117">
        <v>70</v>
      </c>
    </row>
    <row r="72" spans="1:18" ht="11.45" customHeight="1" x14ac:dyDescent="0.2">
      <c r="A72" s="85">
        <v>71</v>
      </c>
      <c r="B72" s="113" t="s">
        <v>83</v>
      </c>
      <c r="C72" s="50">
        <v>0</v>
      </c>
      <c r="D72" s="373" t="s">
        <v>214</v>
      </c>
      <c r="E72" s="373"/>
      <c r="F72" s="373"/>
      <c r="G72" s="116">
        <v>71</v>
      </c>
    </row>
    <row r="73" spans="1:18" ht="11.45" customHeight="1" x14ac:dyDescent="0.2">
      <c r="A73" s="85">
        <v>72</v>
      </c>
      <c r="B73" s="114" t="s">
        <v>84</v>
      </c>
      <c r="C73" s="51">
        <v>0</v>
      </c>
      <c r="D73" s="374" t="s">
        <v>214</v>
      </c>
      <c r="E73" s="374"/>
      <c r="F73" s="374"/>
      <c r="G73" s="117">
        <v>72</v>
      </c>
    </row>
    <row r="74" spans="1:18" ht="11.45" customHeight="1" x14ac:dyDescent="0.2">
      <c r="A74" s="85">
        <v>73</v>
      </c>
      <c r="B74" s="113" t="s">
        <v>85</v>
      </c>
      <c r="C74" s="50">
        <v>0</v>
      </c>
      <c r="D74" s="373" t="s">
        <v>214</v>
      </c>
      <c r="E74" s="373"/>
      <c r="F74" s="373"/>
      <c r="G74" s="116">
        <v>73</v>
      </c>
    </row>
    <row r="75" spans="1:18" ht="11.45" customHeight="1" x14ac:dyDescent="0.2">
      <c r="A75" s="85">
        <v>74</v>
      </c>
      <c r="B75" s="114" t="s">
        <v>86</v>
      </c>
      <c r="C75" s="51">
        <v>0</v>
      </c>
      <c r="D75" s="374" t="s">
        <v>214</v>
      </c>
      <c r="E75" s="374"/>
      <c r="F75" s="374"/>
      <c r="G75" s="117">
        <v>74</v>
      </c>
    </row>
    <row r="76" spans="1:18" ht="11.45" customHeight="1" x14ac:dyDescent="0.2">
      <c r="A76" s="85">
        <v>75</v>
      </c>
      <c r="B76" s="113" t="s">
        <v>87</v>
      </c>
      <c r="C76" s="50">
        <v>0</v>
      </c>
      <c r="D76" s="373" t="s">
        <v>214</v>
      </c>
      <c r="E76" s="373"/>
      <c r="F76" s="373"/>
      <c r="G76" s="116">
        <v>75</v>
      </c>
    </row>
    <row r="77" spans="1:18" ht="11.45" customHeight="1" x14ac:dyDescent="0.2">
      <c r="A77" s="85">
        <v>76</v>
      </c>
      <c r="B77" s="114" t="s">
        <v>88</v>
      </c>
      <c r="C77" s="51">
        <v>0</v>
      </c>
      <c r="D77" s="374" t="s">
        <v>214</v>
      </c>
      <c r="E77" s="374"/>
      <c r="F77" s="374"/>
      <c r="G77" s="117">
        <v>76</v>
      </c>
    </row>
    <row r="78" spans="1:18" ht="11.45" customHeight="1" x14ac:dyDescent="0.2">
      <c r="A78" s="85">
        <v>77</v>
      </c>
      <c r="B78" s="113" t="s">
        <v>89</v>
      </c>
      <c r="C78" s="50">
        <v>0</v>
      </c>
      <c r="D78" s="373" t="s">
        <v>214</v>
      </c>
      <c r="E78" s="373"/>
      <c r="F78" s="373"/>
      <c r="G78" s="116">
        <v>77</v>
      </c>
    </row>
    <row r="79" spans="1:18" ht="11.45" customHeight="1" x14ac:dyDescent="0.2">
      <c r="A79" s="85">
        <v>78</v>
      </c>
      <c r="B79" s="114" t="s">
        <v>90</v>
      </c>
      <c r="C79" s="51">
        <v>0</v>
      </c>
      <c r="D79" s="374" t="s">
        <v>214</v>
      </c>
      <c r="E79" s="374"/>
      <c r="F79" s="374"/>
      <c r="G79" s="117">
        <v>78</v>
      </c>
    </row>
    <row r="80" spans="1:18" ht="11.45" customHeight="1" x14ac:dyDescent="0.2">
      <c r="A80" s="85">
        <v>79</v>
      </c>
      <c r="B80" s="113" t="s">
        <v>91</v>
      </c>
      <c r="C80" s="50">
        <v>0</v>
      </c>
      <c r="D80" s="373" t="s">
        <v>214</v>
      </c>
      <c r="E80" s="373"/>
      <c r="F80" s="373"/>
      <c r="G80" s="116">
        <v>79</v>
      </c>
    </row>
    <row r="81" spans="1:7" ht="11.45" customHeight="1" x14ac:dyDescent="0.2">
      <c r="A81" s="85">
        <v>80</v>
      </c>
      <c r="B81" s="114" t="s">
        <v>92</v>
      </c>
      <c r="C81" s="51">
        <v>100</v>
      </c>
      <c r="D81" s="374" t="s">
        <v>214</v>
      </c>
      <c r="E81" s="374"/>
      <c r="F81" s="374"/>
      <c r="G81" s="117">
        <v>80</v>
      </c>
    </row>
    <row r="82" spans="1:7" ht="11.45" customHeight="1" x14ac:dyDescent="0.2">
      <c r="A82" s="85">
        <v>81</v>
      </c>
      <c r="B82" s="113" t="s">
        <v>93</v>
      </c>
      <c r="C82" s="50">
        <v>0</v>
      </c>
      <c r="D82" s="373" t="s">
        <v>214</v>
      </c>
      <c r="E82" s="373"/>
      <c r="F82" s="373"/>
      <c r="G82" s="116">
        <v>81</v>
      </c>
    </row>
    <row r="83" spans="1:7" ht="11.45" customHeight="1" x14ac:dyDescent="0.2">
      <c r="A83" s="85">
        <v>82</v>
      </c>
      <c r="B83" s="114" t="s">
        <v>190</v>
      </c>
      <c r="C83" s="51">
        <v>1</v>
      </c>
      <c r="D83" s="374" t="s">
        <v>214</v>
      </c>
      <c r="E83" s="374"/>
      <c r="F83" s="374"/>
      <c r="G83" s="117">
        <v>82</v>
      </c>
    </row>
    <row r="84" spans="1:7" ht="11.45" customHeight="1" x14ac:dyDescent="0.2">
      <c r="A84" s="85">
        <v>83</v>
      </c>
      <c r="B84" s="113" t="s">
        <v>94</v>
      </c>
      <c r="C84" s="50">
        <v>0</v>
      </c>
      <c r="D84" s="373" t="s">
        <v>214</v>
      </c>
      <c r="E84" s="373"/>
      <c r="F84" s="373"/>
      <c r="G84" s="116">
        <v>83</v>
      </c>
    </row>
    <row r="85" spans="1:7" ht="11.45" customHeight="1" x14ac:dyDescent="0.2">
      <c r="A85" s="85">
        <v>84</v>
      </c>
      <c r="B85" s="114" t="s">
        <v>95</v>
      </c>
      <c r="C85" s="51">
        <v>0</v>
      </c>
      <c r="D85" s="374" t="s">
        <v>214</v>
      </c>
      <c r="E85" s="374"/>
      <c r="F85" s="374"/>
      <c r="G85" s="117">
        <v>84</v>
      </c>
    </row>
    <row r="86" spans="1:7" ht="11.45" customHeight="1" x14ac:dyDescent="0.2">
      <c r="A86" s="85">
        <v>85</v>
      </c>
      <c r="B86" s="113" t="s">
        <v>96</v>
      </c>
      <c r="C86" s="50">
        <v>0</v>
      </c>
      <c r="D86" s="373" t="s">
        <v>214</v>
      </c>
      <c r="E86" s="373"/>
      <c r="F86" s="373"/>
      <c r="G86" s="116">
        <v>85</v>
      </c>
    </row>
    <row r="87" spans="1:7" ht="11.45" customHeight="1" x14ac:dyDescent="0.2">
      <c r="A87" s="85">
        <v>86</v>
      </c>
      <c r="B87" s="114" t="s">
        <v>97</v>
      </c>
      <c r="C87" s="51">
        <v>80</v>
      </c>
      <c r="D87" s="374" t="s">
        <v>214</v>
      </c>
      <c r="E87" s="374"/>
      <c r="F87" s="374"/>
      <c r="G87" s="117">
        <v>86</v>
      </c>
    </row>
    <row r="88" spans="1:7" ht="11.45" customHeight="1" x14ac:dyDescent="0.2">
      <c r="A88" s="85">
        <v>87</v>
      </c>
      <c r="B88" s="113" t="s">
        <v>98</v>
      </c>
      <c r="C88" s="50">
        <v>0</v>
      </c>
      <c r="D88" s="373" t="s">
        <v>214</v>
      </c>
      <c r="E88" s="373"/>
      <c r="F88" s="373"/>
      <c r="G88" s="116">
        <v>87</v>
      </c>
    </row>
    <row r="89" spans="1:7" ht="11.45" customHeight="1" x14ac:dyDescent="0.2">
      <c r="A89" s="85">
        <v>88</v>
      </c>
      <c r="B89" s="114" t="s">
        <v>99</v>
      </c>
      <c r="C89" s="51">
        <v>0</v>
      </c>
      <c r="D89" s="374" t="s">
        <v>214</v>
      </c>
      <c r="E89" s="374"/>
      <c r="F89" s="374"/>
      <c r="G89" s="117">
        <v>88</v>
      </c>
    </row>
    <row r="90" spans="1:7" ht="11.45" customHeight="1" x14ac:dyDescent="0.2">
      <c r="A90" s="85">
        <v>89</v>
      </c>
      <c r="B90" s="113" t="s">
        <v>100</v>
      </c>
      <c r="C90" s="50">
        <v>0</v>
      </c>
      <c r="D90" s="373" t="s">
        <v>214</v>
      </c>
      <c r="E90" s="373"/>
      <c r="F90" s="373"/>
      <c r="G90" s="116">
        <v>89</v>
      </c>
    </row>
    <row r="91" spans="1:7" ht="11.45" customHeight="1" x14ac:dyDescent="0.2">
      <c r="A91" s="85">
        <v>90</v>
      </c>
      <c r="B91" s="114" t="s">
        <v>101</v>
      </c>
      <c r="C91" s="51">
        <v>0</v>
      </c>
      <c r="D91" s="374" t="s">
        <v>214</v>
      </c>
      <c r="E91" s="374"/>
      <c r="F91" s="374"/>
      <c r="G91" s="117">
        <v>90</v>
      </c>
    </row>
    <row r="92" spans="1:7" ht="11.45" customHeight="1" x14ac:dyDescent="0.2">
      <c r="A92" s="85">
        <v>91</v>
      </c>
      <c r="B92" s="113" t="s">
        <v>102</v>
      </c>
      <c r="C92" s="50">
        <v>0</v>
      </c>
      <c r="D92" s="373" t="s">
        <v>214</v>
      </c>
      <c r="E92" s="373"/>
      <c r="F92" s="373"/>
      <c r="G92" s="116">
        <v>91</v>
      </c>
    </row>
    <row r="93" spans="1:7" ht="11.45" customHeight="1" x14ac:dyDescent="0.2">
      <c r="A93" s="85">
        <v>92</v>
      </c>
      <c r="B93" s="114" t="s">
        <v>103</v>
      </c>
      <c r="C93" s="51">
        <v>0</v>
      </c>
      <c r="D93" s="374" t="s">
        <v>214</v>
      </c>
      <c r="E93" s="374"/>
      <c r="F93" s="374"/>
      <c r="G93" s="117">
        <v>92</v>
      </c>
    </row>
    <row r="94" spans="1:7" ht="11.45" customHeight="1" x14ac:dyDescent="0.2">
      <c r="A94" s="85">
        <v>93</v>
      </c>
      <c r="B94" s="113" t="s">
        <v>104</v>
      </c>
      <c r="C94" s="50">
        <v>0</v>
      </c>
      <c r="D94" s="373" t="s">
        <v>214</v>
      </c>
      <c r="E94" s="373"/>
      <c r="F94" s="373"/>
      <c r="G94" s="116">
        <v>93</v>
      </c>
    </row>
    <row r="95" spans="1:7" ht="11.45" customHeight="1" x14ac:dyDescent="0.2">
      <c r="A95" s="85">
        <v>94</v>
      </c>
      <c r="B95" s="114" t="s">
        <v>105</v>
      </c>
      <c r="C95" s="51">
        <v>0</v>
      </c>
      <c r="D95" s="374" t="s">
        <v>214</v>
      </c>
      <c r="E95" s="374"/>
      <c r="F95" s="374"/>
      <c r="G95" s="117">
        <v>94</v>
      </c>
    </row>
    <row r="96" spans="1:7" ht="11.45" customHeight="1" x14ac:dyDescent="0.2">
      <c r="A96" s="85">
        <v>95</v>
      </c>
      <c r="B96" s="113" t="s">
        <v>106</v>
      </c>
      <c r="C96" s="50">
        <v>0</v>
      </c>
      <c r="D96" s="373" t="s">
        <v>214</v>
      </c>
      <c r="E96" s="373"/>
      <c r="F96" s="373"/>
      <c r="G96" s="116">
        <v>95</v>
      </c>
    </row>
    <row r="97" spans="1:7" ht="11.45" customHeight="1" x14ac:dyDescent="0.2">
      <c r="A97" s="85">
        <v>96</v>
      </c>
      <c r="B97" s="114" t="s">
        <v>107</v>
      </c>
      <c r="C97" s="51">
        <v>0</v>
      </c>
      <c r="D97" s="374" t="s">
        <v>214</v>
      </c>
      <c r="E97" s="374"/>
      <c r="F97" s="374"/>
      <c r="G97" s="117">
        <v>96</v>
      </c>
    </row>
    <row r="98" spans="1:7" ht="11.45" customHeight="1" x14ac:dyDescent="0.2">
      <c r="A98" s="85">
        <v>97</v>
      </c>
      <c r="B98" s="113" t="s">
        <v>108</v>
      </c>
      <c r="C98" s="50">
        <v>0</v>
      </c>
      <c r="D98" s="373" t="s">
        <v>214</v>
      </c>
      <c r="E98" s="373"/>
      <c r="F98" s="373"/>
      <c r="G98" s="116">
        <v>97</v>
      </c>
    </row>
    <row r="99" spans="1:7" ht="11.45" customHeight="1" x14ac:dyDescent="0.2">
      <c r="A99" s="85">
        <v>98</v>
      </c>
      <c r="B99" s="114" t="s">
        <v>109</v>
      </c>
      <c r="C99" s="51">
        <v>0</v>
      </c>
      <c r="D99" s="374" t="s">
        <v>214</v>
      </c>
      <c r="E99" s="374"/>
      <c r="F99" s="374"/>
      <c r="G99" s="117">
        <v>98</v>
      </c>
    </row>
    <row r="100" spans="1:7" ht="11.45" customHeight="1" x14ac:dyDescent="0.2">
      <c r="A100" s="85">
        <v>99</v>
      </c>
      <c r="B100" s="113" t="s">
        <v>110</v>
      </c>
      <c r="C100" s="50">
        <v>0</v>
      </c>
      <c r="D100" s="373" t="s">
        <v>214</v>
      </c>
      <c r="E100" s="373"/>
      <c r="F100" s="373"/>
      <c r="G100" s="116">
        <v>99</v>
      </c>
    </row>
    <row r="101" spans="1:7" ht="11.45" customHeight="1" x14ac:dyDescent="0.2">
      <c r="A101" s="85">
        <v>100</v>
      </c>
      <c r="B101" s="114" t="s">
        <v>191</v>
      </c>
      <c r="C101" s="51">
        <v>0</v>
      </c>
      <c r="D101" s="374" t="s">
        <v>214</v>
      </c>
      <c r="E101" s="374"/>
      <c r="F101" s="374"/>
      <c r="G101" s="117">
        <v>100</v>
      </c>
    </row>
    <row r="102" spans="1:7" ht="11.45" customHeight="1" x14ac:dyDescent="0.2">
      <c r="A102" s="85">
        <v>101</v>
      </c>
      <c r="B102" s="113" t="s">
        <v>111</v>
      </c>
      <c r="C102" s="50">
        <v>0</v>
      </c>
      <c r="D102" s="373" t="s">
        <v>214</v>
      </c>
      <c r="E102" s="373"/>
      <c r="F102" s="373"/>
      <c r="G102" s="116">
        <v>101</v>
      </c>
    </row>
    <row r="103" spans="1:7" ht="11.45" customHeight="1" x14ac:dyDescent="0.2">
      <c r="A103" s="85">
        <v>102</v>
      </c>
      <c r="B103" s="114" t="s">
        <v>112</v>
      </c>
      <c r="C103" s="51">
        <v>0</v>
      </c>
      <c r="D103" s="374" t="s">
        <v>214</v>
      </c>
      <c r="E103" s="374"/>
      <c r="F103" s="374"/>
      <c r="G103" s="117">
        <v>102</v>
      </c>
    </row>
    <row r="104" spans="1:7" ht="11.45" customHeight="1" x14ac:dyDescent="0.2">
      <c r="A104" s="85">
        <v>103</v>
      </c>
      <c r="B104" s="113" t="s">
        <v>113</v>
      </c>
      <c r="C104" s="50">
        <v>0</v>
      </c>
      <c r="D104" s="373" t="s">
        <v>214</v>
      </c>
      <c r="E104" s="373"/>
      <c r="F104" s="373"/>
      <c r="G104" s="116">
        <v>103</v>
      </c>
    </row>
    <row r="105" spans="1:7" ht="11.45" customHeight="1" x14ac:dyDescent="0.2">
      <c r="A105" s="85">
        <v>104</v>
      </c>
      <c r="B105" s="114" t="s">
        <v>114</v>
      </c>
      <c r="C105" s="51">
        <v>0</v>
      </c>
      <c r="D105" s="374" t="s">
        <v>214</v>
      </c>
      <c r="E105" s="374"/>
      <c r="F105" s="374"/>
      <c r="G105" s="117">
        <v>104</v>
      </c>
    </row>
    <row r="106" spans="1:7" ht="11.45" customHeight="1" x14ac:dyDescent="0.2">
      <c r="A106" s="85">
        <v>105</v>
      </c>
      <c r="B106" s="113" t="s">
        <v>115</v>
      </c>
      <c r="C106" s="50">
        <v>0</v>
      </c>
      <c r="D106" s="373" t="s">
        <v>214</v>
      </c>
      <c r="E106" s="373"/>
      <c r="F106" s="373"/>
      <c r="G106" s="116">
        <v>105</v>
      </c>
    </row>
    <row r="107" spans="1:7" ht="11.45" customHeight="1" x14ac:dyDescent="0.2">
      <c r="A107" s="85">
        <v>106</v>
      </c>
      <c r="B107" s="114" t="s">
        <v>116</v>
      </c>
      <c r="C107" s="51">
        <v>0</v>
      </c>
      <c r="D107" s="374" t="s">
        <v>214</v>
      </c>
      <c r="E107" s="374"/>
      <c r="F107" s="374"/>
      <c r="G107" s="117">
        <v>106</v>
      </c>
    </row>
    <row r="108" spans="1:7" ht="11.45" customHeight="1" x14ac:dyDescent="0.2">
      <c r="A108" s="85">
        <v>107</v>
      </c>
      <c r="B108" s="113" t="s">
        <v>117</v>
      </c>
      <c r="C108" s="50">
        <v>0</v>
      </c>
      <c r="D108" s="373" t="s">
        <v>214</v>
      </c>
      <c r="E108" s="373"/>
      <c r="F108" s="373"/>
      <c r="G108" s="116">
        <v>107</v>
      </c>
    </row>
    <row r="109" spans="1:7" ht="11.45" customHeight="1" x14ac:dyDescent="0.2">
      <c r="A109" s="85">
        <v>108</v>
      </c>
      <c r="B109" s="114" t="s">
        <v>118</v>
      </c>
      <c r="C109" s="51">
        <v>0</v>
      </c>
      <c r="D109" s="374" t="s">
        <v>214</v>
      </c>
      <c r="E109" s="374"/>
      <c r="F109" s="374"/>
      <c r="G109" s="117">
        <v>108</v>
      </c>
    </row>
    <row r="110" spans="1:7" ht="11.45" customHeight="1" x14ac:dyDescent="0.2">
      <c r="A110" s="85">
        <v>109</v>
      </c>
      <c r="B110" s="113" t="s">
        <v>119</v>
      </c>
      <c r="C110" s="50">
        <v>0</v>
      </c>
      <c r="D110" s="373" t="s">
        <v>214</v>
      </c>
      <c r="E110" s="373"/>
      <c r="F110" s="373"/>
      <c r="G110" s="116">
        <v>109</v>
      </c>
    </row>
    <row r="111" spans="1:7" ht="11.45" customHeight="1" x14ac:dyDescent="0.2">
      <c r="A111" s="85">
        <v>110</v>
      </c>
      <c r="B111" s="114" t="s">
        <v>120</v>
      </c>
      <c r="C111" s="51">
        <v>0</v>
      </c>
      <c r="D111" s="374" t="s">
        <v>214</v>
      </c>
      <c r="E111" s="374"/>
      <c r="F111" s="374"/>
      <c r="G111" s="117">
        <v>110</v>
      </c>
    </row>
    <row r="112" spans="1:7" ht="11.45" customHeight="1" x14ac:dyDescent="0.2">
      <c r="A112" s="85">
        <v>111</v>
      </c>
      <c r="B112" s="113" t="s">
        <v>121</v>
      </c>
      <c r="C112" s="50">
        <v>0</v>
      </c>
      <c r="D112" s="373" t="s">
        <v>214</v>
      </c>
      <c r="E112" s="373"/>
      <c r="F112" s="373"/>
      <c r="G112" s="116">
        <v>111</v>
      </c>
    </row>
    <row r="113" spans="1:7" ht="11.45" customHeight="1" x14ac:dyDescent="0.2">
      <c r="A113" s="85">
        <v>112</v>
      </c>
      <c r="B113" s="114" t="s">
        <v>122</v>
      </c>
      <c r="C113" s="51">
        <v>0</v>
      </c>
      <c r="D113" s="374" t="s">
        <v>214</v>
      </c>
      <c r="E113" s="374"/>
      <c r="F113" s="374"/>
      <c r="G113" s="117">
        <v>112</v>
      </c>
    </row>
    <row r="114" spans="1:7" ht="11.45" customHeight="1" x14ac:dyDescent="0.2">
      <c r="A114" s="85">
        <v>113</v>
      </c>
      <c r="B114" s="113" t="s">
        <v>192</v>
      </c>
      <c r="C114" s="50">
        <v>0</v>
      </c>
      <c r="D114" s="373" t="s">
        <v>214</v>
      </c>
      <c r="E114" s="373"/>
      <c r="F114" s="373"/>
      <c r="G114" s="116">
        <v>113</v>
      </c>
    </row>
    <row r="115" spans="1:7" ht="11.45" customHeight="1" x14ac:dyDescent="0.2">
      <c r="A115" s="85">
        <v>114</v>
      </c>
      <c r="B115" s="114" t="s">
        <v>123</v>
      </c>
      <c r="C115" s="51">
        <v>0</v>
      </c>
      <c r="D115" s="374" t="s">
        <v>214</v>
      </c>
      <c r="E115" s="374"/>
      <c r="F115" s="374"/>
      <c r="G115" s="117">
        <v>114</v>
      </c>
    </row>
    <row r="116" spans="1:7" ht="11.45" customHeight="1" x14ac:dyDescent="0.2">
      <c r="A116" s="85">
        <v>115</v>
      </c>
      <c r="B116" s="113" t="s">
        <v>124</v>
      </c>
      <c r="C116" s="50">
        <v>0</v>
      </c>
      <c r="D116" s="373" t="s">
        <v>214</v>
      </c>
      <c r="E116" s="373"/>
      <c r="F116" s="373"/>
      <c r="G116" s="116">
        <v>115</v>
      </c>
    </row>
    <row r="117" spans="1:7" ht="11.45" customHeight="1" x14ac:dyDescent="0.2">
      <c r="A117" s="85">
        <v>116</v>
      </c>
      <c r="B117" s="114" t="s">
        <v>193</v>
      </c>
      <c r="C117" s="51">
        <v>0</v>
      </c>
      <c r="D117" s="374" t="s">
        <v>214</v>
      </c>
      <c r="E117" s="374"/>
      <c r="F117" s="374"/>
      <c r="G117" s="117">
        <v>116</v>
      </c>
    </row>
    <row r="118" spans="1:7" ht="11.45" customHeight="1" x14ac:dyDescent="0.2">
      <c r="A118" s="85">
        <v>117</v>
      </c>
      <c r="B118" s="113" t="s">
        <v>125</v>
      </c>
      <c r="C118" s="50">
        <v>0</v>
      </c>
      <c r="D118" s="373" t="s">
        <v>214</v>
      </c>
      <c r="E118" s="373"/>
      <c r="F118" s="373"/>
      <c r="G118" s="116">
        <v>117</v>
      </c>
    </row>
    <row r="119" spans="1:7" ht="11.45" customHeight="1" x14ac:dyDescent="0.2">
      <c r="A119" s="85">
        <v>118</v>
      </c>
      <c r="B119" s="114" t="s">
        <v>126</v>
      </c>
      <c r="C119" s="51">
        <v>0</v>
      </c>
      <c r="D119" s="374" t="s">
        <v>214</v>
      </c>
      <c r="E119" s="374"/>
      <c r="F119" s="374"/>
      <c r="G119" s="117">
        <v>118</v>
      </c>
    </row>
    <row r="120" spans="1:7" ht="11.45" customHeight="1" x14ac:dyDescent="0.2">
      <c r="A120" s="85">
        <v>119</v>
      </c>
      <c r="B120" s="113" t="s">
        <v>127</v>
      </c>
      <c r="C120" s="50">
        <v>0</v>
      </c>
      <c r="D120" s="373" t="s">
        <v>214</v>
      </c>
      <c r="E120" s="373"/>
      <c r="F120" s="373"/>
      <c r="G120" s="116">
        <v>119</v>
      </c>
    </row>
    <row r="121" spans="1:7" ht="11.45" customHeight="1" x14ac:dyDescent="0.2">
      <c r="A121" s="85">
        <v>120</v>
      </c>
      <c r="B121" s="114" t="s">
        <v>128</v>
      </c>
      <c r="C121" s="51">
        <v>0</v>
      </c>
      <c r="D121" s="374" t="s">
        <v>214</v>
      </c>
      <c r="E121" s="374"/>
      <c r="F121" s="374"/>
      <c r="G121" s="117">
        <v>120</v>
      </c>
    </row>
    <row r="122" spans="1:7" ht="11.45" customHeight="1" x14ac:dyDescent="0.2">
      <c r="A122" s="85">
        <v>121</v>
      </c>
      <c r="B122" s="113" t="s">
        <v>194</v>
      </c>
      <c r="C122" s="50">
        <v>0</v>
      </c>
      <c r="D122" s="373" t="s">
        <v>214</v>
      </c>
      <c r="E122" s="373"/>
      <c r="F122" s="373"/>
      <c r="G122" s="116">
        <v>121</v>
      </c>
    </row>
    <row r="123" spans="1:7" ht="11.45" customHeight="1" x14ac:dyDescent="0.2">
      <c r="A123" s="85">
        <v>122</v>
      </c>
      <c r="B123" s="114" t="s">
        <v>129</v>
      </c>
      <c r="C123" s="51">
        <v>0</v>
      </c>
      <c r="D123" s="374" t="s">
        <v>214</v>
      </c>
      <c r="E123" s="374"/>
      <c r="F123" s="374"/>
      <c r="G123" s="117">
        <v>122</v>
      </c>
    </row>
    <row r="124" spans="1:7" ht="11.45" customHeight="1" x14ac:dyDescent="0.2">
      <c r="A124" s="85">
        <v>123</v>
      </c>
      <c r="B124" s="113" t="s">
        <v>130</v>
      </c>
      <c r="C124" s="50">
        <v>0</v>
      </c>
      <c r="D124" s="373" t="s">
        <v>214</v>
      </c>
      <c r="E124" s="373"/>
      <c r="F124" s="373"/>
      <c r="G124" s="116">
        <v>123</v>
      </c>
    </row>
    <row r="125" spans="1:7" ht="11.45" customHeight="1" x14ac:dyDescent="0.2">
      <c r="A125" s="85">
        <v>124</v>
      </c>
      <c r="B125" s="114" t="s">
        <v>131</v>
      </c>
      <c r="C125" s="51">
        <v>0</v>
      </c>
      <c r="D125" s="374" t="s">
        <v>214</v>
      </c>
      <c r="E125" s="374"/>
      <c r="F125" s="374"/>
      <c r="G125" s="117">
        <v>124</v>
      </c>
    </row>
    <row r="126" spans="1:7" ht="11.45" customHeight="1" x14ac:dyDescent="0.2">
      <c r="A126" s="85">
        <v>125</v>
      </c>
      <c r="B126" s="113" t="s">
        <v>132</v>
      </c>
      <c r="C126" s="50">
        <v>0</v>
      </c>
      <c r="D126" s="373" t="s">
        <v>214</v>
      </c>
      <c r="E126" s="373"/>
      <c r="F126" s="373"/>
      <c r="G126" s="116">
        <v>125</v>
      </c>
    </row>
    <row r="127" spans="1:7" ht="11.45" customHeight="1" x14ac:dyDescent="0.2">
      <c r="A127" s="85">
        <v>126</v>
      </c>
      <c r="B127" s="114" t="s">
        <v>133</v>
      </c>
      <c r="C127" s="51">
        <v>0</v>
      </c>
      <c r="D127" s="374" t="s">
        <v>214</v>
      </c>
      <c r="E127" s="374"/>
      <c r="F127" s="374"/>
      <c r="G127" s="117">
        <v>126</v>
      </c>
    </row>
    <row r="128" spans="1:7" ht="11.45" customHeight="1" x14ac:dyDescent="0.2">
      <c r="A128" s="85">
        <v>127</v>
      </c>
      <c r="B128" s="113" t="s">
        <v>134</v>
      </c>
      <c r="C128" s="50">
        <v>0</v>
      </c>
      <c r="D128" s="373" t="s">
        <v>214</v>
      </c>
      <c r="E128" s="373"/>
      <c r="F128" s="373"/>
      <c r="G128" s="116">
        <v>127</v>
      </c>
    </row>
    <row r="129" spans="1:7" ht="11.45" customHeight="1" x14ac:dyDescent="0.2">
      <c r="A129" s="85">
        <v>128</v>
      </c>
      <c r="B129" s="114" t="s">
        <v>135</v>
      </c>
      <c r="C129" s="51">
        <v>0</v>
      </c>
      <c r="D129" s="374" t="s">
        <v>214</v>
      </c>
      <c r="E129" s="374"/>
      <c r="F129" s="374"/>
      <c r="G129" s="117">
        <v>128</v>
      </c>
    </row>
    <row r="130" spans="1:7" ht="11.45" customHeight="1" x14ac:dyDescent="0.2">
      <c r="A130" s="85">
        <v>129</v>
      </c>
      <c r="B130" s="113" t="s">
        <v>136</v>
      </c>
      <c r="C130" s="50">
        <v>0</v>
      </c>
      <c r="D130" s="373" t="s">
        <v>214</v>
      </c>
      <c r="E130" s="373"/>
      <c r="F130" s="373"/>
      <c r="G130" s="116">
        <v>129</v>
      </c>
    </row>
    <row r="131" spans="1:7" ht="11.45" customHeight="1" x14ac:dyDescent="0.2">
      <c r="A131" s="85">
        <v>130</v>
      </c>
      <c r="B131" s="114" t="s">
        <v>137</v>
      </c>
      <c r="C131" s="51">
        <v>0</v>
      </c>
      <c r="D131" s="374" t="s">
        <v>214</v>
      </c>
      <c r="E131" s="374"/>
      <c r="F131" s="374"/>
      <c r="G131" s="117">
        <v>130</v>
      </c>
    </row>
    <row r="132" spans="1:7" ht="11.45" customHeight="1" x14ac:dyDescent="0.2">
      <c r="A132" s="85">
        <v>131</v>
      </c>
      <c r="B132" s="113" t="s">
        <v>138</v>
      </c>
      <c r="C132" s="50">
        <v>100</v>
      </c>
      <c r="D132" s="373" t="s">
        <v>214</v>
      </c>
      <c r="E132" s="373"/>
      <c r="F132" s="373"/>
      <c r="G132" s="116">
        <v>131</v>
      </c>
    </row>
    <row r="133" spans="1:7" ht="11.45" customHeight="1" x14ac:dyDescent="0.2">
      <c r="A133" s="85">
        <v>132</v>
      </c>
      <c r="B133" s="114" t="s">
        <v>139</v>
      </c>
      <c r="C133" s="51">
        <v>0</v>
      </c>
      <c r="D133" s="374" t="s">
        <v>214</v>
      </c>
      <c r="E133" s="374"/>
      <c r="F133" s="374"/>
      <c r="G133" s="117">
        <v>132</v>
      </c>
    </row>
    <row r="134" spans="1:7" ht="11.45" customHeight="1" x14ac:dyDescent="0.2">
      <c r="A134" s="85">
        <v>133</v>
      </c>
      <c r="B134" s="113" t="s">
        <v>140</v>
      </c>
      <c r="C134" s="50">
        <v>0</v>
      </c>
      <c r="D134" s="373" t="s">
        <v>214</v>
      </c>
      <c r="E134" s="373"/>
      <c r="F134" s="373"/>
      <c r="G134" s="116">
        <v>133</v>
      </c>
    </row>
    <row r="135" spans="1:7" ht="11.45" customHeight="1" x14ac:dyDescent="0.2">
      <c r="A135" s="85">
        <v>134</v>
      </c>
      <c r="B135" s="114" t="s">
        <v>141</v>
      </c>
      <c r="C135" s="51">
        <v>0</v>
      </c>
      <c r="D135" s="374" t="s">
        <v>214</v>
      </c>
      <c r="E135" s="374"/>
      <c r="F135" s="374"/>
      <c r="G135" s="117">
        <v>134</v>
      </c>
    </row>
    <row r="136" spans="1:7" ht="11.45" customHeight="1" x14ac:dyDescent="0.2">
      <c r="A136" s="85">
        <v>135</v>
      </c>
      <c r="B136" s="113" t="s">
        <v>195</v>
      </c>
      <c r="C136" s="50">
        <v>0</v>
      </c>
      <c r="D136" s="373" t="s">
        <v>214</v>
      </c>
      <c r="E136" s="373"/>
      <c r="F136" s="373"/>
      <c r="G136" s="116">
        <v>135</v>
      </c>
    </row>
    <row r="137" spans="1:7" ht="11.45" customHeight="1" x14ac:dyDescent="0.2">
      <c r="A137" s="85">
        <v>136</v>
      </c>
      <c r="B137" s="114" t="s">
        <v>142</v>
      </c>
      <c r="C137" s="51">
        <v>0</v>
      </c>
      <c r="D137" s="374" t="s">
        <v>214</v>
      </c>
      <c r="E137" s="374"/>
      <c r="F137" s="374"/>
      <c r="G137" s="117">
        <v>136</v>
      </c>
    </row>
    <row r="138" spans="1:7" ht="11.45" customHeight="1" x14ac:dyDescent="0.2">
      <c r="A138" s="85">
        <v>137</v>
      </c>
      <c r="B138" s="113" t="s">
        <v>143</v>
      </c>
      <c r="C138" s="50">
        <v>0</v>
      </c>
      <c r="D138" s="373" t="s">
        <v>214</v>
      </c>
      <c r="E138" s="373"/>
      <c r="F138" s="373"/>
      <c r="G138" s="116">
        <v>137</v>
      </c>
    </row>
    <row r="139" spans="1:7" ht="11.45" customHeight="1" x14ac:dyDescent="0.2">
      <c r="A139" s="85">
        <v>138</v>
      </c>
      <c r="B139" s="114" t="s">
        <v>144</v>
      </c>
      <c r="C139" s="51">
        <v>0</v>
      </c>
      <c r="D139" s="374" t="s">
        <v>214</v>
      </c>
      <c r="E139" s="374"/>
      <c r="F139" s="374"/>
      <c r="G139" s="117">
        <v>138</v>
      </c>
    </row>
    <row r="140" spans="1:7" ht="11.45" customHeight="1" x14ac:dyDescent="0.2">
      <c r="A140" s="85">
        <v>139</v>
      </c>
      <c r="B140" s="113" t="s">
        <v>145</v>
      </c>
      <c r="C140" s="50">
        <v>0</v>
      </c>
      <c r="D140" s="373" t="s">
        <v>214</v>
      </c>
      <c r="E140" s="373"/>
      <c r="F140" s="373"/>
      <c r="G140" s="116">
        <v>139</v>
      </c>
    </row>
    <row r="141" spans="1:7" ht="11.45" customHeight="1" x14ac:dyDescent="0.2">
      <c r="A141" s="85">
        <v>140</v>
      </c>
      <c r="B141" s="114" t="s">
        <v>146</v>
      </c>
      <c r="C141" s="51">
        <v>0</v>
      </c>
      <c r="D141" s="374" t="s">
        <v>214</v>
      </c>
      <c r="E141" s="374"/>
      <c r="F141" s="374"/>
      <c r="G141" s="117">
        <v>140</v>
      </c>
    </row>
    <row r="142" spans="1:7" ht="11.45" customHeight="1" x14ac:dyDescent="0.2">
      <c r="A142" s="85">
        <v>141</v>
      </c>
      <c r="B142" s="113" t="s">
        <v>196</v>
      </c>
      <c r="C142" s="50">
        <v>0</v>
      </c>
      <c r="D142" s="373" t="s">
        <v>214</v>
      </c>
      <c r="E142" s="373"/>
      <c r="F142" s="373"/>
      <c r="G142" s="116">
        <v>141</v>
      </c>
    </row>
    <row r="143" spans="1:7" ht="11.45" customHeight="1" x14ac:dyDescent="0.2">
      <c r="A143" s="85">
        <v>142</v>
      </c>
      <c r="B143" s="114" t="s">
        <v>147</v>
      </c>
      <c r="C143" s="51">
        <v>0</v>
      </c>
      <c r="D143" s="374" t="s">
        <v>214</v>
      </c>
      <c r="E143" s="374"/>
      <c r="F143" s="374"/>
      <c r="G143" s="117">
        <v>142</v>
      </c>
    </row>
    <row r="144" spans="1:7" ht="11.45" customHeight="1" x14ac:dyDescent="0.2">
      <c r="A144" s="85">
        <v>143</v>
      </c>
      <c r="B144" s="113" t="s">
        <v>221</v>
      </c>
      <c r="C144" s="50">
        <v>0</v>
      </c>
      <c r="D144" s="373" t="s">
        <v>214</v>
      </c>
      <c r="E144" s="373"/>
      <c r="F144" s="373"/>
      <c r="G144" s="116">
        <v>143</v>
      </c>
    </row>
    <row r="145" spans="1:7" ht="11.45" customHeight="1" x14ac:dyDescent="0.2">
      <c r="A145" s="85">
        <v>144</v>
      </c>
      <c r="B145" s="114" t="s">
        <v>222</v>
      </c>
      <c r="C145" s="51">
        <v>0</v>
      </c>
      <c r="D145" s="374" t="s">
        <v>214</v>
      </c>
      <c r="E145" s="374"/>
      <c r="F145" s="374"/>
      <c r="G145" s="117">
        <v>144</v>
      </c>
    </row>
    <row r="146" spans="1:7" ht="11.45" customHeight="1" x14ac:dyDescent="0.2">
      <c r="A146" s="85">
        <v>145</v>
      </c>
      <c r="B146" s="113" t="s">
        <v>223</v>
      </c>
      <c r="C146" s="50">
        <v>0</v>
      </c>
      <c r="D146" s="373" t="s">
        <v>214</v>
      </c>
      <c r="E146" s="373"/>
      <c r="F146" s="373"/>
      <c r="G146" s="116">
        <v>145</v>
      </c>
    </row>
    <row r="147" spans="1:7" ht="11.45" customHeight="1" x14ac:dyDescent="0.2">
      <c r="A147" s="85">
        <v>146</v>
      </c>
      <c r="B147" s="114" t="s">
        <v>224</v>
      </c>
      <c r="C147" s="51">
        <v>0</v>
      </c>
      <c r="D147" s="374" t="s">
        <v>214</v>
      </c>
      <c r="E147" s="374"/>
      <c r="F147" s="374"/>
      <c r="G147" s="117">
        <v>146</v>
      </c>
    </row>
    <row r="148" spans="1:7" ht="11.45" customHeight="1" x14ac:dyDescent="0.2">
      <c r="A148" s="85">
        <v>147</v>
      </c>
      <c r="B148" s="113" t="s">
        <v>56</v>
      </c>
      <c r="C148" s="50">
        <v>0</v>
      </c>
      <c r="D148" s="373" t="s">
        <v>214</v>
      </c>
      <c r="E148" s="373"/>
      <c r="F148" s="373"/>
      <c r="G148" s="116">
        <v>147</v>
      </c>
    </row>
    <row r="149" spans="1:7" ht="11.45" customHeight="1" x14ac:dyDescent="0.2">
      <c r="A149" s="85">
        <v>148</v>
      </c>
      <c r="B149" s="114" t="s">
        <v>225</v>
      </c>
      <c r="C149" s="51">
        <v>0</v>
      </c>
      <c r="D149" s="374" t="s">
        <v>214</v>
      </c>
      <c r="E149" s="374"/>
      <c r="F149" s="374"/>
      <c r="G149" s="117">
        <v>148</v>
      </c>
    </row>
    <row r="150" spans="1:7" ht="11.45" customHeight="1" x14ac:dyDescent="0.2">
      <c r="A150" s="85">
        <v>149</v>
      </c>
      <c r="B150" s="113" t="s">
        <v>63</v>
      </c>
      <c r="C150" s="50">
        <v>0</v>
      </c>
      <c r="D150" s="373" t="s">
        <v>214</v>
      </c>
      <c r="E150" s="373"/>
      <c r="F150" s="373"/>
      <c r="G150" s="116">
        <v>149</v>
      </c>
    </row>
    <row r="151" spans="1:7" ht="11.45" customHeight="1" x14ac:dyDescent="0.2">
      <c r="A151" s="85">
        <v>150</v>
      </c>
      <c r="B151" s="114" t="s">
        <v>226</v>
      </c>
      <c r="C151" s="51">
        <v>5</v>
      </c>
      <c r="D151" s="374" t="s">
        <v>214</v>
      </c>
      <c r="E151" s="374"/>
      <c r="F151" s="374"/>
      <c r="G151" s="117">
        <v>150</v>
      </c>
    </row>
    <row r="152" spans="1:7" ht="11.45" customHeight="1" x14ac:dyDescent="0.2">
      <c r="A152" s="85">
        <v>151</v>
      </c>
      <c r="B152" s="113" t="s">
        <v>227</v>
      </c>
      <c r="C152" s="50">
        <v>0</v>
      </c>
      <c r="D152" s="373" t="s">
        <v>214</v>
      </c>
      <c r="E152" s="373"/>
      <c r="F152" s="373"/>
      <c r="G152" s="116">
        <v>151</v>
      </c>
    </row>
    <row r="153" spans="1:7" ht="11.45" customHeight="1" x14ac:dyDescent="0.2">
      <c r="A153" s="85">
        <v>152</v>
      </c>
      <c r="B153" s="114" t="s">
        <v>228</v>
      </c>
      <c r="C153" s="51">
        <v>0</v>
      </c>
      <c r="D153" s="374" t="s">
        <v>214</v>
      </c>
      <c r="E153" s="374"/>
      <c r="F153" s="374"/>
      <c r="G153" s="117">
        <v>152</v>
      </c>
    </row>
    <row r="154" spans="1:7" ht="11.45" customHeight="1" x14ac:dyDescent="0.2">
      <c r="A154" s="85">
        <v>153</v>
      </c>
      <c r="B154" s="113" t="s">
        <v>148</v>
      </c>
      <c r="C154" s="50">
        <v>0</v>
      </c>
      <c r="D154" s="373" t="s">
        <v>214</v>
      </c>
      <c r="E154" s="373"/>
      <c r="F154" s="373"/>
      <c r="G154" s="116">
        <v>153</v>
      </c>
    </row>
    <row r="155" spans="1:7" ht="11.45" customHeight="1" x14ac:dyDescent="0.2">
      <c r="A155" s="85">
        <v>154</v>
      </c>
      <c r="B155" s="114" t="s">
        <v>229</v>
      </c>
      <c r="C155" s="51">
        <v>160</v>
      </c>
      <c r="D155" s="374" t="s">
        <v>213</v>
      </c>
      <c r="E155" s="374"/>
      <c r="F155" s="374"/>
      <c r="G155" s="117">
        <v>154</v>
      </c>
    </row>
    <row r="156" spans="1:7" ht="11.45" customHeight="1" x14ac:dyDescent="0.2">
      <c r="A156" s="85">
        <v>155</v>
      </c>
      <c r="B156" s="113" t="s">
        <v>149</v>
      </c>
      <c r="C156" s="50">
        <v>0</v>
      </c>
      <c r="D156" s="373" t="s">
        <v>214</v>
      </c>
      <c r="E156" s="373"/>
      <c r="F156" s="373"/>
      <c r="G156" s="116">
        <v>155</v>
      </c>
    </row>
    <row r="157" spans="1:7" ht="11.45" customHeight="1" x14ac:dyDescent="0.2">
      <c r="A157" s="85">
        <v>156</v>
      </c>
      <c r="B157" s="114" t="s">
        <v>150</v>
      </c>
      <c r="C157" s="51">
        <v>0</v>
      </c>
      <c r="D157" s="374" t="s">
        <v>214</v>
      </c>
      <c r="E157" s="374"/>
      <c r="F157" s="374"/>
      <c r="G157" s="117">
        <v>156</v>
      </c>
    </row>
    <row r="158" spans="1:7" ht="11.45" customHeight="1" x14ac:dyDescent="0.2">
      <c r="A158" s="85">
        <v>157</v>
      </c>
      <c r="B158" s="113" t="s">
        <v>151</v>
      </c>
      <c r="C158" s="50">
        <v>0</v>
      </c>
      <c r="D158" s="373" t="s">
        <v>214</v>
      </c>
      <c r="E158" s="373"/>
      <c r="F158" s="373"/>
      <c r="G158" s="116">
        <v>157</v>
      </c>
    </row>
    <row r="159" spans="1:7" ht="11.45" customHeight="1" x14ac:dyDescent="0.2">
      <c r="A159" s="85">
        <v>158</v>
      </c>
      <c r="B159" s="114" t="s">
        <v>152</v>
      </c>
      <c r="C159" s="51">
        <v>0</v>
      </c>
      <c r="D159" s="374" t="s">
        <v>214</v>
      </c>
      <c r="E159" s="374"/>
      <c r="F159" s="374"/>
      <c r="G159" s="117">
        <v>158</v>
      </c>
    </row>
    <row r="160" spans="1:7" ht="11.45" customHeight="1" x14ac:dyDescent="0.2">
      <c r="A160" s="85">
        <v>159</v>
      </c>
      <c r="B160" s="113" t="s">
        <v>153</v>
      </c>
      <c r="C160" s="50">
        <v>0</v>
      </c>
      <c r="D160" s="373" t="s">
        <v>214</v>
      </c>
      <c r="E160" s="373"/>
      <c r="F160" s="373"/>
      <c r="G160" s="116">
        <v>159</v>
      </c>
    </row>
    <row r="161" spans="1:7" ht="11.45" customHeight="1" x14ac:dyDescent="0.2">
      <c r="A161" s="85">
        <v>160</v>
      </c>
      <c r="B161" s="114" t="s">
        <v>154</v>
      </c>
      <c r="C161" s="51">
        <v>0</v>
      </c>
      <c r="D161" s="374" t="s">
        <v>214</v>
      </c>
      <c r="E161" s="374"/>
      <c r="F161" s="374"/>
      <c r="G161" s="117">
        <v>160</v>
      </c>
    </row>
    <row r="162" spans="1:7" ht="11.45" customHeight="1" x14ac:dyDescent="0.2">
      <c r="A162" s="85">
        <v>161</v>
      </c>
      <c r="B162" s="113" t="s">
        <v>155</v>
      </c>
      <c r="C162" s="50">
        <v>0</v>
      </c>
      <c r="D162" s="373" t="s">
        <v>214</v>
      </c>
      <c r="E162" s="373"/>
      <c r="F162" s="373"/>
      <c r="G162" s="116">
        <v>161</v>
      </c>
    </row>
    <row r="163" spans="1:7" ht="11.45" customHeight="1" x14ac:dyDescent="0.2">
      <c r="A163" s="85">
        <v>162</v>
      </c>
      <c r="B163" s="114" t="s">
        <v>156</v>
      </c>
      <c r="C163" s="51">
        <v>0</v>
      </c>
      <c r="D163" s="374" t="s">
        <v>214</v>
      </c>
      <c r="E163" s="374"/>
      <c r="F163" s="374"/>
      <c r="G163" s="117">
        <v>162</v>
      </c>
    </row>
    <row r="164" spans="1:7" ht="11.45" customHeight="1" x14ac:dyDescent="0.2">
      <c r="A164" s="85">
        <v>163</v>
      </c>
      <c r="B164" s="113" t="s">
        <v>197</v>
      </c>
      <c r="C164" s="50">
        <v>0</v>
      </c>
      <c r="D164" s="373" t="s">
        <v>214</v>
      </c>
      <c r="E164" s="373"/>
      <c r="F164" s="373"/>
      <c r="G164" s="116">
        <v>163</v>
      </c>
    </row>
    <row r="165" spans="1:7" ht="11.45" customHeight="1" x14ac:dyDescent="0.2">
      <c r="A165" s="85">
        <v>164</v>
      </c>
      <c r="B165" s="114" t="s">
        <v>157</v>
      </c>
      <c r="C165" s="51">
        <v>0</v>
      </c>
      <c r="D165" s="374" t="s">
        <v>214</v>
      </c>
      <c r="E165" s="374"/>
      <c r="F165" s="374"/>
      <c r="G165" s="117">
        <v>164</v>
      </c>
    </row>
    <row r="166" spans="1:7" ht="11.45" customHeight="1" x14ac:dyDescent="0.2">
      <c r="A166" s="85">
        <v>165</v>
      </c>
      <c r="B166" s="113" t="s">
        <v>158</v>
      </c>
      <c r="C166" s="50">
        <v>0</v>
      </c>
      <c r="D166" s="373" t="s">
        <v>214</v>
      </c>
      <c r="E166" s="373"/>
      <c r="F166" s="373"/>
      <c r="G166" s="116">
        <v>165</v>
      </c>
    </row>
    <row r="167" spans="1:7" ht="11.45" customHeight="1" x14ac:dyDescent="0.2">
      <c r="A167" s="85">
        <v>166</v>
      </c>
      <c r="B167" s="114" t="s">
        <v>159</v>
      </c>
      <c r="C167" s="51">
        <v>0</v>
      </c>
      <c r="D167" s="374" t="s">
        <v>214</v>
      </c>
      <c r="E167" s="374"/>
      <c r="F167" s="374"/>
      <c r="G167" s="117">
        <v>166</v>
      </c>
    </row>
    <row r="168" spans="1:7" ht="11.45" customHeight="1" x14ac:dyDescent="0.2">
      <c r="A168" s="85">
        <v>167</v>
      </c>
      <c r="B168" s="113" t="s">
        <v>160</v>
      </c>
      <c r="C168" s="50">
        <v>0</v>
      </c>
      <c r="D168" s="373" t="s">
        <v>214</v>
      </c>
      <c r="E168" s="373"/>
      <c r="F168" s="373"/>
      <c r="G168" s="116">
        <v>167</v>
      </c>
    </row>
    <row r="169" spans="1:7" ht="11.45" customHeight="1" x14ac:dyDescent="0.2">
      <c r="A169" s="85">
        <v>168</v>
      </c>
      <c r="B169" s="114" t="s">
        <v>161</v>
      </c>
      <c r="C169" s="51">
        <v>0</v>
      </c>
      <c r="D169" s="374" t="s">
        <v>214</v>
      </c>
      <c r="E169" s="374"/>
      <c r="F169" s="374"/>
      <c r="G169" s="117">
        <v>168</v>
      </c>
    </row>
    <row r="170" spans="1:7" ht="11.45" customHeight="1" x14ac:dyDescent="0.2">
      <c r="A170" s="85">
        <v>169</v>
      </c>
      <c r="B170" s="113" t="s">
        <v>162</v>
      </c>
      <c r="C170" s="50">
        <v>0</v>
      </c>
      <c r="D170" s="373" t="s">
        <v>214</v>
      </c>
      <c r="E170" s="373"/>
      <c r="F170" s="373"/>
      <c r="G170" s="116">
        <v>169</v>
      </c>
    </row>
    <row r="171" spans="1:7" ht="11.45" customHeight="1" x14ac:dyDescent="0.2">
      <c r="A171" s="85">
        <v>170</v>
      </c>
      <c r="B171" s="114" t="s">
        <v>163</v>
      </c>
      <c r="C171" s="51">
        <v>0</v>
      </c>
      <c r="D171" s="374" t="s">
        <v>214</v>
      </c>
      <c r="E171" s="374"/>
      <c r="F171" s="374"/>
      <c r="G171" s="117">
        <v>170</v>
      </c>
    </row>
    <row r="172" spans="1:7" ht="11.45" customHeight="1" x14ac:dyDescent="0.2">
      <c r="A172" s="85">
        <v>171</v>
      </c>
      <c r="B172" s="113" t="s">
        <v>164</v>
      </c>
      <c r="C172" s="50">
        <v>0</v>
      </c>
      <c r="D172" s="373" t="s">
        <v>214</v>
      </c>
      <c r="E172" s="373"/>
      <c r="F172" s="373"/>
      <c r="G172" s="116">
        <v>171</v>
      </c>
    </row>
    <row r="173" spans="1:7" ht="11.45" customHeight="1" x14ac:dyDescent="0.2">
      <c r="A173" s="85">
        <v>172</v>
      </c>
      <c r="B173" s="114" t="s">
        <v>165</v>
      </c>
      <c r="C173" s="51">
        <v>0</v>
      </c>
      <c r="D173" s="374" t="s">
        <v>214</v>
      </c>
      <c r="E173" s="374"/>
      <c r="F173" s="374"/>
      <c r="G173" s="117">
        <v>172</v>
      </c>
    </row>
    <row r="174" spans="1:7" ht="11.45" customHeight="1" x14ac:dyDescent="0.2">
      <c r="A174" s="85">
        <v>173</v>
      </c>
      <c r="B174" s="113" t="s">
        <v>166</v>
      </c>
      <c r="C174" s="50">
        <v>0</v>
      </c>
      <c r="D174" s="373" t="s">
        <v>214</v>
      </c>
      <c r="E174" s="373"/>
      <c r="F174" s="373"/>
      <c r="G174" s="116">
        <v>173</v>
      </c>
    </row>
    <row r="175" spans="1:7" ht="11.45" customHeight="1" x14ac:dyDescent="0.2">
      <c r="A175" s="85">
        <v>174</v>
      </c>
      <c r="B175" s="114" t="s">
        <v>167</v>
      </c>
      <c r="C175" s="51">
        <v>0</v>
      </c>
      <c r="D175" s="374" t="s">
        <v>214</v>
      </c>
      <c r="E175" s="374"/>
      <c r="F175" s="374"/>
      <c r="G175" s="117">
        <v>174</v>
      </c>
    </row>
    <row r="176" spans="1:7" ht="11.45" customHeight="1" x14ac:dyDescent="0.2">
      <c r="A176" s="85">
        <v>175</v>
      </c>
      <c r="B176" s="113" t="s">
        <v>168</v>
      </c>
      <c r="C176" s="50">
        <v>0</v>
      </c>
      <c r="D176" s="373" t="s">
        <v>214</v>
      </c>
      <c r="E176" s="373"/>
      <c r="F176" s="373"/>
      <c r="G176" s="116">
        <v>175</v>
      </c>
    </row>
    <row r="177" spans="1:7" ht="11.45" customHeight="1" x14ac:dyDescent="0.2">
      <c r="A177" s="85">
        <v>176</v>
      </c>
      <c r="B177" s="114" t="s">
        <v>169</v>
      </c>
      <c r="C177" s="51">
        <v>0</v>
      </c>
      <c r="D177" s="374" t="s">
        <v>214</v>
      </c>
      <c r="E177" s="374"/>
      <c r="F177" s="374"/>
      <c r="G177" s="117">
        <v>176</v>
      </c>
    </row>
    <row r="178" spans="1:7" ht="11.45" customHeight="1" x14ac:dyDescent="0.2">
      <c r="A178" s="85">
        <v>177</v>
      </c>
      <c r="B178" s="113" t="s">
        <v>170</v>
      </c>
      <c r="C178" s="50">
        <v>0</v>
      </c>
      <c r="D178" s="373" t="s">
        <v>214</v>
      </c>
      <c r="E178" s="373"/>
      <c r="F178" s="373"/>
      <c r="G178" s="116">
        <v>177</v>
      </c>
    </row>
    <row r="179" spans="1:7" ht="11.45" customHeight="1" x14ac:dyDescent="0.2">
      <c r="A179" s="85">
        <v>178</v>
      </c>
      <c r="B179" s="114" t="s">
        <v>171</v>
      </c>
      <c r="C179" s="51">
        <v>0</v>
      </c>
      <c r="D179" s="374" t="s">
        <v>214</v>
      </c>
      <c r="E179" s="374"/>
      <c r="F179" s="374"/>
      <c r="G179" s="117">
        <v>178</v>
      </c>
    </row>
    <row r="180" spans="1:7" ht="11.45" customHeight="1" x14ac:dyDescent="0.2">
      <c r="A180" s="85">
        <v>179</v>
      </c>
      <c r="B180" s="113" t="s">
        <v>172</v>
      </c>
      <c r="C180" s="50">
        <v>0</v>
      </c>
      <c r="D180" s="373" t="s">
        <v>214</v>
      </c>
      <c r="E180" s="373"/>
      <c r="F180" s="373"/>
      <c r="G180" s="116">
        <v>179</v>
      </c>
    </row>
    <row r="181" spans="1:7" ht="11.45" customHeight="1" x14ac:dyDescent="0.2">
      <c r="A181" s="85">
        <v>180</v>
      </c>
      <c r="B181" s="114" t="s">
        <v>173</v>
      </c>
      <c r="C181" s="51">
        <v>0</v>
      </c>
      <c r="D181" s="374" t="s">
        <v>214</v>
      </c>
      <c r="E181" s="374"/>
      <c r="F181" s="374"/>
      <c r="G181" s="117">
        <v>180</v>
      </c>
    </row>
    <row r="182" spans="1:7" ht="11.45" customHeight="1" x14ac:dyDescent="0.2">
      <c r="A182" s="85">
        <v>181</v>
      </c>
      <c r="B182" s="113" t="s">
        <v>174</v>
      </c>
      <c r="C182" s="50">
        <v>0</v>
      </c>
      <c r="D182" s="373" t="s">
        <v>214</v>
      </c>
      <c r="E182" s="373"/>
      <c r="F182" s="373"/>
      <c r="G182" s="116">
        <v>181</v>
      </c>
    </row>
    <row r="183" spans="1:7" ht="11.45" customHeight="1" x14ac:dyDescent="0.2">
      <c r="A183" s="85">
        <v>182</v>
      </c>
      <c r="B183" s="114" t="s">
        <v>175</v>
      </c>
      <c r="C183" s="51">
        <v>0</v>
      </c>
      <c r="D183" s="374" t="s">
        <v>214</v>
      </c>
      <c r="E183" s="374"/>
      <c r="F183" s="374"/>
      <c r="G183" s="117">
        <v>182</v>
      </c>
    </row>
    <row r="184" spans="1:7" ht="11.45" customHeight="1" x14ac:dyDescent="0.2">
      <c r="A184" s="85">
        <v>183</v>
      </c>
      <c r="B184" s="113" t="s">
        <v>176</v>
      </c>
      <c r="C184" s="50">
        <v>0</v>
      </c>
      <c r="D184" s="373" t="s">
        <v>214</v>
      </c>
      <c r="E184" s="373"/>
      <c r="F184" s="373"/>
      <c r="G184" s="116">
        <v>183</v>
      </c>
    </row>
    <row r="185" spans="1:7" ht="11.45" customHeight="1" x14ac:dyDescent="0.2">
      <c r="A185" s="85">
        <v>184</v>
      </c>
      <c r="B185" s="114" t="s">
        <v>177</v>
      </c>
      <c r="C185" s="51">
        <v>0</v>
      </c>
      <c r="D185" s="374" t="s">
        <v>214</v>
      </c>
      <c r="E185" s="374"/>
      <c r="F185" s="374"/>
      <c r="G185" s="117">
        <v>184</v>
      </c>
    </row>
    <row r="186" spans="1:7" ht="11.45" customHeight="1" x14ac:dyDescent="0.2">
      <c r="A186" s="85">
        <v>185</v>
      </c>
      <c r="B186" s="113" t="s">
        <v>178</v>
      </c>
      <c r="C186" s="50">
        <v>0</v>
      </c>
      <c r="D186" s="373" t="s">
        <v>214</v>
      </c>
      <c r="E186" s="373"/>
      <c r="F186" s="373"/>
      <c r="G186" s="116">
        <v>185</v>
      </c>
    </row>
    <row r="187" spans="1:7" ht="11.45" customHeight="1" x14ac:dyDescent="0.2">
      <c r="A187" s="85">
        <v>186</v>
      </c>
      <c r="B187" s="114" t="s">
        <v>179</v>
      </c>
      <c r="C187" s="51">
        <v>0</v>
      </c>
      <c r="D187" s="374" t="s">
        <v>214</v>
      </c>
      <c r="E187" s="374"/>
      <c r="F187" s="374"/>
      <c r="G187" s="117">
        <v>186</v>
      </c>
    </row>
    <row r="188" spans="1:7" ht="11.45" customHeight="1" x14ac:dyDescent="0.2">
      <c r="A188" s="85">
        <v>187</v>
      </c>
      <c r="B188" s="113" t="s">
        <v>180</v>
      </c>
      <c r="C188" s="50">
        <v>0</v>
      </c>
      <c r="D188" s="373" t="s">
        <v>214</v>
      </c>
      <c r="E188" s="373"/>
      <c r="F188" s="373"/>
      <c r="G188" s="116">
        <v>187</v>
      </c>
    </row>
    <row r="189" spans="1:7" ht="11.45" customHeight="1" x14ac:dyDescent="0.2">
      <c r="A189" s="85">
        <v>188</v>
      </c>
      <c r="B189" s="114" t="s">
        <v>181</v>
      </c>
      <c r="C189" s="51">
        <v>0</v>
      </c>
      <c r="D189" s="374" t="s">
        <v>214</v>
      </c>
      <c r="E189" s="374"/>
      <c r="F189" s="374"/>
      <c r="G189" s="117">
        <v>188</v>
      </c>
    </row>
    <row r="190" spans="1:7" ht="11.45" customHeight="1" x14ac:dyDescent="0.2">
      <c r="A190" s="85">
        <v>189</v>
      </c>
      <c r="B190" s="113" t="s">
        <v>182</v>
      </c>
      <c r="C190" s="50">
        <v>0</v>
      </c>
      <c r="D190" s="373" t="s">
        <v>214</v>
      </c>
      <c r="E190" s="373"/>
      <c r="F190" s="373"/>
      <c r="G190" s="116">
        <v>189</v>
      </c>
    </row>
    <row r="191" spans="1:7" ht="11.45" customHeight="1" x14ac:dyDescent="0.2">
      <c r="A191" s="85">
        <v>190</v>
      </c>
      <c r="B191" s="114" t="s">
        <v>183</v>
      </c>
      <c r="C191" s="51">
        <v>0</v>
      </c>
      <c r="D191" s="374" t="s">
        <v>214</v>
      </c>
      <c r="E191" s="374"/>
      <c r="F191" s="374"/>
      <c r="G191" s="117">
        <v>190</v>
      </c>
    </row>
    <row r="192" spans="1:7" ht="11.45" customHeight="1" x14ac:dyDescent="0.2">
      <c r="A192" s="85">
        <v>191</v>
      </c>
      <c r="B192" s="113" t="s">
        <v>198</v>
      </c>
      <c r="C192" s="50">
        <v>0</v>
      </c>
      <c r="D192" s="373" t="s">
        <v>214</v>
      </c>
      <c r="E192" s="373"/>
      <c r="F192" s="373"/>
      <c r="G192" s="116">
        <v>191</v>
      </c>
    </row>
    <row r="193" spans="1:13" ht="11.45" customHeight="1" x14ac:dyDescent="0.2">
      <c r="A193" s="85">
        <v>192</v>
      </c>
      <c r="B193" s="114" t="s">
        <v>184</v>
      </c>
      <c r="C193" s="51">
        <v>0</v>
      </c>
      <c r="D193" s="374" t="s">
        <v>214</v>
      </c>
      <c r="E193" s="374"/>
      <c r="F193" s="374"/>
      <c r="G193" s="117">
        <v>192</v>
      </c>
    </row>
    <row r="194" spans="1:13" ht="11.45" customHeight="1" x14ac:dyDescent="0.2">
      <c r="A194" s="85">
        <v>193</v>
      </c>
      <c r="B194" s="113" t="s">
        <v>185</v>
      </c>
      <c r="C194" s="50">
        <v>0</v>
      </c>
      <c r="D194" s="373" t="s">
        <v>214</v>
      </c>
      <c r="E194" s="373"/>
      <c r="F194" s="373"/>
      <c r="G194" s="116">
        <v>193</v>
      </c>
    </row>
    <row r="195" spans="1:13" ht="11.45" customHeight="1" x14ac:dyDescent="0.2">
      <c r="A195" s="85">
        <v>194</v>
      </c>
      <c r="B195" s="114" t="s">
        <v>186</v>
      </c>
      <c r="C195" s="51">
        <v>0</v>
      </c>
      <c r="D195" s="374" t="s">
        <v>214</v>
      </c>
      <c r="E195" s="374"/>
      <c r="F195" s="374"/>
      <c r="G195" s="117">
        <v>194</v>
      </c>
    </row>
    <row r="196" spans="1:13" ht="11.45" customHeight="1" x14ac:dyDescent="0.2">
      <c r="A196" s="85">
        <v>195</v>
      </c>
      <c r="B196" s="113" t="s">
        <v>187</v>
      </c>
      <c r="C196" s="50">
        <v>0</v>
      </c>
      <c r="D196" s="373" t="s">
        <v>214</v>
      </c>
      <c r="E196" s="373"/>
      <c r="F196" s="373"/>
      <c r="G196" s="116">
        <v>195</v>
      </c>
    </row>
    <row r="197" spans="1:13" ht="9.6" customHeight="1" thickBot="1" x14ac:dyDescent="0.25"/>
    <row r="198" spans="1:13" ht="16.899999999999999" customHeight="1" x14ac:dyDescent="0.2">
      <c r="E198" s="69" t="s">
        <v>205</v>
      </c>
      <c r="F198" s="70"/>
    </row>
    <row r="199" spans="1:13" ht="23.45" customHeight="1" x14ac:dyDescent="0.2">
      <c r="E199" s="71"/>
      <c r="F199" s="72" t="s">
        <v>206</v>
      </c>
      <c r="G199" s="52"/>
    </row>
    <row r="200" spans="1:13" ht="23.45" customHeight="1" x14ac:dyDescent="0.2">
      <c r="E200" s="73"/>
      <c r="F200" s="74" t="s">
        <v>207</v>
      </c>
    </row>
    <row r="201" spans="1:13" ht="9.6" customHeight="1" thickBot="1" x14ac:dyDescent="0.25">
      <c r="E201" s="76"/>
      <c r="F201" s="77"/>
    </row>
    <row r="202" spans="1:13" ht="16.149999999999999" customHeight="1" x14ac:dyDescent="0.2">
      <c r="G202" s="108" t="s">
        <v>212</v>
      </c>
      <c r="H202" s="109"/>
      <c r="I202" s="109"/>
      <c r="J202" s="109"/>
      <c r="K202" s="109"/>
      <c r="L202" s="109"/>
      <c r="M202" s="110" t="s">
        <v>262</v>
      </c>
    </row>
    <row r="203" spans="1:13" ht="24" customHeight="1" x14ac:dyDescent="0.2">
      <c r="G203" s="107" t="s">
        <v>249</v>
      </c>
      <c r="H203" s="106" t="s">
        <v>249</v>
      </c>
      <c r="I203" s="106" t="s">
        <v>249</v>
      </c>
      <c r="J203" s="106" t="s">
        <v>249</v>
      </c>
      <c r="K203" s="106" t="s">
        <v>249</v>
      </c>
      <c r="L203" s="111" t="s">
        <v>10</v>
      </c>
      <c r="M203" s="112" t="s">
        <v>263</v>
      </c>
    </row>
    <row r="204" spans="1:13" ht="24" customHeight="1" x14ac:dyDescent="0.2">
      <c r="G204" s="78">
        <v>1</v>
      </c>
      <c r="H204" s="75">
        <v>1</v>
      </c>
      <c r="I204" s="75">
        <v>1</v>
      </c>
      <c r="J204" s="75">
        <v>1</v>
      </c>
      <c r="K204" s="75"/>
      <c r="L204" s="111" t="s">
        <v>11</v>
      </c>
      <c r="M204" s="112" t="s">
        <v>264</v>
      </c>
    </row>
    <row r="205" spans="1:13" ht="24" customHeight="1" x14ac:dyDescent="0.2">
      <c r="G205" s="107" t="s">
        <v>251</v>
      </c>
      <c r="H205" s="106" t="s">
        <v>251</v>
      </c>
      <c r="I205" s="106" t="s">
        <v>251</v>
      </c>
      <c r="J205" s="75"/>
      <c r="K205" s="75"/>
      <c r="L205" s="111" t="s">
        <v>208</v>
      </c>
      <c r="M205" s="112" t="s">
        <v>265</v>
      </c>
    </row>
    <row r="206" spans="1:13" ht="24" customHeight="1" x14ac:dyDescent="0.2">
      <c r="G206" s="107" t="s">
        <v>252</v>
      </c>
      <c r="H206" s="106" t="s">
        <v>252</v>
      </c>
      <c r="I206" s="106" t="s">
        <v>252</v>
      </c>
      <c r="J206" s="75"/>
      <c r="K206" s="75"/>
      <c r="L206" s="111" t="s">
        <v>209</v>
      </c>
      <c r="M206" s="112" t="s">
        <v>266</v>
      </c>
    </row>
    <row r="207" spans="1:13" ht="24" customHeight="1" x14ac:dyDescent="0.2">
      <c r="G207" s="107" t="s">
        <v>234</v>
      </c>
      <c r="H207" s="106" t="s">
        <v>234</v>
      </c>
      <c r="I207" s="75"/>
      <c r="J207" s="75"/>
      <c r="K207" s="75"/>
      <c r="L207" s="111" t="s">
        <v>210</v>
      </c>
      <c r="M207" s="112" t="s">
        <v>267</v>
      </c>
    </row>
    <row r="208" spans="1:13" ht="24" customHeight="1" x14ac:dyDescent="0.2">
      <c r="G208" s="107" t="s">
        <v>235</v>
      </c>
      <c r="H208" s="106" t="s">
        <v>235</v>
      </c>
      <c r="I208" s="75"/>
      <c r="J208" s="75"/>
      <c r="K208" s="75"/>
      <c r="L208" s="111" t="s">
        <v>211</v>
      </c>
      <c r="M208" s="112" t="s">
        <v>268</v>
      </c>
    </row>
    <row r="209" ht="24" customHeight="1" x14ac:dyDescent="0.2"/>
    <row r="210" ht="24" customHeight="1" x14ac:dyDescent="0.2"/>
    <row r="211" ht="24" customHeight="1" x14ac:dyDescent="0.2"/>
    <row r="212" ht="24" customHeight="1" x14ac:dyDescent="0.2"/>
    <row r="213" ht="24" customHeight="1" x14ac:dyDescent="0.2"/>
  </sheetData>
  <autoFilter ref="A1:C196"/>
  <mergeCells count="196">
    <mergeCell ref="D193:F193"/>
    <mergeCell ref="D194:F194"/>
    <mergeCell ref="D195:F195"/>
    <mergeCell ref="D196:F196"/>
    <mergeCell ref="D187:F187"/>
    <mergeCell ref="D188:F188"/>
    <mergeCell ref="D189:F189"/>
    <mergeCell ref="D190:F190"/>
    <mergeCell ref="D191:F191"/>
    <mergeCell ref="D192:F192"/>
    <mergeCell ref="D181:F181"/>
    <mergeCell ref="D182:F182"/>
    <mergeCell ref="D183:F183"/>
    <mergeCell ref="D184:F184"/>
    <mergeCell ref="D185:F185"/>
    <mergeCell ref="D186:F186"/>
    <mergeCell ref="D175:F175"/>
    <mergeCell ref="D176:F176"/>
    <mergeCell ref="D177:F177"/>
    <mergeCell ref="D178:F178"/>
    <mergeCell ref="D179:F179"/>
    <mergeCell ref="D180:F180"/>
    <mergeCell ref="D169:F169"/>
    <mergeCell ref="D170:F170"/>
    <mergeCell ref="D171:F171"/>
    <mergeCell ref="D172:F172"/>
    <mergeCell ref="D173:F173"/>
    <mergeCell ref="D174:F174"/>
    <mergeCell ref="D163:F163"/>
    <mergeCell ref="D164:F164"/>
    <mergeCell ref="D165:F165"/>
    <mergeCell ref="D166:F166"/>
    <mergeCell ref="D167:F167"/>
    <mergeCell ref="D168:F168"/>
    <mergeCell ref="D157:F157"/>
    <mergeCell ref="D158:F158"/>
    <mergeCell ref="D159:F159"/>
    <mergeCell ref="D160:F160"/>
    <mergeCell ref="D161:F161"/>
    <mergeCell ref="D162:F162"/>
    <mergeCell ref="D151:F151"/>
    <mergeCell ref="D152:F152"/>
    <mergeCell ref="D153:F153"/>
    <mergeCell ref="D154:F154"/>
    <mergeCell ref="D155:F155"/>
    <mergeCell ref="D156:F156"/>
    <mergeCell ref="D145:F145"/>
    <mergeCell ref="D146:F146"/>
    <mergeCell ref="D147:F147"/>
    <mergeCell ref="D148:F148"/>
    <mergeCell ref="D149:F149"/>
    <mergeCell ref="D150:F150"/>
    <mergeCell ref="D139:F139"/>
    <mergeCell ref="D140:F140"/>
    <mergeCell ref="D141:F141"/>
    <mergeCell ref="D142:F142"/>
    <mergeCell ref="D143:F143"/>
    <mergeCell ref="D144:F144"/>
    <mergeCell ref="D133:F133"/>
    <mergeCell ref="D134:F134"/>
    <mergeCell ref="D135:F135"/>
    <mergeCell ref="D136:F136"/>
    <mergeCell ref="D137:F137"/>
    <mergeCell ref="D138:F138"/>
    <mergeCell ref="D127:F127"/>
    <mergeCell ref="D128:F128"/>
    <mergeCell ref="D129:F129"/>
    <mergeCell ref="D130:F130"/>
    <mergeCell ref="D131:F131"/>
    <mergeCell ref="D132:F132"/>
    <mergeCell ref="D121:F121"/>
    <mergeCell ref="D122:F122"/>
    <mergeCell ref="D123:F123"/>
    <mergeCell ref="D124:F124"/>
    <mergeCell ref="D125:F125"/>
    <mergeCell ref="D126:F126"/>
    <mergeCell ref="D115:F115"/>
    <mergeCell ref="D116:F116"/>
    <mergeCell ref="D117:F117"/>
    <mergeCell ref="D118:F118"/>
    <mergeCell ref="D119:F119"/>
    <mergeCell ref="D120:F120"/>
    <mergeCell ref="D109:F109"/>
    <mergeCell ref="D110:F110"/>
    <mergeCell ref="D111:F111"/>
    <mergeCell ref="D112:F112"/>
    <mergeCell ref="D113:F113"/>
    <mergeCell ref="D114:F114"/>
    <mergeCell ref="D103:F103"/>
    <mergeCell ref="D104:F104"/>
    <mergeCell ref="D105:F105"/>
    <mergeCell ref="D106:F106"/>
    <mergeCell ref="D107:F107"/>
    <mergeCell ref="D108:F108"/>
    <mergeCell ref="D97:F97"/>
    <mergeCell ref="D98:F98"/>
    <mergeCell ref="D99:F99"/>
    <mergeCell ref="D100:F100"/>
    <mergeCell ref="D101:F101"/>
    <mergeCell ref="D102:F102"/>
    <mergeCell ref="D91:F91"/>
    <mergeCell ref="D92:F92"/>
    <mergeCell ref="D93:F93"/>
    <mergeCell ref="D94:F94"/>
    <mergeCell ref="D95:F95"/>
    <mergeCell ref="D96:F96"/>
    <mergeCell ref="D85:F85"/>
    <mergeCell ref="D86:F86"/>
    <mergeCell ref="D87:F87"/>
    <mergeCell ref="D88:F88"/>
    <mergeCell ref="D89:F89"/>
    <mergeCell ref="D90:F90"/>
    <mergeCell ref="D79:F79"/>
    <mergeCell ref="D80:F80"/>
    <mergeCell ref="D81:F81"/>
    <mergeCell ref="D82:F82"/>
    <mergeCell ref="D83:F83"/>
    <mergeCell ref="D84:F84"/>
    <mergeCell ref="D73:F73"/>
    <mergeCell ref="D74:F74"/>
    <mergeCell ref="D75:F75"/>
    <mergeCell ref="D76:F76"/>
    <mergeCell ref="D77:F77"/>
    <mergeCell ref="D78:F78"/>
    <mergeCell ref="D67:F67"/>
    <mergeCell ref="D68:F68"/>
    <mergeCell ref="D69:F69"/>
    <mergeCell ref="D70:F70"/>
    <mergeCell ref="D71:F71"/>
    <mergeCell ref="D72:F72"/>
    <mergeCell ref="D61:F61"/>
    <mergeCell ref="D62:F62"/>
    <mergeCell ref="D63:F63"/>
    <mergeCell ref="D64:F64"/>
    <mergeCell ref="D65:F65"/>
    <mergeCell ref="D66:F66"/>
    <mergeCell ref="D55:F55"/>
    <mergeCell ref="D56:F56"/>
    <mergeCell ref="D57:F57"/>
    <mergeCell ref="D58:F58"/>
    <mergeCell ref="D59:F59"/>
    <mergeCell ref="D60:F60"/>
    <mergeCell ref="D49:F49"/>
    <mergeCell ref="D50:F50"/>
    <mergeCell ref="D51:F51"/>
    <mergeCell ref="D52:F52"/>
    <mergeCell ref="D53:F53"/>
    <mergeCell ref="D54:F54"/>
    <mergeCell ref="D43:F43"/>
    <mergeCell ref="D44:F44"/>
    <mergeCell ref="D45:F45"/>
    <mergeCell ref="D46:F46"/>
    <mergeCell ref="D47:F47"/>
    <mergeCell ref="D48:F48"/>
    <mergeCell ref="D37:F37"/>
    <mergeCell ref="D38:F38"/>
    <mergeCell ref="D39:F39"/>
    <mergeCell ref="D40:F40"/>
    <mergeCell ref="D41:F41"/>
    <mergeCell ref="D42:F42"/>
    <mergeCell ref="D31:F31"/>
    <mergeCell ref="D32:F32"/>
    <mergeCell ref="D33:F33"/>
    <mergeCell ref="D34:F34"/>
    <mergeCell ref="D35:F35"/>
    <mergeCell ref="D36:F36"/>
    <mergeCell ref="D25:F25"/>
    <mergeCell ref="D26:F26"/>
    <mergeCell ref="D27:F27"/>
    <mergeCell ref="D28:F28"/>
    <mergeCell ref="D29:F29"/>
    <mergeCell ref="D30:F30"/>
    <mergeCell ref="D19:F19"/>
    <mergeCell ref="D20:F20"/>
    <mergeCell ref="D21:F21"/>
    <mergeCell ref="D22:F22"/>
    <mergeCell ref="D23:F23"/>
    <mergeCell ref="D24:F24"/>
    <mergeCell ref="D16:F16"/>
    <mergeCell ref="D17:F17"/>
    <mergeCell ref="D18:F18"/>
    <mergeCell ref="D7:F7"/>
    <mergeCell ref="D8:F8"/>
    <mergeCell ref="D9:F9"/>
    <mergeCell ref="D10:F10"/>
    <mergeCell ref="D11:F11"/>
    <mergeCell ref="D12:F12"/>
    <mergeCell ref="D1:F1"/>
    <mergeCell ref="D2:F2"/>
    <mergeCell ref="D3:F3"/>
    <mergeCell ref="D4:F4"/>
    <mergeCell ref="D5:F5"/>
    <mergeCell ref="D6:F6"/>
    <mergeCell ref="D13:F13"/>
    <mergeCell ref="D14:F14"/>
    <mergeCell ref="D15:F15"/>
  </mergeCells>
  <conditionalFormatting sqref="G203:K203">
    <cfRule type="cellIs" dxfId="29" priority="91" operator="equal">
      <formula>"D2"</formula>
    </cfRule>
    <cfRule type="cellIs" dxfId="28" priority="92" operator="equal">
      <formula>"D1"</formula>
    </cfRule>
    <cfRule type="cellIs" dxfId="27" priority="93" operator="equal">
      <formula>"CR2"</formula>
    </cfRule>
    <cfRule type="cellIs" dxfId="26" priority="94" operator="equal">
      <formula>"CR1"</formula>
    </cfRule>
    <cfRule type="cellIs" dxfId="25" priority="95" operator="equal">
      <formula>"CU"</formula>
    </cfRule>
    <cfRule type="cellIs" dxfId="24" priority="96" operator="equal">
      <formula>"PA"</formula>
    </cfRule>
  </conditionalFormatting>
  <conditionalFormatting sqref="G205:I205">
    <cfRule type="cellIs" dxfId="23" priority="61" operator="equal">
      <formula>"D2"</formula>
    </cfRule>
    <cfRule type="cellIs" dxfId="22" priority="62" operator="equal">
      <formula>"D1"</formula>
    </cfRule>
    <cfRule type="cellIs" dxfId="21" priority="63" operator="equal">
      <formula>"CR2"</formula>
    </cfRule>
    <cfRule type="cellIs" dxfId="20" priority="64" operator="equal">
      <formula>"CR1"</formula>
    </cfRule>
    <cfRule type="cellIs" dxfId="19" priority="65" operator="equal">
      <formula>"CU"</formula>
    </cfRule>
    <cfRule type="cellIs" dxfId="18" priority="66" operator="equal">
      <formula>"PA"</formula>
    </cfRule>
  </conditionalFormatting>
  <conditionalFormatting sqref="G206:I206">
    <cfRule type="cellIs" dxfId="17" priority="55" operator="equal">
      <formula>"D2"</formula>
    </cfRule>
    <cfRule type="cellIs" dxfId="16" priority="56" operator="equal">
      <formula>"D1"</formula>
    </cfRule>
    <cfRule type="cellIs" dxfId="15" priority="57" operator="equal">
      <formula>"CR2"</formula>
    </cfRule>
    <cfRule type="cellIs" dxfId="14" priority="58" operator="equal">
      <formula>"CR1"</formula>
    </cfRule>
    <cfRule type="cellIs" dxfId="13" priority="59" operator="equal">
      <formula>"CU"</formula>
    </cfRule>
    <cfRule type="cellIs" dxfId="12" priority="60" operator="equal">
      <formula>"PA"</formula>
    </cfRule>
  </conditionalFormatting>
  <conditionalFormatting sqref="G207:H207">
    <cfRule type="cellIs" dxfId="11" priority="49" operator="equal">
      <formula>"D2"</formula>
    </cfRule>
    <cfRule type="cellIs" dxfId="10" priority="50" operator="equal">
      <formula>"D1"</formula>
    </cfRule>
    <cfRule type="cellIs" dxfId="9" priority="51" operator="equal">
      <formula>"CR2"</formula>
    </cfRule>
    <cfRule type="cellIs" dxfId="8" priority="52" operator="equal">
      <formula>"CR1"</formula>
    </cfRule>
    <cfRule type="cellIs" dxfId="7" priority="53" operator="equal">
      <formula>"CU"</formula>
    </cfRule>
    <cfRule type="cellIs" dxfId="6" priority="54" operator="equal">
      <formula>"PA"</formula>
    </cfRule>
  </conditionalFormatting>
  <conditionalFormatting sqref="G208:H208">
    <cfRule type="cellIs" dxfId="5" priority="43" operator="equal">
      <formula>"D2"</formula>
    </cfRule>
    <cfRule type="cellIs" dxfId="4" priority="44" operator="equal">
      <formula>"D1"</formula>
    </cfRule>
    <cfRule type="cellIs" dxfId="3" priority="45" operator="equal">
      <formula>"CR2"</formula>
    </cfRule>
    <cfRule type="cellIs" dxfId="2" priority="46" operator="equal">
      <formula>"CR1"</formula>
    </cfRule>
    <cfRule type="cellIs" dxfId="1" priority="47" operator="equal">
      <formula>"CU"</formula>
    </cfRule>
    <cfRule type="cellIs" dxfId="0" priority="48" operator="equal">
      <formula>"PA"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120</vt:i4>
      </vt:variant>
    </vt:vector>
  </HeadingPairs>
  <TitlesOfParts>
    <vt:vector size="123" baseType="lpstr">
      <vt:lpstr>Feuille de combat</vt:lpstr>
      <vt:lpstr>Manuel</vt:lpstr>
      <vt:lpstr>Paramétres</vt:lpstr>
      <vt:lpstr>ADRESS_TIR</vt:lpstr>
      <vt:lpstr>ADRESSE_POS_ADV</vt:lpstr>
      <vt:lpstr>ADRESSE_TIR_JOUEUR</vt:lpstr>
      <vt:lpstr>ADRESSE_TIR_JOUEUR_CONVER</vt:lpstr>
      <vt:lpstr>ADRESSE_TIR_REELLE</vt:lpstr>
      <vt:lpstr>ADRESSES_NAVIRES</vt:lpstr>
      <vt:lpstr>ADV_VIE_CR1</vt:lpstr>
      <vt:lpstr>ADV_VIE_CR2</vt:lpstr>
      <vt:lpstr>ADV_VIE_CU</vt:lpstr>
      <vt:lpstr>ADV_VIE_D1</vt:lpstr>
      <vt:lpstr>ADV_VIE_D2</vt:lpstr>
      <vt:lpstr>ADV_VIE_PA</vt:lpstr>
      <vt:lpstr>AFFICH_NOM_ADV</vt:lpstr>
      <vt:lpstr>CALCUL_TIR_COL</vt:lpstr>
      <vt:lpstr>CALCUL_TIR_LIGNE</vt:lpstr>
      <vt:lpstr>choix_pays_ennemi</vt:lpstr>
      <vt:lpstr>choix_pays_joueur</vt:lpstr>
      <vt:lpstr>CODE_ID_A_PLACER</vt:lpstr>
      <vt:lpstr>COL_DEB_CR1</vt:lpstr>
      <vt:lpstr>COL_DEB_CR2</vt:lpstr>
      <vt:lpstr>COL_DEB_CU</vt:lpstr>
      <vt:lpstr>COL_DEB_D1</vt:lpstr>
      <vt:lpstr>COL_DEB_D2</vt:lpstr>
      <vt:lpstr>COL_DEB_PA</vt:lpstr>
      <vt:lpstr>COL_FIN_CR1</vt:lpstr>
      <vt:lpstr>COL_FIN_CR2</vt:lpstr>
      <vt:lpstr>COL_FIN_CU</vt:lpstr>
      <vt:lpstr>COL_FIN_D1</vt:lpstr>
      <vt:lpstr>COL_FIN_D2</vt:lpstr>
      <vt:lpstr>COL_FIN_PA</vt:lpstr>
      <vt:lpstr>COLONNE_POS_ADV</vt:lpstr>
      <vt:lpstr>CORR_VOC_TIR_SUR_JOUEUR</vt:lpstr>
      <vt:lpstr>CROISEUR1</vt:lpstr>
      <vt:lpstr>CROISEUR2</vt:lpstr>
      <vt:lpstr>CTRLE_OKQUADRIL_TIR_SUR_JOUEUR</vt:lpstr>
      <vt:lpstr>CUIRASSE</vt:lpstr>
      <vt:lpstr>DEB_TABTIRALEASUPP</vt:lpstr>
      <vt:lpstr>DESTROYER1</vt:lpstr>
      <vt:lpstr>DESTROYER2</vt:lpstr>
      <vt:lpstr>DISTANCE_FLOTTE_ADV</vt:lpstr>
      <vt:lpstr>DISTANCE_REP_ADV</vt:lpstr>
      <vt:lpstr>EQUIPAGE</vt:lpstr>
      <vt:lpstr>ETAT_NAVIRES</vt:lpstr>
      <vt:lpstr>FIXE_CHOIX_ADVERSAIRE</vt:lpstr>
      <vt:lpstr>GRILLE_ADV</vt:lpstr>
      <vt:lpstr>Grille_stratégie_adverse</vt:lpstr>
      <vt:lpstr>Grille_stratégique_de_votre_flotte</vt:lpstr>
      <vt:lpstr>ID_ADRESS_CR1_DEB</vt:lpstr>
      <vt:lpstr>ID_ADRESS_CR1_FIN</vt:lpstr>
      <vt:lpstr>ID_ADRESS_CR2_DEB</vt:lpstr>
      <vt:lpstr>ID_ADRESS_CR2_FIN</vt:lpstr>
      <vt:lpstr>ID_ADRESS_CU_DEB</vt:lpstr>
      <vt:lpstr>ID_ADRESS_CU_FIN</vt:lpstr>
      <vt:lpstr>ID_ADRESS_D1_DEB</vt:lpstr>
      <vt:lpstr>ID_ADRESS_D1_FIN</vt:lpstr>
      <vt:lpstr>ID_ADRESS_D2_DEB</vt:lpstr>
      <vt:lpstr>ID_ADRESS_D2_FIN</vt:lpstr>
      <vt:lpstr>ID_ADRESS_PA_DEB</vt:lpstr>
      <vt:lpstr>ID_ADRESS_PA_FIN</vt:lpstr>
      <vt:lpstr>LIG_DEB_CR1</vt:lpstr>
      <vt:lpstr>LIG_DEB_CR2</vt:lpstr>
      <vt:lpstr>LIG_DEB_CU</vt:lpstr>
      <vt:lpstr>LIG_DEB_D1</vt:lpstr>
      <vt:lpstr>LIG_DEB_D2</vt:lpstr>
      <vt:lpstr>LIG_DEB_PA</vt:lpstr>
      <vt:lpstr>LIG_FIN_CR1</vt:lpstr>
      <vt:lpstr>LIG_FIN_CR2</vt:lpstr>
      <vt:lpstr>LIG_FIN_CU</vt:lpstr>
      <vt:lpstr>LIG_FIN_D1</vt:lpstr>
      <vt:lpstr>LIG_FIN_D2</vt:lpstr>
      <vt:lpstr>LIG_FIN_PA</vt:lpstr>
      <vt:lpstr>LIGNE_POS_ADV</vt:lpstr>
      <vt:lpstr>MOT_DEPLOY</vt:lpstr>
      <vt:lpstr>NB_NAV_AD_DEP</vt:lpstr>
      <vt:lpstr>NBTIR</vt:lpstr>
      <vt:lpstr>PERTES</vt:lpstr>
      <vt:lpstr>PHRASE_AMIRAL_TOUR0</vt:lpstr>
      <vt:lpstr>PHRASE_AMIRAL_TOURS</vt:lpstr>
      <vt:lpstr>PHRASES_ALEATOIRES</vt:lpstr>
      <vt:lpstr>PLACEMENTS_VAL</vt:lpstr>
      <vt:lpstr>PLAGE_A_PLACER</vt:lpstr>
      <vt:lpstr>PLAGE_ADRESSE_COL_TIR</vt:lpstr>
      <vt:lpstr>PLAGE_CALC_VALID_EMP_NAV</vt:lpstr>
      <vt:lpstr>PLAGE_CALCUL_TIR_ADV</vt:lpstr>
      <vt:lpstr>PLAGE_CALCUL_VALID_ADRESSES</vt:lpstr>
      <vt:lpstr>PLAGE_ERREUR_EMP</vt:lpstr>
      <vt:lpstr>PLAGE_LIGNE_TIR</vt:lpstr>
      <vt:lpstr>PLAGE_PERTES</vt:lpstr>
      <vt:lpstr>PLAGE_PLACE</vt:lpstr>
      <vt:lpstr>PLAGE_VERT_HOR</vt:lpstr>
      <vt:lpstr>PORTE_AVIONS</vt:lpstr>
      <vt:lpstr>POS_HV_CR1</vt:lpstr>
      <vt:lpstr>POS_HV_CR2</vt:lpstr>
      <vt:lpstr>POS_HV_CU</vt:lpstr>
      <vt:lpstr>POS_HV_D1</vt:lpstr>
      <vt:lpstr>POS_HV_D2</vt:lpstr>
      <vt:lpstr>POS_HV_PA</vt:lpstr>
      <vt:lpstr>REPERE_SENS_TIR_SUR_JOUEUR</vt:lpstr>
      <vt:lpstr>REPERE_TIR_SUR_JOUEUR</vt:lpstr>
      <vt:lpstr>RESTE_CDE_ID_A_PLACER</vt:lpstr>
      <vt:lpstr>Tab_grille_stratégique_adverse</vt:lpstr>
      <vt:lpstr>Tab_grille_stratégique_de_votre_flotte</vt:lpstr>
      <vt:lpstr>TABLEAU</vt:lpstr>
      <vt:lpstr>Tableau_des_icones_des_navires</vt:lpstr>
      <vt:lpstr>Tableau_effect_graphique</vt:lpstr>
      <vt:lpstr>TAILLE</vt:lpstr>
      <vt:lpstr>TEXT_DISTANCE_ADV</vt:lpstr>
      <vt:lpstr>TIR_CALCUL_ADV_REELLE</vt:lpstr>
      <vt:lpstr>TIR_CALCUL_GRILLE_ADV</vt:lpstr>
      <vt:lpstr>TOTAL_PERTES</vt:lpstr>
      <vt:lpstr>TOUR</vt:lpstr>
      <vt:lpstr>VALID_PLACEMENTS_VAL</vt:lpstr>
      <vt:lpstr>VIE__DESTROYER1</vt:lpstr>
      <vt:lpstr>VIE_CROISEUR1</vt:lpstr>
      <vt:lpstr>VIE_CROISEUR2</vt:lpstr>
      <vt:lpstr>VIE_CUIRASSE</vt:lpstr>
      <vt:lpstr>VIE_DESTROYER2</vt:lpstr>
      <vt:lpstr>VIE_PORTE_AVION</vt:lpstr>
      <vt:lpstr>VIE_TOTAL_ADV</vt:lpstr>
      <vt:lpstr>'Feuille de combat'!Zone_d_impression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Touché Coulé - Bataille navale dans excel</dc:title>
  <dc:subject>jeu excel</dc:subject>
  <dc:creator>waard;cohenny tristan</dc:creator>
  <dc:description>Jeu de la bataille navale pour le site excel-pratique</dc:description>
  <cp:lastModifiedBy>WAARD</cp:lastModifiedBy>
  <cp:revision>1</cp:revision>
  <cp:lastPrinted>2016-09-17T22:21:35Z</cp:lastPrinted>
  <dcterms:created xsi:type="dcterms:W3CDTF">2016-09-10T16:51:16Z</dcterms:created>
  <dcterms:modified xsi:type="dcterms:W3CDTF">2017-06-26T21:17:16Z</dcterms:modified>
  <cp:version>1</cp:version>
</cp:coreProperties>
</file>