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pivotTables/pivotTable1.xml" ContentType="application/vnd.openxmlformats-officedocument.spreadsheetml.pivotTable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Comptes\"/>
    </mc:Choice>
  </mc:AlternateContent>
  <xr:revisionPtr revIDLastSave="0" documentId="13_ncr:1_{88DD6EA5-4214-4EB2-84BC-096960CFF170}" xr6:coauthVersionLast="45" xr6:coauthVersionMax="45" xr10:uidLastSave="{00000000-0000-0000-0000-000000000000}"/>
  <bookViews>
    <workbookView xWindow="-120" yWindow="-120" windowWidth="24240" windowHeight="13290" tabRatio="679" xr2:uid="{00000000-000D-0000-FFFF-FFFF00000000}"/>
  </bookViews>
  <sheets>
    <sheet name="Accueil" sheetId="5" r:id="rId1"/>
    <sheet name="Ecritures" sheetId="1" r:id="rId2"/>
    <sheet name="Gestion Dépenses" sheetId="9" r:id="rId3"/>
    <sheet name="Système" sheetId="4" r:id="rId4"/>
    <sheet name="Mensualisation" sheetId="7" r:id="rId5"/>
    <sheet name="BD" sheetId="6" r:id="rId6"/>
    <sheet name="TCD" sheetId="8" r:id="rId7"/>
  </sheets>
  <functionGroups builtInGroupCount="19"/>
  <externalReferences>
    <externalReference r:id="rId8"/>
  </externalReferences>
  <definedNames>
    <definedName name="_1">[1]Système!$D$2</definedName>
    <definedName name="_10">[1]Système!$D$11</definedName>
    <definedName name="_11">[1]Système!$D$12</definedName>
    <definedName name="_12">[1]Système!$D$13</definedName>
    <definedName name="_2">[1]Système!$D$3</definedName>
    <definedName name="_3">[1]Système!$D$4</definedName>
    <definedName name="_4">[1]Système!$D$5</definedName>
    <definedName name="_5">[1]Système!$D$6</definedName>
    <definedName name="_6">[1]Système!$D$7</definedName>
    <definedName name="_7">[1]Système!$D$8</definedName>
    <definedName name="_8">[1]Système!$D$9</definedName>
    <definedName name="_9">[1]Système!$D$10</definedName>
    <definedName name="_Compte">Ecritures!$B$6</definedName>
    <definedName name="_Cr">Ecritures!$H$6</definedName>
    <definedName name="_Date">Ecritures!$A$6</definedName>
    <definedName name="_De">Ecritures!$I$6</definedName>
    <definedName name="_xlnm._FilterDatabase" localSheetId="5" hidden="1">BD!$A$2:$P$2</definedName>
    <definedName name="_Lib_Auto">Ecritures!$D$6</definedName>
    <definedName name="_Lib_Lib">Ecritures!$E$6</definedName>
    <definedName name="_Lib_Principal">Ecritures!$C$6</definedName>
    <definedName name="_M1">'Gestion Dépenses'!$J$2</definedName>
    <definedName name="_M10">'Gestion Dépenses'!$J$164</definedName>
    <definedName name="_M11">'Gestion Dépenses'!$J$182</definedName>
    <definedName name="_M12">'Gestion Dépenses'!$J$200</definedName>
    <definedName name="_M2">'Gestion Dépenses'!$J$20</definedName>
    <definedName name="_M3">'Gestion Dépenses'!$J$38</definedName>
    <definedName name="_M4">'Gestion Dépenses'!$J$56</definedName>
    <definedName name="_M5">'Gestion Dépenses'!$J$74</definedName>
    <definedName name="_M6">'Gestion Dépenses'!$J$92</definedName>
    <definedName name="_M7">'Gestion Dépenses'!$J$110</definedName>
    <definedName name="_M8">'Gestion Dépenses'!$J$128</definedName>
    <definedName name="_M9">'Gestion Dépenses'!$J$146</definedName>
    <definedName name="_Mode">Ecritures!$F$6</definedName>
    <definedName name="_Num_Ch">Ecritures!$G$6</definedName>
    <definedName name="_P">Ecritures!$J$6</definedName>
    <definedName name="annee">[1]Système!$B$1</definedName>
    <definedName name="budget">[1]Budget!$P$1:$AA$2</definedName>
    <definedName name="C_1">OFFSET([1]Janvier!$H$4,,,COUNTA([1]Janvier!$B:$B)-1,1)</definedName>
    <definedName name="C_10">OFFSET([1]Octobre!$H$4,,,COUNTA([1]Octobre!$B:$B)-1,1)</definedName>
    <definedName name="C_11">OFFSET([1]Novembre!$H$4,,,COUNTA([1]Novembre!$B:$B)-1,1)</definedName>
    <definedName name="C_12">OFFSET([1]Décembre!$H$4,,,COUNTA([1]Décembre!$B:$B)-1,1)</definedName>
    <definedName name="C_2">OFFSET([1]Février!$H$4,,,COUNTA([1]Février!$B:$B)-1,1)</definedName>
    <definedName name="C_3">OFFSET([1]Mars!$H$4,,,COUNTA([1]Mars!$B:$B)-1,1)</definedName>
    <definedName name="C_4">OFFSET([1]Avril!$H$4,,,COUNTA([1]Avril!$B:$B)-1,1)</definedName>
    <definedName name="C_5">OFFSET([1]Mai!$H$4,,,COUNTA([1]Mai!$B:$B)-1,1)</definedName>
    <definedName name="C_6">OFFSET([1]Juin!$H$4,,,COUNTA([1]Juin!$B:$B)-1,1)</definedName>
    <definedName name="C_7">OFFSET([1]Juillet!$H$4,,,COUNTA([1]Juillet!$B:$B)-1,1)</definedName>
    <definedName name="C_8">OFFSET([1]Août!$H$4,,,COUNTA([1]Août!$B:$B)-1,1)</definedName>
    <definedName name="C_9">OFFSET([1]Septembre!$H$4,,,COUNTA([1]Septembre!$B:$B)-1,1)</definedName>
    <definedName name="Choix_Compte">OFFSET(Système!$A$1,1,,COUNTA(Système!$A:$A)-1,)</definedName>
    <definedName name="Choix_Lib_Principal">OFFSET(BD!$A$1,1,,COUNTA(BD!$A:$A)-1,)</definedName>
    <definedName name="Choix_Lib_Secondaire">BD!$2:$2</definedName>
    <definedName name="Choix_Mode_de_paiement">OFFSET(Système!$D$1,1,,COUNTA(Système!$D:$D)-1,)</definedName>
    <definedName name="choix1">OFFSET([1]BD!$A$2,,,COUNTA([1]BD!$A:$A)-1)</definedName>
    <definedName name="choix2">[1]BD!$2:$2</definedName>
    <definedName name="Col_Compte">OFFSET(_Compte,1,,COUNTA(Ecritures!$A:$A)-1,)</definedName>
    <definedName name="Col_Cr">OFFSET(_Cr,1,,COUNTA(Ecritures!$A:$A)-1,)</definedName>
    <definedName name="Col_Date">OFFSET(_Date,1,0,COUNTA(Ecritures!$A:$A)-1,)</definedName>
    <definedName name="Col_De">OFFSET(_De,1,,COUNTA(Ecritures!$A:$A)-1,)</definedName>
    <definedName name="Col_Lib_Auto">OFFSET(_Lib_Auto,1,,COUNTA(Ecritures!$A:$A)-1,)</definedName>
    <definedName name="Col_Lib_Lib">OFFSET(_Lib_Lib,1,,COUNTA(Ecritures!$A:$A)-1,)</definedName>
    <definedName name="Col_Lib_Principal">OFFSET(_Lib_Principal,1,,COUNTA(Ecritures!$A:$A)-1,)</definedName>
    <definedName name="Col_Mode">OFFSET(_Mode,1,,COUNTA(Ecritures!$A:$A)-1,)</definedName>
    <definedName name="Col_P">OFFSET(_P,1,,COUNTA(Ecritures!$A:$A)-1,)</definedName>
    <definedName name="D_1">OFFSET([1]Janvier!$I$4,,,COUNTA([1]Janvier!$B:$B)-1,1)</definedName>
    <definedName name="D_10">OFFSET([1]Octobre!$I$4,,,COUNTA([1]Octobre!$B:$B)-1,1)</definedName>
    <definedName name="D_11">OFFSET([1]Novembre!$I$4,,,COUNTA([1]Novembre!$B:$B)-1,1)</definedName>
    <definedName name="D_12">OFFSET([1]Décembre!$I$4,,,COUNTA([1]Décembre!$B:$B)-1,1)</definedName>
    <definedName name="D_2">OFFSET([1]Février!$I$4,,,COUNTA([1]Février!$B:$B)-1,1)</definedName>
    <definedName name="D_3">OFFSET([1]Mars!$I$4,,,COUNTA([1]Mars!$B:$B)-1,1)</definedName>
    <definedName name="D_4">OFFSET([1]Avril!$I$4,,,COUNTA([1]Avril!$B:$B)-1,1)</definedName>
    <definedName name="D_5">OFFSET([1]Mai!$I$4,,,COUNTA([1]Mai!$B:$B)-1,1)</definedName>
    <definedName name="D_6">OFFSET([1]Juin!$I$4,,,COUNTA([1]Juin!$B:$B)-1,1)</definedName>
    <definedName name="D_7">OFFSET([1]Juillet!$I$4,,,COUNTA([1]Juillet!$B:$B)-1,1)</definedName>
    <definedName name="D_8">OFFSET([1]Août!$I$4,,,COUNTA([1]Août!$B:$B)-1,1)</definedName>
    <definedName name="D_9">OFFSET([1]Septembre!$I$4,,,COUNTA([1]Septembre!$B:$B)-1,1)</definedName>
    <definedName name="Date_Début_Suivi">Système!$H$2</definedName>
    <definedName name="Date_Mensualisation">Système!$H$4</definedName>
    <definedName name="Feuille_BD">#REF!</definedName>
    <definedName name="Feuille_Bilan">#REF!</definedName>
    <definedName name="Feuille_Bouton">#REF!</definedName>
    <definedName name="Feuille_Budget">#REF!</definedName>
    <definedName name="Feuille_Fonctionnement">#REF!</definedName>
    <definedName name="Feuille_Gestion">#REF!</definedName>
    <definedName name="Feuille_Macro">#REF!</definedName>
    <definedName name="Feuille_Mensualisation">#REF!</definedName>
    <definedName name="Feuille_Mensuelle">#REF!</definedName>
    <definedName name="Feuille_Statistique">#REF!</definedName>
    <definedName name="LouReeD">#REF!</definedName>
    <definedName name="LP_1">OFFSET([1]Janvier!$B$4,,,COUNTA([1]Janvier!$B:$B)-1,1)</definedName>
    <definedName name="LP_10">OFFSET([1]Octobre!$B$4,,,COUNTA([1]Octobre!$B:$B)-1,1)</definedName>
    <definedName name="LP_11">OFFSET([1]Novembre!$B$4,,,COUNTA([1]Novembre!$B:$B)-1,1)</definedName>
    <definedName name="LP_12">OFFSET([1]Décembre!$B$4,,,COUNTA([1]Décembre!$B:$B)-1,1)</definedName>
    <definedName name="LP_2">OFFSET([1]Février!$B$4,,,COUNTA([1]Février!$B:$B)-1,1)</definedName>
    <definedName name="LP_3">OFFSET([1]Mars!$B$4,,,COUNTA([1]Mars!$B:$B)-1,1)</definedName>
    <definedName name="LP_4">OFFSET([1]Avril!$B$4,,,COUNTA([1]Avril!$B:$B)-1,1)</definedName>
    <definedName name="LP_5">OFFSET([1]Mai!$B$4,,,COUNTA([1]Mai!$B:$B)-1,1)</definedName>
    <definedName name="LP_6">OFFSET([1]Juin!$B$4,,,COUNTA([1]Juin!$B:$B)-1,1)</definedName>
    <definedName name="LP_7">OFFSET([1]Juillet!$B$4,,,COUNTA([1]Juillet!$B:$B)-1,1)</definedName>
    <definedName name="LP_8">OFFSET([1]Août!$B$4,,,COUNTA([1]Août!$B:$B)-1,1)</definedName>
    <definedName name="LP_9">OFFSET([1]Septembre!$B$4,,,COUNTA([1]Septembre!$B:$B)-1,1)</definedName>
    <definedName name="LS_1">OFFSET([1]Janvier!$C$4,,,COUNTA([1]Janvier!$B:$B)-1,1)</definedName>
    <definedName name="LS_10">OFFSET([1]Octobre!$C$4,,,COUNTA([1]Octobre!$B:$B)-1,1)</definedName>
    <definedName name="LS_11">OFFSET([1]Novembre!$C$4,,,COUNTA([1]Novembre!$B:$B)-1,1)</definedName>
    <definedName name="LS_12">OFFSET([1]Décembre!$C$4,,,COUNTA([1]Décembre!$B:$B)-1,1)</definedName>
    <definedName name="LS_2">OFFSET([1]Février!$C$4,,,COUNTA([1]Février!$B:$B)-1,1)</definedName>
    <definedName name="LS_3">OFFSET([1]Mars!$C$4,,,COUNTA([1]Mars!$B:$B)-1,1)</definedName>
    <definedName name="LS_4">OFFSET([1]Avril!$C$4,,,COUNTA([1]Avril!$B:$B)-1,1)</definedName>
    <definedName name="LS_5">OFFSET([1]Mai!$C$4,,,COUNTA([1]Mai!$B:$B)-1,1)</definedName>
    <definedName name="LS_6">OFFSET([1]Juin!$C$4,,,COUNTA([1]Juin!$B:$B)-1,1)</definedName>
    <definedName name="LS_7">OFFSET([1]Juillet!$C$4,,,COUNTA([1]Juillet!$B:$B)-1,1)</definedName>
    <definedName name="LS_8">OFFSET([1]Août!$C$4,,,COUNTA([1]Août!$B:$B)-1,1)</definedName>
    <definedName name="LS_9">OFFSET([1]Septembre!$C$4,,,COUNTA([1]Septembre!$B:$B)-1,1)</definedName>
    <definedName name="num_der_chèque">[1]Système!$B$3</definedName>
    <definedName name="Saute_Libre">Système!$H$5</definedName>
    <definedName name="Solde_Cpt_Com">Ecritures!$H$3</definedName>
    <definedName name="solde_réel">[1]Système!$B$2</definedName>
    <definedName name="type">OFFSET([1]Système!$E$1,1,,COUNTA([1]Système!$E:$E)-1)</definedName>
  </definedNames>
  <calcPr calcId="181029"/>
  <pivotCaches>
    <pivotCache cacheId="6" r:id="rId9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6" l="1"/>
  <c r="E4" i="1"/>
  <c r="I4" i="1" s="1"/>
  <c r="C2" i="6"/>
  <c r="E3" i="1"/>
  <c r="I3" i="1" s="1"/>
  <c r="E1" i="9" l="1"/>
  <c r="F4" i="1"/>
  <c r="H4" i="1"/>
  <c r="G4" i="1"/>
  <c r="F3" i="1"/>
  <c r="H3" i="1"/>
  <c r="G3" i="1"/>
  <c r="R215" i="9" a="1"/>
  <c r="R215" i="9" s="1"/>
  <c r="Q203" i="9" s="1"/>
  <c r="Q215" i="9"/>
  <c r="P215" i="9"/>
  <c r="O215" i="9" a="1"/>
  <c r="O215" i="9" s="1"/>
  <c r="N203" i="9" s="1"/>
  <c r="N215" i="9"/>
  <c r="M215" i="9"/>
  <c r="L215" i="9" a="1"/>
  <c r="L215" i="9" s="1"/>
  <c r="K203" i="9" s="1"/>
  <c r="K215" i="9"/>
  <c r="J215" i="9"/>
  <c r="I215" i="9" a="1"/>
  <c r="I215" i="9" s="1"/>
  <c r="H203" i="9" s="1"/>
  <c r="H215" i="9"/>
  <c r="G215" i="9"/>
  <c r="F215" i="9" a="1"/>
  <c r="F215" i="9" s="1"/>
  <c r="E203" i="9" s="1"/>
  <c r="E215" i="9"/>
  <c r="D215" i="9"/>
  <c r="C215" i="9" a="1"/>
  <c r="C215" i="9" s="1"/>
  <c r="B203" i="9" s="1"/>
  <c r="B215" i="9"/>
  <c r="A215" i="9"/>
  <c r="T202" i="9"/>
  <c r="T215" i="9" s="1"/>
  <c r="R197" i="9"/>
  <c r="R197" i="9" a="1"/>
  <c r="Q197" i="9"/>
  <c r="P197" i="9"/>
  <c r="O197" i="9"/>
  <c r="N185" i="9" s="1"/>
  <c r="O197" i="9" a="1"/>
  <c r="N197" i="9"/>
  <c r="M197" i="9"/>
  <c r="L197" i="9"/>
  <c r="K185" i="9" s="1"/>
  <c r="L197" i="9" a="1"/>
  <c r="K197" i="9"/>
  <c r="J197" i="9"/>
  <c r="I197" i="9"/>
  <c r="H185" i="9" s="1"/>
  <c r="I197" i="9" a="1"/>
  <c r="H197" i="9"/>
  <c r="G197" i="9"/>
  <c r="F197" i="9"/>
  <c r="F197" i="9" a="1"/>
  <c r="E197" i="9"/>
  <c r="D197" i="9"/>
  <c r="C197" i="9"/>
  <c r="B185" i="9" s="1"/>
  <c r="C197" i="9" a="1"/>
  <c r="B197" i="9"/>
  <c r="A197" i="9"/>
  <c r="Q185" i="9"/>
  <c r="E185" i="9"/>
  <c r="T184" i="9"/>
  <c r="T197" i="9" s="1"/>
  <c r="T179" i="9"/>
  <c r="R179" i="9" a="1"/>
  <c r="R179" i="9" s="1"/>
  <c r="Q167" i="9" s="1"/>
  <c r="Q179" i="9"/>
  <c r="P179" i="9"/>
  <c r="O179" i="9" a="1"/>
  <c r="O179" i="9" s="1"/>
  <c r="N167" i="9" s="1"/>
  <c r="N179" i="9"/>
  <c r="M179" i="9"/>
  <c r="L179" i="9" a="1"/>
  <c r="L179" i="9" s="1"/>
  <c r="K167" i="9" s="1"/>
  <c r="K179" i="9"/>
  <c r="J179" i="9"/>
  <c r="I179" i="9" a="1"/>
  <c r="I179" i="9" s="1"/>
  <c r="H167" i="9" s="1"/>
  <c r="H179" i="9"/>
  <c r="G179" i="9"/>
  <c r="F179" i="9" a="1"/>
  <c r="F179" i="9" s="1"/>
  <c r="E167" i="9" s="1"/>
  <c r="E179" i="9"/>
  <c r="D179" i="9"/>
  <c r="C179" i="9" a="1"/>
  <c r="C179" i="9" s="1"/>
  <c r="B167" i="9" s="1"/>
  <c r="B179" i="9"/>
  <c r="A179" i="9"/>
  <c r="T166" i="9"/>
  <c r="R161" i="9"/>
  <c r="R161" i="9" a="1"/>
  <c r="Q161" i="9"/>
  <c r="P161" i="9"/>
  <c r="O161" i="9"/>
  <c r="N149" i="9" s="1"/>
  <c r="O161" i="9" a="1"/>
  <c r="N161" i="9"/>
  <c r="M161" i="9"/>
  <c r="L161" i="9"/>
  <c r="K149" i="9" s="1"/>
  <c r="L161" i="9" a="1"/>
  <c r="K161" i="9"/>
  <c r="J161" i="9"/>
  <c r="I161" i="9"/>
  <c r="H149" i="9" s="1"/>
  <c r="I161" i="9" a="1"/>
  <c r="H161" i="9"/>
  <c r="G161" i="9"/>
  <c r="F161" i="9"/>
  <c r="F161" i="9" a="1"/>
  <c r="E161" i="9"/>
  <c r="D161" i="9"/>
  <c r="C161" i="9"/>
  <c r="B149" i="9" s="1"/>
  <c r="C161" i="9" a="1"/>
  <c r="B161" i="9"/>
  <c r="A161" i="9"/>
  <c r="E149" i="9"/>
  <c r="T148" i="9"/>
  <c r="T161" i="9" s="1"/>
  <c r="R143" i="9" a="1"/>
  <c r="R143" i="9" s="1"/>
  <c r="Q143" i="9"/>
  <c r="P143" i="9"/>
  <c r="O143" i="9" a="1"/>
  <c r="O143" i="9" s="1"/>
  <c r="N131" i="9" s="1"/>
  <c r="N143" i="9"/>
  <c r="M143" i="9"/>
  <c r="L143" i="9" a="1"/>
  <c r="L143" i="9" s="1"/>
  <c r="K131" i="9" s="1"/>
  <c r="K143" i="9"/>
  <c r="J143" i="9"/>
  <c r="I143" i="9" a="1"/>
  <c r="I143" i="9" s="1"/>
  <c r="H131" i="9" s="1"/>
  <c r="H143" i="9"/>
  <c r="G143" i="9"/>
  <c r="F143" i="9" a="1"/>
  <c r="F143" i="9" s="1"/>
  <c r="E131" i="9" s="1"/>
  <c r="E143" i="9"/>
  <c r="D143" i="9"/>
  <c r="C143" i="9" a="1"/>
  <c r="C143" i="9" s="1"/>
  <c r="B131" i="9" s="1"/>
  <c r="B143" i="9"/>
  <c r="A143" i="9"/>
  <c r="T130" i="9"/>
  <c r="T143" i="9" s="1"/>
  <c r="R125" i="9" a="1"/>
  <c r="R125" i="9" s="1"/>
  <c r="Q113" i="9" s="1"/>
  <c r="Q125" i="9"/>
  <c r="P125" i="9"/>
  <c r="O125" i="9" a="1"/>
  <c r="O125" i="9" s="1"/>
  <c r="N113" i="9" s="1"/>
  <c r="N125" i="9"/>
  <c r="M125" i="9"/>
  <c r="L125" i="9" a="1"/>
  <c r="L125" i="9" s="1"/>
  <c r="K113" i="9" s="1"/>
  <c r="K125" i="9"/>
  <c r="J125" i="9"/>
  <c r="I125" i="9" a="1"/>
  <c r="I125" i="9" s="1"/>
  <c r="H113" i="9" s="1"/>
  <c r="H125" i="9"/>
  <c r="G125" i="9"/>
  <c r="F125" i="9" a="1"/>
  <c r="F125" i="9" s="1"/>
  <c r="E113" i="9" s="1"/>
  <c r="E125" i="9"/>
  <c r="D125" i="9"/>
  <c r="C125" i="9" a="1"/>
  <c r="C125" i="9" s="1"/>
  <c r="B113" i="9" s="1"/>
  <c r="B125" i="9"/>
  <c r="A125" i="9"/>
  <c r="T112" i="9"/>
  <c r="T125" i="9" s="1"/>
  <c r="R107" i="9" a="1"/>
  <c r="R107" i="9" s="1"/>
  <c r="Q107" i="9"/>
  <c r="P107" i="9"/>
  <c r="O107" i="9" a="1"/>
  <c r="O107" i="9" s="1"/>
  <c r="N95" i="9" s="1"/>
  <c r="N107" i="9"/>
  <c r="M107" i="9"/>
  <c r="L107" i="9" a="1"/>
  <c r="L107" i="9" s="1"/>
  <c r="K95" i="9" s="1"/>
  <c r="K107" i="9"/>
  <c r="J107" i="9"/>
  <c r="I107" i="9" a="1"/>
  <c r="I107" i="9" s="1"/>
  <c r="H95" i="9" s="1"/>
  <c r="H107" i="9"/>
  <c r="G107" i="9"/>
  <c r="F107" i="9" a="1"/>
  <c r="F107" i="9" s="1"/>
  <c r="E95" i="9" s="1"/>
  <c r="E107" i="9"/>
  <c r="D107" i="9"/>
  <c r="C107" i="9" a="1"/>
  <c r="C107" i="9" s="1"/>
  <c r="B95" i="9" s="1"/>
  <c r="B107" i="9"/>
  <c r="A107" i="9"/>
  <c r="T94" i="9"/>
  <c r="T107" i="9" s="1"/>
  <c r="R89" i="9" a="1"/>
  <c r="R89" i="9" s="1"/>
  <c r="Q77" i="9" s="1"/>
  <c r="Q89" i="9"/>
  <c r="P89" i="9"/>
  <c r="O89" i="9" a="1"/>
  <c r="O89" i="9" s="1"/>
  <c r="N77" i="9" s="1"/>
  <c r="N89" i="9"/>
  <c r="M89" i="9"/>
  <c r="L89" i="9" a="1"/>
  <c r="L89" i="9" s="1"/>
  <c r="K77" i="9" s="1"/>
  <c r="K89" i="9"/>
  <c r="J89" i="9"/>
  <c r="I89" i="9" a="1"/>
  <c r="I89" i="9" s="1"/>
  <c r="H77" i="9" s="1"/>
  <c r="H89" i="9"/>
  <c r="G89" i="9"/>
  <c r="F89" i="9" a="1"/>
  <c r="F89" i="9" s="1"/>
  <c r="E77" i="9" s="1"/>
  <c r="E89" i="9"/>
  <c r="D89" i="9"/>
  <c r="C89" i="9" a="1"/>
  <c r="C89" i="9" s="1"/>
  <c r="B77" i="9" s="1"/>
  <c r="B89" i="9"/>
  <c r="A89" i="9"/>
  <c r="T76" i="9"/>
  <c r="T89" i="9" s="1"/>
  <c r="R71" i="9" a="1"/>
  <c r="R71" i="9" s="1"/>
  <c r="Q59" i="9" s="1"/>
  <c r="Q71" i="9"/>
  <c r="P71" i="9"/>
  <c r="O71" i="9" a="1"/>
  <c r="O71" i="9" s="1"/>
  <c r="N59" i="9" s="1"/>
  <c r="N71" i="9"/>
  <c r="M71" i="9"/>
  <c r="L71" i="9" a="1"/>
  <c r="L71" i="9" s="1"/>
  <c r="K59" i="9" s="1"/>
  <c r="K71" i="9"/>
  <c r="J71" i="9"/>
  <c r="I71" i="9" a="1"/>
  <c r="I71" i="9" s="1"/>
  <c r="H59" i="9" s="1"/>
  <c r="H71" i="9"/>
  <c r="G71" i="9"/>
  <c r="F71" i="9" a="1"/>
  <c r="F71" i="9" s="1"/>
  <c r="E59" i="9" s="1"/>
  <c r="E71" i="9"/>
  <c r="D71" i="9"/>
  <c r="C71" i="9" a="1"/>
  <c r="C71" i="9" s="1"/>
  <c r="B59" i="9" s="1"/>
  <c r="B71" i="9"/>
  <c r="A71" i="9"/>
  <c r="T58" i="9"/>
  <c r="T71" i="9" s="1"/>
  <c r="R53" i="9" a="1"/>
  <c r="R53" i="9" s="1"/>
  <c r="Q41" i="9" s="1"/>
  <c r="Q53" i="9"/>
  <c r="P53" i="9"/>
  <c r="O53" i="9" a="1"/>
  <c r="O53" i="9" s="1"/>
  <c r="N41" i="9" s="1"/>
  <c r="N53" i="9"/>
  <c r="M53" i="9"/>
  <c r="L53" i="9" a="1"/>
  <c r="L53" i="9" s="1"/>
  <c r="K41" i="9" s="1"/>
  <c r="K53" i="9"/>
  <c r="J53" i="9"/>
  <c r="I53" i="9" a="1"/>
  <c r="I53" i="9" s="1"/>
  <c r="H41" i="9" s="1"/>
  <c r="H53" i="9"/>
  <c r="G53" i="9"/>
  <c r="F53" i="9" a="1"/>
  <c r="F53" i="9" s="1"/>
  <c r="E41" i="9" s="1"/>
  <c r="E53" i="9"/>
  <c r="D53" i="9"/>
  <c r="C53" i="9" a="1"/>
  <c r="C53" i="9" s="1"/>
  <c r="B41" i="9" s="1"/>
  <c r="B53" i="9"/>
  <c r="A53" i="9"/>
  <c r="T40" i="9"/>
  <c r="T53" i="9" s="1"/>
  <c r="R35" i="9" a="1"/>
  <c r="R35" i="9" s="1"/>
  <c r="Q23" i="9" s="1"/>
  <c r="Q35" i="9"/>
  <c r="P35" i="9"/>
  <c r="O35" i="9" a="1"/>
  <c r="O35" i="9" s="1"/>
  <c r="N23" i="9" s="1"/>
  <c r="N35" i="9"/>
  <c r="M35" i="9"/>
  <c r="L35" i="9" a="1"/>
  <c r="L35" i="9" s="1"/>
  <c r="K23" i="9" s="1"/>
  <c r="K35" i="9"/>
  <c r="J35" i="9"/>
  <c r="I35" i="9" a="1"/>
  <c r="I35" i="9" s="1"/>
  <c r="H23" i="9" s="1"/>
  <c r="H35" i="9"/>
  <c r="G35" i="9"/>
  <c r="F35" i="9" a="1"/>
  <c r="F35" i="9" s="1"/>
  <c r="E23" i="9" s="1"/>
  <c r="E35" i="9"/>
  <c r="D35" i="9"/>
  <c r="C35" i="9" a="1"/>
  <c r="C35" i="9" s="1"/>
  <c r="B23" i="9" s="1"/>
  <c r="B35" i="9"/>
  <c r="A35" i="9"/>
  <c r="T22" i="9"/>
  <c r="T35" i="9" s="1"/>
  <c r="R17" i="9" a="1"/>
  <c r="R17" i="9" s="1"/>
  <c r="Q5" i="9" s="1"/>
  <c r="Q17" i="9"/>
  <c r="P17" i="9"/>
  <c r="O17" i="9" a="1"/>
  <c r="O17" i="9" s="1"/>
  <c r="N5" i="9" s="1"/>
  <c r="N17" i="9"/>
  <c r="M17" i="9"/>
  <c r="L17" i="9" a="1"/>
  <c r="L17" i="9" s="1"/>
  <c r="K5" i="9" s="1"/>
  <c r="K17" i="9"/>
  <c r="J17" i="9"/>
  <c r="I17" i="9" a="1"/>
  <c r="I17" i="9" s="1"/>
  <c r="H5" i="9" s="1"/>
  <c r="H17" i="9"/>
  <c r="G17" i="9"/>
  <c r="F17" i="9" a="1"/>
  <c r="F17" i="9" s="1"/>
  <c r="E17" i="9"/>
  <c r="D17" i="9"/>
  <c r="C17" i="9" a="1"/>
  <c r="C17" i="9" s="1"/>
  <c r="B5" i="9" s="1"/>
  <c r="B17" i="9"/>
  <c r="A17" i="9"/>
  <c r="T4" i="9"/>
  <c r="T17" i="9" s="1"/>
  <c r="K2" i="6" l="1"/>
  <c r="J2" i="6" l="1"/>
  <c r="I2" i="6"/>
  <c r="H2" i="6"/>
  <c r="G2" i="6"/>
  <c r="F2" i="6"/>
  <c r="E2" i="6" l="1"/>
  <c r="E5" i="1"/>
  <c r="I5" i="1" s="1"/>
  <c r="F5" i="1" l="1"/>
  <c r="H5" i="1"/>
  <c r="J2" i="9" s="1"/>
  <c r="J20" i="9" s="1"/>
  <c r="J38" i="9" s="1"/>
  <c r="J56" i="9" s="1"/>
  <c r="J74" i="9" s="1"/>
  <c r="J92" i="9" s="1"/>
  <c r="J110" i="9" s="1"/>
  <c r="J128" i="9" s="1"/>
  <c r="J146" i="9" s="1"/>
  <c r="J164" i="9" s="1"/>
  <c r="J182" i="9" s="1"/>
  <c r="J200" i="9" s="1"/>
  <c r="G5" i="1"/>
  <c r="B2" i="6" l="1"/>
  <c r="A30" i="5"/>
</calcChain>
</file>

<file path=xl/sharedStrings.xml><?xml version="1.0" encoding="utf-8"?>
<sst xmlns="http://schemas.openxmlformats.org/spreadsheetml/2006/main" count="858" uniqueCount="289">
  <si>
    <t>Date</t>
  </si>
  <si>
    <t>Libellé Libre</t>
  </si>
  <si>
    <t>Mode de Paiement</t>
  </si>
  <si>
    <t>Crédit</t>
  </si>
  <si>
    <t>Débit</t>
  </si>
  <si>
    <t>P</t>
  </si>
  <si>
    <t>Total Crédit</t>
  </si>
  <si>
    <t>Total Débit</t>
  </si>
  <si>
    <t>Les comptes</t>
  </si>
  <si>
    <t>Mode de paiement</t>
  </si>
  <si>
    <t>Numéro des chèques</t>
  </si>
  <si>
    <t>Dépôt d'argent</t>
  </si>
  <si>
    <t>Pas de chèque</t>
  </si>
  <si>
    <t>Transfert</t>
  </si>
  <si>
    <t>Versement</t>
  </si>
  <si>
    <t>Compte</t>
  </si>
  <si>
    <t>Retrait DAB</t>
  </si>
  <si>
    <t>Libellés principaux</t>
  </si>
  <si>
    <t>Libellés secondaires</t>
  </si>
  <si>
    <t>Achats divers</t>
  </si>
  <si>
    <t>Intermarché</t>
  </si>
  <si>
    <t>Géant</t>
  </si>
  <si>
    <t xml:space="preserve">E.Leclerc </t>
  </si>
  <si>
    <t>Carrefour</t>
  </si>
  <si>
    <t>LIDL</t>
  </si>
  <si>
    <t>Super U</t>
  </si>
  <si>
    <t>Cora</t>
  </si>
  <si>
    <t>Autre</t>
  </si>
  <si>
    <t>Achats internet</t>
  </si>
  <si>
    <t>Amazon</t>
  </si>
  <si>
    <t>Verbaudet</t>
  </si>
  <si>
    <t>FNAC</t>
  </si>
  <si>
    <t>OKAIDI</t>
  </si>
  <si>
    <t>Orchestra</t>
  </si>
  <si>
    <t>DPAM</t>
  </si>
  <si>
    <t>Eveil et jeux</t>
  </si>
  <si>
    <t>SNCF</t>
  </si>
  <si>
    <t>CDiscount</t>
  </si>
  <si>
    <t>La Redoute</t>
  </si>
  <si>
    <t>E.leclerc</t>
  </si>
  <si>
    <t>Aménagement jardin</t>
  </si>
  <si>
    <t>Leroy Merlin</t>
  </si>
  <si>
    <t>Brico Dépôt</t>
  </si>
  <si>
    <t>Castorama</t>
  </si>
  <si>
    <t>Weldom</t>
  </si>
  <si>
    <t>Jardiland</t>
  </si>
  <si>
    <t>Truffaud</t>
  </si>
  <si>
    <t>Aménagement maison</t>
  </si>
  <si>
    <t>IKEA</t>
  </si>
  <si>
    <t>Fly</t>
  </si>
  <si>
    <t>BUT</t>
  </si>
  <si>
    <t>Assurances</t>
  </si>
  <si>
    <t>Bricolage</t>
  </si>
  <si>
    <t>Bureautique</t>
  </si>
  <si>
    <t>Top Office</t>
  </si>
  <si>
    <t>Office Dépôt</t>
  </si>
  <si>
    <t>Conforama</t>
  </si>
  <si>
    <t>Boulanger</t>
  </si>
  <si>
    <t>E.Leclerc</t>
  </si>
  <si>
    <t>Cadeaux</t>
  </si>
  <si>
    <t>Noël Famille</t>
  </si>
  <si>
    <t>Noël autre</t>
  </si>
  <si>
    <t>Anniversaire Famille</t>
  </si>
  <si>
    <t>Anniversaire autre</t>
  </si>
  <si>
    <t>Cotisation collectif</t>
  </si>
  <si>
    <t>Fêtes Famille</t>
  </si>
  <si>
    <t>Fêtes autre</t>
  </si>
  <si>
    <t>Fêtes des mères</t>
  </si>
  <si>
    <t>Fêtes des pères</t>
  </si>
  <si>
    <t>Fêtes des grand-mères</t>
  </si>
  <si>
    <t>Fêtes des grand-pères</t>
  </si>
  <si>
    <t>Naissance</t>
  </si>
  <si>
    <t>Souvenirs</t>
  </si>
  <si>
    <t>CAF</t>
  </si>
  <si>
    <t>Allocation familiale</t>
  </si>
  <si>
    <t>Courses</t>
  </si>
  <si>
    <t>Généraliste</t>
  </si>
  <si>
    <t>Dentiste</t>
  </si>
  <si>
    <t>Orthopédiste</t>
  </si>
  <si>
    <t>Pédiatre</t>
  </si>
  <si>
    <t>Ophtamologiste</t>
  </si>
  <si>
    <t>Pharmacie</t>
  </si>
  <si>
    <t>Laboratoire</t>
  </si>
  <si>
    <t>Opticien</t>
  </si>
  <si>
    <t>Allergologue</t>
  </si>
  <si>
    <t>Dermatologue</t>
  </si>
  <si>
    <t>Remise de chèque</t>
  </si>
  <si>
    <t>Dépôt de liquidité</t>
  </si>
  <si>
    <t>Ecole</t>
  </si>
  <si>
    <t>Cantine</t>
  </si>
  <si>
    <t>Coopérative</t>
  </si>
  <si>
    <t>Goûter</t>
  </si>
  <si>
    <t>Cotisation annuelle</t>
  </si>
  <si>
    <t>Photo de classe</t>
  </si>
  <si>
    <t>Sortie organisée</t>
  </si>
  <si>
    <t>Visite</t>
  </si>
  <si>
    <t>Equipement</t>
  </si>
  <si>
    <t>Enfants</t>
  </si>
  <si>
    <t>Garde d'enfant</t>
  </si>
  <si>
    <t>Centre de loisirs</t>
  </si>
  <si>
    <t>Coiffeur</t>
  </si>
  <si>
    <t>Equipement de la maison</t>
  </si>
  <si>
    <t>Habillement</t>
  </si>
  <si>
    <t>Sergent Major</t>
  </si>
  <si>
    <t>DPAM Chaussures</t>
  </si>
  <si>
    <t>Chaussland</t>
  </si>
  <si>
    <t>Décathlon</t>
  </si>
  <si>
    <t>Tape A l'Oeil</t>
  </si>
  <si>
    <t>La Halle</t>
  </si>
  <si>
    <t>Vêtement Z</t>
  </si>
  <si>
    <t>Claire's</t>
  </si>
  <si>
    <t>EDF</t>
  </si>
  <si>
    <t>Impôts</t>
  </si>
  <si>
    <t>Locaux</t>
  </si>
  <si>
    <t>Fonciers</t>
  </si>
  <si>
    <t>Sur les revenus</t>
  </si>
  <si>
    <t>Intérêts annuel</t>
  </si>
  <si>
    <t>Remboursement sur compte</t>
  </si>
  <si>
    <t>Remboursement sur carte</t>
  </si>
  <si>
    <t>Frais bancaires</t>
  </si>
  <si>
    <t>Erreur de suivi</t>
  </si>
  <si>
    <t>Equilibrage suivi / Banque</t>
  </si>
  <si>
    <t>Loisirs</t>
  </si>
  <si>
    <t>Entrée parc</t>
  </si>
  <si>
    <t>Cinéma</t>
  </si>
  <si>
    <t>Spectacle</t>
  </si>
  <si>
    <t>Sortie</t>
  </si>
  <si>
    <t>Piscine</t>
  </si>
  <si>
    <t>Parc animalier</t>
  </si>
  <si>
    <t>La Poste</t>
  </si>
  <si>
    <t>Crédit Agricole</t>
  </si>
  <si>
    <t>BNP Paribas</t>
  </si>
  <si>
    <t>Caisse d'Epargne</t>
  </si>
  <si>
    <t>Crédit Mutuel</t>
  </si>
  <si>
    <t>Voiture</t>
  </si>
  <si>
    <t>Carburant</t>
  </si>
  <si>
    <t>Parking</t>
  </si>
  <si>
    <t>Péage</t>
  </si>
  <si>
    <t>Entretien</t>
  </si>
  <si>
    <t>Réparation</t>
  </si>
  <si>
    <t>Libellé Principal</t>
  </si>
  <si>
    <t>Libellé Secondaire</t>
  </si>
  <si>
    <t>Vacances</t>
  </si>
  <si>
    <t>Accompte</t>
  </si>
  <si>
    <t>Location</t>
  </si>
  <si>
    <t>LCL</t>
  </si>
  <si>
    <t>Banque Populaire</t>
  </si>
  <si>
    <t>CIC</t>
  </si>
  <si>
    <t>Gynécologiste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</si>
  <si>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</si>
  <si>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</si>
  <si>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</si>
  <si>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</si>
  <si>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</si>
  <si>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</si>
  <si>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</si>
  <si>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</si>
  <si>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</si>
  <si>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</si>
  <si>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</si>
  <si>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</si>
  <si>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Crédit
Débit</t>
  </si>
  <si>
    <t>Jour du mois</t>
  </si>
  <si>
    <t>Mensualisation</t>
  </si>
  <si>
    <t>Nom des comptes</t>
  </si>
  <si>
    <t>Neto</t>
  </si>
  <si>
    <t>Maison</t>
  </si>
  <si>
    <t>Date de début de suivi</t>
  </si>
  <si>
    <t>Assurance Crédit</t>
  </si>
  <si>
    <t>Étiquettes de lignes</t>
  </si>
  <si>
    <t>Total général</t>
  </si>
  <si>
    <t>Somme de Débit</t>
  </si>
  <si>
    <t>Par défaut</t>
  </si>
  <si>
    <t>Solde Réel</t>
  </si>
  <si>
    <t>Solde Pointé</t>
  </si>
  <si>
    <t>N° de Chèque</t>
  </si>
  <si>
    <t>Soldes des compte au début de leur suivi</t>
  </si>
  <si>
    <t>Cette date permet la vérification de la validité des dates entrées sur la feuille "Ecritures"</t>
  </si>
  <si>
    <t>Prélèvement</t>
  </si>
  <si>
    <t>Dépôt d'espèces</t>
  </si>
  <si>
    <t>Virement</t>
  </si>
  <si>
    <t>Il n'est pas nécessaire de différencier les modes de paiement "génériques". En effet sur la feuille "Ecritures"</t>
  </si>
  <si>
    <t>une colonne "Compte" est prévue afin de préciser sur quel compte a lieu l'opération.</t>
  </si>
  <si>
    <t>automatique des chèques.</t>
  </si>
  <si>
    <t>Le mode de paiement par chèque doit commencé par "Ch" suivi de ce que vous voulez.</t>
  </si>
  <si>
    <t>En D2 à Dx, entrez les différents modes de paiement que vous aller utilisez pour les différent comptes.</t>
  </si>
  <si>
    <t>S'il n'y a pas de suivi de chèque alors inscrire :"Pas de chèque"</t>
  </si>
  <si>
    <t>S'il y a un suivi de numérotation de chèque, indiquez le numéro du dernier chèque émis.</t>
  </si>
  <si>
    <t>En H4 c'est le numéro du dernier mois de la dernière mise en place de la mensualisation.</t>
  </si>
  <si>
    <t>Ces lignes explicatives peuvent être effacées.</t>
  </si>
  <si>
    <t>En règles générales, les cellules sur fond "bistre" sont automatiques, ne pas les modifier "à la main".</t>
  </si>
  <si>
    <t>Il faut par contre faire un distinguo pour le mode de paiement par chèque car l'application gère la numérotation</t>
  </si>
  <si>
    <t>En F2 à Fx indiquez si le mode de paiement est un "crédit" ou un "débit", ceci permet une saisie plus rapide des écritures</t>
  </si>
  <si>
    <t>car le code de gestion de déplacement de la cellule active "sautera" directement sur la colonne correspondante.</t>
  </si>
  <si>
    <t>En H2, veuillez indiquez la date de début du suivi ou bien la date mini de date valide lors des saisies.</t>
  </si>
  <si>
    <t xml:space="preserve"> Un deuxième message d'alerte est affiché si au 10 du mois la mensualisation n'est toujours pas mise en place.</t>
  </si>
  <si>
    <t>Cette valeur est utilisée à l'ouverture de l'application pour vous signalez si la mensualisation du mois en cours a été faite ou pas.</t>
  </si>
  <si>
    <t>En H5 vous pouvez cocher ou décocher l'option "Libellé Libre" :</t>
  </si>
  <si>
    <t>Si c'est coché, le code de gestion de déplacement de la cellule active de la feuille "Ecritures" va "sauter" cette colonne pour une</t>
  </si>
  <si>
    <t>Si c'est décoché, alors le code passera sur cette cellule que vous rengnerez ou pas.</t>
  </si>
  <si>
    <t>saisie plus rapide. Avec un coup de flèche gauche vous pourrez tout de même la remplir s'il le fallait.</t>
  </si>
  <si>
    <t>Sur chaque feuille du classeur une série de boutons permettent de naviguer facilement sur l'application.</t>
  </si>
  <si>
    <t>En E2 à Ex indiquez s'il y a un chèque ou pas pour ce mode de paiement :</t>
  </si>
  <si>
    <t>Ce suivi permet de suivre jusqu'à 27 comptes (car visuellement les noms des comptes vont de A2 à A28).</t>
  </si>
  <si>
    <t>Il permet également d'avoir 27 modes de paiements différents (pour les mêmes raisons mais en colonne D).</t>
  </si>
  <si>
    <t>La deuxième correspond à la liste "dynamique" des comptes suivis</t>
  </si>
  <si>
    <t>La ligne 2 est mise en type "filtrée" afin que vous puissiez trier les catégories comme bon vous semble</t>
  </si>
  <si>
    <t>mais la ligne 2 "Transfert" reste en ligne 2, c'est une référence utilisée par les macros de l'application.</t>
  </si>
  <si>
    <t>Le fonctionnement de la Base de données est simple : colonne A ce sont les catégories qui correspondent au libellé principal "obligatoire"</t>
  </si>
  <si>
    <t>ensuite sur les colonnes B à celle que vous voulez sans cellule vide ce sont les libellés secondaires "obligatoires"</t>
  </si>
  <si>
    <t>Il n'y a pas de limite en colonne A, tout comme sur chaque ligne si ce n'est les limites d'Excel.</t>
  </si>
  <si>
    <t>Les catégories obligatoires serviront sur la feuille TCD afin que vous puissiez faire vos "statistiques".</t>
  </si>
  <si>
    <t>Sur la feuille "Système" :</t>
  </si>
  <si>
    <t>Pour les colonnes A etB veuillez utiliser le bouton [Gestions des COMPTES] de la feuille "Ecritures".</t>
  </si>
  <si>
    <t>Sur la feuille "BD" :</t>
  </si>
  <si>
    <t>Il ne faut pas déplacer les deux premières lignes ! La première est la ligne de titre des différentes catégories.</t>
  </si>
  <si>
    <t>2019</t>
  </si>
  <si>
    <t>Total 2019</t>
  </si>
  <si>
    <t>SUEZ</t>
  </si>
  <si>
    <t>Orange</t>
  </si>
  <si>
    <t>Compte CMSO 2019</t>
  </si>
  <si>
    <t>Valeurs</t>
  </si>
  <si>
    <t>Somme de Crédit</t>
  </si>
  <si>
    <t>Suivi multi compte V2.0 - © 2018 - LouReeD - EXCEL Pratique.com</t>
  </si>
  <si>
    <t>Banque</t>
  </si>
  <si>
    <t>Gestion compte</t>
  </si>
  <si>
    <t>Auchan</t>
  </si>
  <si>
    <t>ALDI</t>
  </si>
  <si>
    <t>Achats courses</t>
  </si>
  <si>
    <t>Tape à l'œil</t>
  </si>
  <si>
    <t>MAIF</t>
  </si>
  <si>
    <t>Brico Marché</t>
  </si>
  <si>
    <t>Santé - Dépenses</t>
  </si>
  <si>
    <t>Santé - Remboursements</t>
  </si>
  <si>
    <t>Paiements particulier</t>
  </si>
  <si>
    <t>Frais de Notaire</t>
  </si>
  <si>
    <t>Mois précédent</t>
  </si>
  <si>
    <t>Mois suivant</t>
  </si>
  <si>
    <t>Dépenses budgétées pour le mois de Janvier</t>
  </si>
  <si>
    <t>Crédit budgété</t>
  </si>
  <si>
    <t>Habillement filles</t>
  </si>
  <si>
    <t>Divers</t>
  </si>
  <si>
    <t>Extra</t>
  </si>
  <si>
    <t>Catégorie 6</t>
  </si>
  <si>
    <t>Prévu pour le mois</t>
  </si>
  <si>
    <t>Reste pour le mois</t>
  </si>
  <si>
    <t>Date / Opération</t>
  </si>
  <si>
    <t>Valeur</t>
  </si>
  <si>
    <t>Bud.</t>
  </si>
  <si>
    <t>Réel</t>
  </si>
  <si>
    <t>Total</t>
  </si>
  <si>
    <t>Observation(s) :</t>
  </si>
  <si>
    <t>Position évaluée du compte en fin de mois de Février</t>
  </si>
  <si>
    <t>Dépenses budgétées pour le mois de Février</t>
  </si>
  <si>
    <t>Position évaluée du compte en fin de mois de Mars</t>
  </si>
  <si>
    <t>Dépenses budgétées pour le mois de Mars</t>
  </si>
  <si>
    <t>Position évaluée du compte en fin de mois d'Avril</t>
  </si>
  <si>
    <t>Dépenses budgétées pour le mois d'Avril</t>
  </si>
  <si>
    <t>Position évaluée du compte en fin de mois de Mai</t>
  </si>
  <si>
    <t>Dépenses budgétées pour le mois de Mai</t>
  </si>
  <si>
    <t>Position évaluée du compte en fin de mois de Juin</t>
  </si>
  <si>
    <t>Dépenses budgétées pour le mois de Juin</t>
  </si>
  <si>
    <t>Position évaluée du compte en fin de mois de Juillet</t>
  </si>
  <si>
    <t>Dépenses budgétées pour le mois de Juillet</t>
  </si>
  <si>
    <t>Position évaluée du compte en fin de mois d'Août</t>
  </si>
  <si>
    <t>Dépenses budgétées pour le mois d'Août</t>
  </si>
  <si>
    <t>Position évaluée du compte en fin de mois de Septembre</t>
  </si>
  <si>
    <t>Dépenses budgétées pour le mois de Septembre</t>
  </si>
  <si>
    <t>Position évaluée du compte en fin de mois d'Octobre</t>
  </si>
  <si>
    <t>Dépenses budgétées pour le mois d'Octobre</t>
  </si>
  <si>
    <t>Position évaluée du compte en fin de mois de Novembre</t>
  </si>
  <si>
    <t>Dépenses budgétées pour le mois de Novembre</t>
  </si>
  <si>
    <t>Position évaluée du compte en fin de mois de Décembre</t>
  </si>
  <si>
    <t>Dépenses budgétées pour le mois de Décembre</t>
  </si>
  <si>
    <t>Position évaluée du compte en fin de mois de Janvier</t>
  </si>
  <si>
    <t>Compte principal</t>
  </si>
  <si>
    <t>Compte monsieur</t>
  </si>
  <si>
    <t>Compte madame</t>
  </si>
  <si>
    <t>ICI le logo de votre banque par exemple</t>
  </si>
  <si>
    <t>Versements</t>
  </si>
  <si>
    <t>Salaire Monsieur</t>
  </si>
  <si>
    <t>Salaire Madame</t>
  </si>
  <si>
    <t>Sécurité Sociale</t>
  </si>
  <si>
    <t>Mutuelle Monsieur</t>
  </si>
  <si>
    <t>Mutuelle Madame</t>
  </si>
  <si>
    <t>CB Compte Principal</t>
  </si>
  <si>
    <t>Chèque Compte Principal</t>
  </si>
  <si>
    <t>CB Compte Monsieur</t>
  </si>
  <si>
    <t>CB Compte Madame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</si>
</sst>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#,##0.00\ _€"/>
    <numFmt numFmtId="166" formatCode="[$-F800]dddd\,\ mmmm\ dd\,\ yyyy"/>
    <numFmt numFmtId="167" formatCode="dd/mm/yyyy"/>
  </numFmts>
  <fonts count="40" x14ac:knownFonts="1">
    <font>
      <sz val="11"/>
      <color theme="1"/>
      <name val="Calibri"/>
      <family val="2"/>
      <scheme val="minor"/>
    </font>
    <font>
      <b/>
      <u/>
      <sz val="3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</font>
    <font>
      <b/>
      <sz val="20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8"/>
      <color theme="0"/>
      <name val="Calibri"/>
      <family val="2"/>
      <scheme val="minor"/>
    </font>
    <font>
      <sz val="11"/>
      <color theme="1"/>
      <name val="Wingdings 2"/>
      <family val="1"/>
      <charset val="2"/>
    </font>
    <font>
      <sz val="36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8"/>
      <color theme="0"/>
      <name val="Calibri"/>
      <family val="2"/>
    </font>
    <font>
      <b/>
      <sz val="36"/>
      <color theme="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sz val="8"/>
      <color rgb="FF000000"/>
      <name val="Tahoma"/>
      <family val="2"/>
    </font>
    <font>
      <u/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28"/>
      <color theme="1"/>
      <name val="Cambria"/>
      <family val="1"/>
      <scheme val="major"/>
    </font>
    <font>
      <sz val="26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sz val="16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name val="Cambria"/>
      <family val="1"/>
      <scheme val="major"/>
    </font>
    <font>
      <sz val="14"/>
      <color rgb="FF0000CC"/>
      <name val="Cambria"/>
      <family val="1"/>
      <scheme val="major"/>
    </font>
    <font>
      <sz val="11"/>
      <color rgb="FF0000CC"/>
      <name val="Cambria"/>
      <family val="1"/>
      <scheme val="major"/>
    </font>
    <font>
      <sz val="14"/>
      <name val="Cambria"/>
      <family val="1"/>
      <scheme val="major"/>
    </font>
    <font>
      <sz val="11"/>
      <name val="Cambria"/>
      <family val="1"/>
      <scheme val="major"/>
    </font>
    <font>
      <sz val="14"/>
      <color rgb="FFFF0000"/>
      <name val="Cambria"/>
      <family val="1"/>
      <scheme val="major"/>
    </font>
    <font>
      <sz val="11"/>
      <color rgb="FFFF0000"/>
      <name val="Cambria"/>
      <family val="1"/>
      <scheme val="major"/>
    </font>
    <font>
      <u/>
      <sz val="12"/>
      <name val="Cambria"/>
      <family val="1"/>
      <scheme val="major"/>
    </font>
    <font>
      <sz val="12"/>
      <name val="Cambria"/>
      <family val="1"/>
      <scheme val="major"/>
    </font>
    <font>
      <b/>
      <sz val="18"/>
      <color rgb="FF7030A0"/>
      <name val="Cambria"/>
      <family val="1"/>
      <scheme val="major"/>
    </font>
    <font>
      <b/>
      <sz val="10"/>
      <color theme="0"/>
      <name val="Calibri"/>
      <family val="2"/>
      <scheme val="minor"/>
    </font>
    <font>
      <b/>
      <sz val="26"/>
      <color theme="1"/>
      <name val="Cambria"/>
      <family val="1"/>
      <scheme val="major"/>
    </font>
  </fonts>
  <fills count="21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theme="6" tint="0.59999389629810485"/>
        <bgColor indexed="22"/>
      </patternFill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9" fillId="0" borderId="0"/>
    <xf numFmtId="0" fontId="16" fillId="0" borderId="0" applyNumberFormat="0" applyFill="0" applyBorder="0" applyAlignment="0" applyProtection="0">
      <alignment vertical="top"/>
      <protection locked="0"/>
    </xf>
  </cellStyleXfs>
  <cellXfs count="159">
    <xf numFmtId="0" fontId="0" fillId="0" borderId="0" xfId="0"/>
    <xf numFmtId="165" fontId="0" fillId="0" borderId="0" xfId="0" applyNumberFormat="1"/>
    <xf numFmtId="0" fontId="0" fillId="0" borderId="0" xfId="0" applyFill="1"/>
    <xf numFmtId="0" fontId="0" fillId="7" borderId="0" xfId="0" applyFill="1"/>
    <xf numFmtId="0" fontId="0" fillId="7" borderId="0" xfId="0" applyFill="1" applyAlignment="1">
      <alignment horizontal="center" vertical="center"/>
    </xf>
    <xf numFmtId="0" fontId="6" fillId="7" borderId="0" xfId="0" applyFont="1" applyFill="1"/>
    <xf numFmtId="166" fontId="7" fillId="7" borderId="0" xfId="0" applyNumberFormat="1" applyFont="1" applyFill="1" applyAlignment="1">
      <alignment vertical="center"/>
    </xf>
    <xf numFmtId="0" fontId="8" fillId="0" borderId="0" xfId="0" applyFont="1" applyFill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Protection="1">
      <protection locked="0"/>
    </xf>
    <xf numFmtId="0" fontId="2" fillId="9" borderId="1" xfId="0" applyFont="1" applyFill="1" applyBorder="1" applyAlignment="1" applyProtection="1">
      <alignment horizontal="center" vertical="center"/>
      <protection hidden="1"/>
    </xf>
    <xf numFmtId="0" fontId="4" fillId="3" borderId="1" xfId="0" applyFont="1" applyFill="1" applyBorder="1" applyAlignment="1" applyProtection="1">
      <alignment horizontal="center" vertical="center"/>
      <protection hidden="1"/>
    </xf>
    <xf numFmtId="165" fontId="0" fillId="5" borderId="1" xfId="0" applyNumberFormat="1" applyFill="1" applyBorder="1" applyProtection="1">
      <protection hidden="1"/>
    </xf>
    <xf numFmtId="165" fontId="0" fillId="4" borderId="1" xfId="0" applyNumberFormat="1" applyFill="1" applyBorder="1" applyProtection="1">
      <protection hidden="1"/>
    </xf>
    <xf numFmtId="164" fontId="0" fillId="8" borderId="1" xfId="0" applyNumberFormat="1" applyFill="1" applyBorder="1" applyProtection="1">
      <protection hidden="1"/>
    </xf>
    <xf numFmtId="164" fontId="5" fillId="6" borderId="1" xfId="0" quotePrefix="1" applyNumberFormat="1" applyFont="1" applyFill="1" applyBorder="1" applyProtection="1">
      <protection hidden="1"/>
    </xf>
    <xf numFmtId="0" fontId="4" fillId="10" borderId="1" xfId="0" applyFont="1" applyFill="1" applyBorder="1" applyAlignment="1" applyProtection="1">
      <alignment horizontal="right" indent="2"/>
      <protection hidden="1"/>
    </xf>
    <xf numFmtId="0" fontId="8" fillId="0" borderId="0" xfId="0" applyFont="1" applyFill="1" applyBorder="1" applyAlignment="1">
      <alignment horizontal="left" vertical="center" wrapText="1" indent="1"/>
    </xf>
    <xf numFmtId="0" fontId="8" fillId="0" borderId="0" xfId="0" applyFont="1" applyFill="1" applyAlignment="1">
      <alignment horizontal="left" vertical="center" wrapText="1" indent="1"/>
    </xf>
    <xf numFmtId="0" fontId="0" fillId="0" borderId="0" xfId="0" applyAlignment="1">
      <alignment vertical="center"/>
    </xf>
    <xf numFmtId="0" fontId="11" fillId="7" borderId="0" xfId="0" applyFont="1" applyFill="1" applyAlignment="1">
      <alignment vertical="top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/>
    </xf>
    <xf numFmtId="0" fontId="0" fillId="12" borderId="4" xfId="0" applyFill="1" applyBorder="1"/>
    <xf numFmtId="164" fontId="0" fillId="12" borderId="3" xfId="0" applyNumberFormat="1" applyFill="1" applyBorder="1"/>
    <xf numFmtId="0" fontId="0" fillId="12" borderId="5" xfId="0" applyFill="1" applyBorder="1"/>
    <xf numFmtId="164" fontId="0" fillId="12" borderId="6" xfId="0" applyNumberFormat="1" applyFill="1" applyBorder="1"/>
    <xf numFmtId="0" fontId="0" fillId="9" borderId="0" xfId="0" applyFill="1" applyBorder="1"/>
    <xf numFmtId="0" fontId="0" fillId="9" borderId="7" xfId="0" applyFill="1" applyBorder="1" applyAlignment="1">
      <alignment horizontal="center" vertical="center" wrapText="1"/>
    </xf>
    <xf numFmtId="0" fontId="0" fillId="9" borderId="8" xfId="0" applyFill="1" applyBorder="1"/>
    <xf numFmtId="0" fontId="0" fillId="9" borderId="3" xfId="0" applyFill="1" applyBorder="1"/>
    <xf numFmtId="0" fontId="0" fillId="9" borderId="5" xfId="0" applyFill="1" applyBorder="1"/>
    <xf numFmtId="0" fontId="0" fillId="9" borderId="9" xfId="0" applyFill="1" applyBorder="1"/>
    <xf numFmtId="0" fontId="0" fillId="9" borderId="6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5" fontId="0" fillId="0" borderId="0" xfId="0" applyNumberFormat="1" applyProtection="1">
      <protection locked="0"/>
    </xf>
    <xf numFmtId="0" fontId="14" fillId="0" borderId="0" xfId="0" applyFont="1" applyAlignment="1" applyProtection="1">
      <alignment horizontal="center" vertical="center"/>
      <protection locked="0"/>
    </xf>
    <xf numFmtId="0" fontId="0" fillId="12" borderId="0" xfId="0" applyFill="1" applyBorder="1" applyAlignment="1">
      <alignment vertical="center"/>
    </xf>
    <xf numFmtId="0" fontId="0" fillId="12" borderId="9" xfId="0" applyFill="1" applyBorder="1" applyAlignment="1">
      <alignment vertical="center"/>
    </xf>
    <xf numFmtId="0" fontId="0" fillId="12" borderId="8" xfId="0" applyFill="1" applyBorder="1" applyAlignment="1">
      <alignment horizontal="center"/>
    </xf>
    <xf numFmtId="0" fontId="0" fillId="12" borderId="3" xfId="0" applyFill="1" applyBorder="1" applyAlignment="1">
      <alignment horizontal="center"/>
    </xf>
    <xf numFmtId="0" fontId="0" fillId="12" borderId="6" xfId="0" applyFill="1" applyBorder="1" applyAlignment="1">
      <alignment horizontal="center"/>
    </xf>
    <xf numFmtId="0" fontId="0" fillId="12" borderId="10" xfId="0" applyFill="1" applyBorder="1"/>
    <xf numFmtId="0" fontId="0" fillId="12" borderId="7" xfId="0" applyFill="1" applyBorder="1" applyAlignment="1">
      <alignment vertical="center"/>
    </xf>
    <xf numFmtId="0" fontId="2" fillId="2" borderId="0" xfId="0" applyFont="1" applyFill="1" applyBorder="1" applyAlignment="1">
      <alignment horizontal="center" vertical="center" wrapText="1"/>
    </xf>
    <xf numFmtId="0" fontId="0" fillId="0" borderId="0" xfId="0" applyFill="1" applyAlignment="1" applyProtection="1">
      <alignment horizontal="centerContinuous"/>
      <protection hidden="1"/>
    </xf>
    <xf numFmtId="0" fontId="15" fillId="0" borderId="0" xfId="0" applyFont="1" applyFill="1" applyAlignment="1" applyProtection="1">
      <alignment vertical="center"/>
      <protection hidden="1"/>
    </xf>
    <xf numFmtId="0" fontId="3" fillId="0" borderId="0" xfId="0" applyFont="1" applyFill="1" applyAlignment="1" applyProtection="1">
      <alignment vertical="center"/>
      <protection hidden="1"/>
    </xf>
    <xf numFmtId="0" fontId="3" fillId="0" borderId="3" xfId="0" applyFont="1" applyFill="1" applyBorder="1" applyAlignment="1" applyProtection="1">
      <alignment vertical="center"/>
      <protection hidden="1"/>
    </xf>
    <xf numFmtId="0" fontId="0" fillId="0" borderId="0" xfId="0" applyFill="1" applyProtection="1">
      <protection hidden="1"/>
    </xf>
    <xf numFmtId="14" fontId="0" fillId="11" borderId="1" xfId="0" applyNumberFormat="1" applyFill="1" applyBorder="1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Font="1" applyProtection="1">
      <protection locked="0"/>
    </xf>
    <xf numFmtId="0" fontId="8" fillId="13" borderId="0" xfId="0" applyFont="1" applyFill="1" applyBorder="1" applyAlignment="1">
      <alignment horizontal="left" vertical="center" wrapText="1" indent="1"/>
    </xf>
    <xf numFmtId="0" fontId="12" fillId="6" borderId="1" xfId="0" applyFont="1" applyFill="1" applyBorder="1" applyAlignment="1">
      <alignment horizontal="center" vertical="center" wrapText="1"/>
    </xf>
    <xf numFmtId="0" fontId="12" fillId="14" borderId="1" xfId="0" applyFont="1" applyFill="1" applyBorder="1" applyAlignment="1">
      <alignment horizontal="center" vertical="center" wrapText="1"/>
    </xf>
    <xf numFmtId="0" fontId="19" fillId="2" borderId="1" xfId="0" applyFont="1" applyFill="1" applyBorder="1" applyAlignment="1">
      <alignment horizontal="center" vertical="center" wrapText="1"/>
    </xf>
    <xf numFmtId="0" fontId="18" fillId="7" borderId="11" xfId="0" applyFont="1" applyFill="1" applyBorder="1" applyAlignment="1" applyProtection="1">
      <alignment horizontal="centerContinuous" vertical="center"/>
      <protection hidden="1"/>
    </xf>
    <xf numFmtId="0" fontId="15" fillId="7" borderId="12" xfId="0" applyFont="1" applyFill="1" applyBorder="1" applyAlignment="1" applyProtection="1">
      <alignment horizontal="centerContinuous" vertical="center"/>
      <protection hidden="1"/>
    </xf>
    <xf numFmtId="0" fontId="0" fillId="7" borderId="12" xfId="0" applyFill="1" applyBorder="1" applyAlignment="1" applyProtection="1">
      <alignment horizontal="centerContinuous"/>
      <protection hidden="1"/>
    </xf>
    <xf numFmtId="0" fontId="0" fillId="7" borderId="13" xfId="0" applyFill="1" applyBorder="1" applyAlignment="1" applyProtection="1">
      <alignment horizontal="centerContinuous"/>
      <protection hidden="1"/>
    </xf>
    <xf numFmtId="0" fontId="21" fillId="0" borderId="0" xfId="0" applyFont="1"/>
    <xf numFmtId="0" fontId="22" fillId="5" borderId="0" xfId="0" applyFont="1" applyFill="1" applyBorder="1" applyAlignment="1">
      <alignment horizontal="center" vertical="center" wrapText="1"/>
    </xf>
    <xf numFmtId="0" fontId="23" fillId="11" borderId="15" xfId="0" applyFont="1" applyFill="1" applyBorder="1" applyAlignment="1">
      <alignment vertical="center"/>
    </xf>
    <xf numFmtId="0" fontId="24" fillId="0" borderId="0" xfId="0" applyFont="1" applyAlignment="1">
      <alignment horizontal="center" vertical="center"/>
    </xf>
    <xf numFmtId="0" fontId="25" fillId="0" borderId="0" xfId="0" applyFont="1"/>
    <xf numFmtId="4" fontId="26" fillId="0" borderId="20" xfId="0" applyNumberFormat="1" applyFont="1" applyBorder="1" applyAlignment="1">
      <alignment horizontal="center" vertical="center"/>
    </xf>
    <xf numFmtId="0" fontId="25" fillId="10" borderId="18" xfId="0" applyFont="1" applyFill="1" applyBorder="1"/>
    <xf numFmtId="0" fontId="25" fillId="10" borderId="21" xfId="0" applyFont="1" applyFill="1" applyBorder="1"/>
    <xf numFmtId="0" fontId="25" fillId="17" borderId="23" xfId="0" applyFont="1" applyFill="1" applyBorder="1" applyAlignment="1">
      <alignment horizontal="center" vertical="center" wrapText="1"/>
    </xf>
    <xf numFmtId="0" fontId="25" fillId="18" borderId="23" xfId="0" applyFont="1" applyFill="1" applyBorder="1" applyAlignment="1">
      <alignment horizontal="center" vertical="center" wrapText="1"/>
    </xf>
    <xf numFmtId="0" fontId="27" fillId="0" borderId="26" xfId="0" applyFont="1" applyBorder="1" applyAlignment="1">
      <alignment horizontal="center" vertical="center" wrapText="1"/>
    </xf>
    <xf numFmtId="0" fontId="25" fillId="19" borderId="27" xfId="0" applyFont="1" applyFill="1" applyBorder="1" applyAlignment="1">
      <alignment horizontal="center" vertical="center" wrapText="1"/>
    </xf>
    <xf numFmtId="0" fontId="25" fillId="19" borderId="29" xfId="0" applyFont="1" applyFill="1" applyBorder="1" applyAlignment="1">
      <alignment horizontal="center" vertical="center" wrapText="1"/>
    </xf>
    <xf numFmtId="0" fontId="25" fillId="0" borderId="32" xfId="0" applyFont="1" applyBorder="1" applyAlignment="1">
      <alignment horizontal="center" vertical="center"/>
    </xf>
    <xf numFmtId="0" fontId="25" fillId="0" borderId="33" xfId="0" applyFon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0" fontId="29" fillId="0" borderId="35" xfId="0" applyFont="1" applyBorder="1" applyAlignment="1">
      <alignment horizontal="center" vertical="center" wrapText="1"/>
    </xf>
    <xf numFmtId="0" fontId="30" fillId="0" borderId="36" xfId="0" applyFont="1" applyBorder="1" applyAlignment="1">
      <alignment horizontal="center" vertical="center"/>
    </xf>
    <xf numFmtId="16" fontId="31" fillId="0" borderId="35" xfId="0" applyNumberFormat="1" applyFont="1" applyBorder="1" applyAlignment="1">
      <alignment horizontal="center" vertical="center" wrapText="1"/>
    </xf>
    <xf numFmtId="0" fontId="32" fillId="0" borderId="37" xfId="0" applyFont="1" applyBorder="1" applyAlignment="1">
      <alignment horizontal="center" vertical="center"/>
    </xf>
    <xf numFmtId="0" fontId="32" fillId="0" borderId="36" xfId="0" applyFont="1" applyBorder="1" applyAlignment="1">
      <alignment horizontal="center" vertical="center"/>
    </xf>
    <xf numFmtId="0" fontId="30" fillId="0" borderId="37" xfId="0" applyFont="1" applyBorder="1" applyAlignment="1">
      <alignment horizontal="center" vertical="center"/>
    </xf>
    <xf numFmtId="16" fontId="33" fillId="0" borderId="35" xfId="0" applyNumberFormat="1" applyFont="1" applyBorder="1" applyAlignment="1">
      <alignment horizontal="center" vertical="center" wrapText="1"/>
    </xf>
    <xf numFmtId="0" fontId="34" fillId="0" borderId="37" xfId="0" applyFont="1" applyBorder="1" applyAlignment="1">
      <alignment horizontal="center" vertical="center"/>
    </xf>
    <xf numFmtId="0" fontId="33" fillId="0" borderId="35" xfId="0" applyFont="1" applyBorder="1" applyAlignment="1">
      <alignment horizontal="center" vertical="center" wrapText="1"/>
    </xf>
    <xf numFmtId="0" fontId="34" fillId="0" borderId="36" xfId="0" applyFont="1" applyBorder="1" applyAlignment="1">
      <alignment horizontal="center" vertical="center"/>
    </xf>
    <xf numFmtId="16" fontId="31" fillId="0" borderId="38" xfId="0" applyNumberFormat="1" applyFont="1" applyBorder="1" applyAlignment="1">
      <alignment horizontal="center" vertical="center" wrapText="1"/>
    </xf>
    <xf numFmtId="0" fontId="32" fillId="0" borderId="1" xfId="0" applyFont="1" applyBorder="1" applyAlignment="1">
      <alignment horizontal="center" vertical="center"/>
    </xf>
    <xf numFmtId="0" fontId="32" fillId="0" borderId="39" xfId="0" applyFont="1" applyBorder="1" applyAlignment="1">
      <alignment horizontal="center" vertical="center"/>
    </xf>
    <xf numFmtId="0" fontId="30" fillId="0" borderId="1" xfId="0" applyFont="1" applyBorder="1" applyAlignment="1">
      <alignment horizontal="center" vertical="center"/>
    </xf>
    <xf numFmtId="0" fontId="29" fillId="0" borderId="38" xfId="0" applyFont="1" applyBorder="1" applyAlignment="1">
      <alignment horizontal="center" vertical="center" wrapText="1"/>
    </xf>
    <xf numFmtId="0" fontId="30" fillId="0" borderId="39" xfId="0" applyFont="1" applyBorder="1" applyAlignment="1">
      <alignment horizontal="center" vertical="center"/>
    </xf>
    <xf numFmtId="0" fontId="34" fillId="0" borderId="1" xfId="0" applyFont="1" applyBorder="1" applyAlignment="1">
      <alignment horizontal="center" vertical="center"/>
    </xf>
    <xf numFmtId="16" fontId="33" fillId="0" borderId="38" xfId="0" applyNumberFormat="1" applyFont="1" applyBorder="1" applyAlignment="1">
      <alignment horizontal="center" vertical="center" wrapText="1"/>
    </xf>
    <xf numFmtId="0" fontId="33" fillId="0" borderId="38" xfId="0" applyFont="1" applyBorder="1" applyAlignment="1">
      <alignment horizontal="center" vertical="center" wrapText="1"/>
    </xf>
    <xf numFmtId="0" fontId="31" fillId="0" borderId="38" xfId="0" applyFont="1" applyBorder="1" applyAlignment="1">
      <alignment horizontal="center" vertical="center" wrapText="1"/>
    </xf>
    <xf numFmtId="16" fontId="31" fillId="0" borderId="29" xfId="0" applyNumberFormat="1" applyFont="1" applyBorder="1" applyAlignment="1">
      <alignment horizontal="center" vertical="center" wrapText="1"/>
    </xf>
    <xf numFmtId="0" fontId="30" fillId="0" borderId="40" xfId="0" applyFont="1" applyBorder="1" applyAlignment="1">
      <alignment horizontal="center" vertical="center"/>
    </xf>
    <xf numFmtId="0" fontId="32" fillId="0" borderId="41" xfId="0" applyFont="1" applyBorder="1" applyAlignment="1">
      <alignment horizontal="center" vertical="center"/>
    </xf>
    <xf numFmtId="0" fontId="31" fillId="0" borderId="29" xfId="0" applyFont="1" applyBorder="1" applyAlignment="1">
      <alignment horizontal="center" vertical="center" wrapText="1"/>
    </xf>
    <xf numFmtId="0" fontId="34" fillId="0" borderId="40" xfId="0" applyFont="1" applyBorder="1" applyAlignment="1">
      <alignment horizontal="center" vertical="center"/>
    </xf>
    <xf numFmtId="0" fontId="31" fillId="0" borderId="27" xfId="0" applyFont="1" applyBorder="1" applyAlignment="1">
      <alignment horizontal="center" vertical="center" wrapText="1"/>
    </xf>
    <xf numFmtId="0" fontId="32" fillId="0" borderId="42" xfId="0" applyFont="1" applyBorder="1" applyAlignment="1">
      <alignment horizontal="center" vertical="center"/>
    </xf>
    <xf numFmtId="0" fontId="32" fillId="0" borderId="14" xfId="0" applyFont="1" applyBorder="1" applyAlignment="1">
      <alignment horizontal="center" vertical="center" wrapText="1"/>
    </xf>
    <xf numFmtId="0" fontId="34" fillId="0" borderId="34" xfId="0" applyFont="1" applyBorder="1" applyAlignment="1">
      <alignment horizontal="center" vertical="center"/>
    </xf>
    <xf numFmtId="0" fontId="32" fillId="0" borderId="16" xfId="0" applyFont="1" applyBorder="1" applyAlignment="1">
      <alignment horizontal="center" vertical="center"/>
    </xf>
    <xf numFmtId="0" fontId="32" fillId="0" borderId="33" xfId="0" applyFont="1" applyBorder="1" applyAlignment="1">
      <alignment horizontal="center" vertical="center"/>
    </xf>
    <xf numFmtId="0" fontId="35" fillId="0" borderId="43" xfId="0" applyFont="1" applyBorder="1" applyAlignment="1">
      <alignment vertical="top" wrapText="1"/>
    </xf>
    <xf numFmtId="0" fontId="35" fillId="0" borderId="17" xfId="0" applyFont="1" applyBorder="1" applyAlignment="1">
      <alignment vertical="top" wrapText="1"/>
    </xf>
    <xf numFmtId="0" fontId="31" fillId="0" borderId="35" xfId="0" applyFont="1" applyBorder="1" applyAlignment="1">
      <alignment horizontal="center" vertical="center" wrapText="1"/>
    </xf>
    <xf numFmtId="0" fontId="34" fillId="0" borderId="39" xfId="0" applyFont="1" applyBorder="1" applyAlignment="1">
      <alignment horizontal="center" vertical="center"/>
    </xf>
    <xf numFmtId="0" fontId="31" fillId="20" borderId="38" xfId="0" applyFont="1" applyFill="1" applyBorder="1" applyAlignment="1">
      <alignment horizontal="center" vertical="center" wrapText="1"/>
    </xf>
    <xf numFmtId="0" fontId="30" fillId="20" borderId="1" xfId="0" applyFont="1" applyFill="1" applyBorder="1" applyAlignment="1">
      <alignment horizontal="center" vertical="center"/>
    </xf>
    <xf numFmtId="0" fontId="33" fillId="0" borderId="29" xfId="0" applyFont="1" applyBorder="1" applyAlignment="1">
      <alignment horizontal="center" vertical="center" wrapText="1"/>
    </xf>
    <xf numFmtId="0" fontId="32" fillId="0" borderId="40" xfId="0" applyFont="1" applyBorder="1" applyAlignment="1">
      <alignment horizontal="center" vertical="center"/>
    </xf>
    <xf numFmtId="0" fontId="25" fillId="0" borderId="39" xfId="0" applyFont="1" applyBorder="1" applyAlignment="1">
      <alignment horizontal="center" vertical="center"/>
    </xf>
    <xf numFmtId="16" fontId="36" fillId="0" borderId="38" xfId="0" applyNumberFormat="1" applyFont="1" applyBorder="1" applyAlignment="1">
      <alignment horizontal="center" vertical="center" wrapText="1"/>
    </xf>
    <xf numFmtId="0" fontId="36" fillId="0" borderId="1" xfId="0" applyFont="1" applyBorder="1" applyAlignment="1">
      <alignment horizontal="center" vertical="center"/>
    </xf>
    <xf numFmtId="16" fontId="29" fillId="0" borderId="38" xfId="0" applyNumberFormat="1" applyFont="1" applyBorder="1" applyAlignment="1">
      <alignment horizontal="center" vertical="center" wrapText="1"/>
    </xf>
    <xf numFmtId="16" fontId="29" fillId="0" borderId="35" xfId="0" applyNumberFormat="1" applyFont="1" applyBorder="1" applyAlignment="1">
      <alignment horizontal="center" vertical="center" wrapText="1"/>
    </xf>
    <xf numFmtId="0" fontId="37" fillId="11" borderId="15" xfId="0" applyFont="1" applyFill="1" applyBorder="1" applyAlignment="1">
      <alignment horizontal="left" vertical="center"/>
    </xf>
    <xf numFmtId="0" fontId="37" fillId="11" borderId="14" xfId="0" applyFont="1" applyFill="1" applyBorder="1" applyAlignment="1">
      <alignment horizontal="right" vertical="center"/>
    </xf>
    <xf numFmtId="0" fontId="38" fillId="2" borderId="0" xfId="0" applyFont="1" applyFill="1" applyAlignment="1" applyProtection="1">
      <alignment horizontal="center" vertical="top" wrapText="1"/>
      <protection locked="0"/>
    </xf>
    <xf numFmtId="0" fontId="17" fillId="7" borderId="0" xfId="2" applyFont="1" applyFill="1" applyAlignment="1" applyProtection="1">
      <alignment horizontal="center" vertical="top"/>
      <protection locked="0"/>
    </xf>
    <xf numFmtId="166" fontId="7" fillId="7" borderId="0" xfId="0" applyNumberFormat="1" applyFont="1" applyFill="1" applyAlignment="1">
      <alignment horizontal="center" vertical="center"/>
    </xf>
    <xf numFmtId="0" fontId="10" fillId="7" borderId="0" xfId="0" applyFont="1" applyFill="1" applyAlignment="1">
      <alignment horizontal="center"/>
    </xf>
    <xf numFmtId="0" fontId="13" fillId="7" borderId="0" xfId="0" applyFont="1" applyFill="1" applyAlignment="1">
      <alignment horizontal="center" vertical="top" wrapText="1"/>
    </xf>
    <xf numFmtId="0" fontId="26" fillId="10" borderId="17" xfId="0" applyFont="1" applyFill="1" applyBorder="1" applyAlignment="1">
      <alignment horizontal="right" vertical="center" indent="1"/>
    </xf>
    <xf numFmtId="0" fontId="26" fillId="10" borderId="18" xfId="0" applyFont="1" applyFill="1" applyBorder="1" applyAlignment="1">
      <alignment horizontal="right" vertical="center" indent="1"/>
    </xf>
    <xf numFmtId="0" fontId="26" fillId="10" borderId="19" xfId="0" applyFont="1" applyFill="1" applyBorder="1" applyAlignment="1">
      <alignment horizontal="right" vertical="center" indent="1"/>
    </xf>
    <xf numFmtId="0" fontId="26" fillId="15" borderId="14" xfId="0" applyFont="1" applyFill="1" applyBorder="1" applyAlignment="1">
      <alignment horizontal="center" vertical="center"/>
    </xf>
    <xf numFmtId="0" fontId="26" fillId="15" borderId="15" xfId="0" applyFont="1" applyFill="1" applyBorder="1" applyAlignment="1">
      <alignment horizontal="center" vertical="center"/>
    </xf>
    <xf numFmtId="0" fontId="26" fillId="15" borderId="16" xfId="0" applyFont="1" applyFill="1" applyBorder="1" applyAlignment="1">
      <alignment horizontal="center" vertical="center"/>
    </xf>
    <xf numFmtId="0" fontId="26" fillId="16" borderId="14" xfId="0" applyFont="1" applyFill="1" applyBorder="1" applyAlignment="1">
      <alignment horizontal="center" vertical="center"/>
    </xf>
    <xf numFmtId="0" fontId="26" fillId="16" borderId="16" xfId="0" applyFont="1" applyFill="1" applyBorder="1" applyAlignment="1">
      <alignment horizontal="center" vertical="center"/>
    </xf>
    <xf numFmtId="0" fontId="27" fillId="0" borderId="24" xfId="0" applyFont="1" applyBorder="1" applyAlignment="1">
      <alignment horizontal="center" vertical="center" wrapText="1"/>
    </xf>
    <xf numFmtId="0" fontId="27" fillId="0" borderId="25" xfId="0" applyFont="1" applyBorder="1" applyAlignment="1">
      <alignment horizontal="center" vertical="center" wrapText="1"/>
    </xf>
    <xf numFmtId="0" fontId="35" fillId="0" borderId="44" xfId="0" applyFont="1" applyBorder="1" applyAlignment="1">
      <alignment horizontal="left" vertical="top" wrapText="1"/>
    </xf>
    <xf numFmtId="0" fontId="35" fillId="0" borderId="45" xfId="0" applyFont="1" applyBorder="1" applyAlignment="1">
      <alignment horizontal="left" vertical="top" wrapText="1"/>
    </xf>
    <xf numFmtId="0" fontId="35" fillId="0" borderId="18" xfId="0" applyFont="1" applyBorder="1" applyAlignment="1">
      <alignment horizontal="left" vertical="top" wrapText="1"/>
    </xf>
    <xf numFmtId="0" fontId="35" fillId="0" borderId="21" xfId="0" applyFont="1" applyBorder="1" applyAlignment="1">
      <alignment horizontal="left" vertical="top" wrapText="1"/>
    </xf>
    <xf numFmtId="0" fontId="25" fillId="0" borderId="22" xfId="0" applyFont="1" applyBorder="1" applyAlignment="1">
      <alignment horizontal="center"/>
    </xf>
    <xf numFmtId="0" fontId="28" fillId="0" borderId="10" xfId="0" applyFont="1" applyBorder="1" applyAlignment="1">
      <alignment horizontal="center" vertical="center" wrapText="1"/>
    </xf>
    <xf numFmtId="0" fontId="28" fillId="0" borderId="28" xfId="0" applyFont="1" applyBorder="1" applyAlignment="1">
      <alignment horizontal="center" vertical="center" wrapText="1"/>
    </xf>
    <xf numFmtId="0" fontId="28" fillId="0" borderId="30" xfId="0" applyFont="1" applyBorder="1" applyAlignment="1">
      <alignment horizontal="center" vertical="center" wrapText="1"/>
    </xf>
    <xf numFmtId="0" fontId="28" fillId="0" borderId="31" xfId="0" applyFont="1" applyBorder="1" applyAlignment="1">
      <alignment horizontal="center" vertical="center" wrapText="1"/>
    </xf>
    <xf numFmtId="167" fontId="1" fillId="0" borderId="0" xfId="0" applyNumberFormat="1" applyFont="1" applyFill="1" applyAlignment="1" applyProtection="1">
      <alignment horizontal="centerContinuous" vertical="top"/>
      <protection hidden="1"/>
    </xf>
    <xf numFmtId="167" fontId="3" fillId="0" borderId="0" xfId="0" applyNumberFormat="1" applyFont="1" applyFill="1" applyAlignment="1" applyProtection="1">
      <alignment vertical="center"/>
      <protection hidden="1"/>
    </xf>
    <xf numFmtId="167" fontId="0" fillId="0" borderId="0" xfId="0" applyNumberFormat="1" applyFill="1" applyProtection="1">
      <protection hidden="1"/>
    </xf>
    <xf numFmtId="167" fontId="38" fillId="2" borderId="0" xfId="0" applyNumberFormat="1" applyFont="1" applyFill="1" applyAlignment="1" applyProtection="1">
      <alignment horizontal="center" vertical="top" wrapText="1"/>
      <protection locked="0"/>
    </xf>
    <xf numFmtId="167" fontId="0" fillId="0" borderId="0" xfId="0" applyNumberFormat="1" applyAlignment="1" applyProtection="1">
      <alignment horizontal="center"/>
      <protection locked="0"/>
    </xf>
    <xf numFmtId="167" fontId="0" fillId="0" borderId="0" xfId="0" applyNumberFormat="1" applyProtection="1">
      <protection locked="0"/>
    </xf>
    <xf numFmtId="0" fontId="39" fillId="11" borderId="15" xfId="0" applyFont="1" applyFill="1" applyBorder="1" applyAlignment="1">
      <alignment horizontal="left" vertical="center"/>
    </xf>
    <xf numFmtId="0" fontId="39" fillId="11" borderId="16" xfId="0" applyFont="1" applyFill="1" applyBorder="1" applyAlignment="1">
      <alignment horizontal="left" vertical="center"/>
    </xf>
  </cellXfs>
  <cellStyles count="3">
    <cellStyle name="Lien hypertexte" xfId="2" builtinId="8"/>
    <cellStyle name="Normal" xfId="0" builtinId="0"/>
    <cellStyle name="Normal 2" xfId="1" xr:uid="{00000000-0005-0000-0000-000002000000}"/>
  </cellStyles>
  <dxfs count="36">
    <dxf>
      <fill>
        <patternFill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 patternType="solid"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dd/mm/yyyy"/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numFmt numFmtId="165" formatCode="#,##0.00\ _€"/>
    </dxf>
    <dxf>
      <numFmt numFmtId="165" formatCode="#,##0.00\ _€"/>
    </dxf>
    <dxf>
      <numFmt numFmtId="165" formatCode="#,##0.00\ _€"/>
    </dxf>
    <dxf>
      <numFmt numFmtId="165" formatCode="#,##0.00\ _€"/>
    </dxf>
    <dxf>
      <numFmt numFmtId="165" formatCode="#,##0.00\ _€"/>
    </dxf>
    <dxf>
      <numFmt numFmtId="165" formatCode="#,##0.00\ _€"/>
    </dxf>
    <dxf>
      <numFmt numFmtId="165" formatCode="#,##0.00\ _€"/>
    </dxf>
    <dxf>
      <numFmt numFmtId="165" formatCode="#,##0.00\ _€"/>
    </dxf>
    <dxf>
      <numFmt numFmtId="165" formatCode="#,##0.00\ _€"/>
    </dxf>
    <dxf>
      <numFmt numFmtId="165" formatCode="#,##0.00\ _€"/>
    </dxf>
    <dxf>
      <numFmt numFmtId="165" formatCode="#,##0.00\ _€"/>
    </dxf>
    <dxf>
      <numFmt numFmtId="165" formatCode="#,##0.00\ _€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Wingdings 2"/>
        <scheme val="none"/>
      </font>
      <alignment horizontal="center" vertical="center" textRotation="0" wrapText="0" indent="0" justifyLastLine="0" shrinkToFit="0" readingOrder="0"/>
      <protection locked="0" hidden="0"/>
    </dxf>
    <dxf>
      <numFmt numFmtId="165" formatCode="#,##0.00\ _€"/>
      <protection locked="0" hidden="0"/>
    </dxf>
    <dxf>
      <numFmt numFmtId="165" formatCode="#,##0.00\ _€"/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indexed="64"/>
          <bgColor theme="3" tint="0.39997558519241921"/>
        </patternFill>
      </fill>
      <alignment horizontal="center" vertical="top" textRotation="0" wrapText="1" indent="0" justifyLastLine="0" shrinkToFit="0" readingOrder="0"/>
      <protection locked="0" hidden="0"/>
    </dxf>
  </dxfs>
  <tableStyles count="0" defaultTableStyle="TableStyleMedium2" defaultPivotStyle="PivotStyleLight16"/>
  <colors>
    <mruColors>
      <color rgb="FFFF47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H5" lockText="1" noThreeD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Gestion D&#233;penses'!A1"/><Relationship Id="rId3" Type="http://schemas.openxmlformats.org/officeDocument/2006/relationships/image" Target="../media/image1.png"/><Relationship Id="rId7" Type="http://schemas.openxmlformats.org/officeDocument/2006/relationships/image" Target="../media/image2.emf"/><Relationship Id="rId2" Type="http://schemas.openxmlformats.org/officeDocument/2006/relationships/hyperlink" Target="#Syst&#232;me!A1"/><Relationship Id="rId1" Type="http://schemas.openxmlformats.org/officeDocument/2006/relationships/hyperlink" Target="#Ecritures!A1"/><Relationship Id="rId6" Type="http://schemas.openxmlformats.org/officeDocument/2006/relationships/hyperlink" Target="#TCD!A1"/><Relationship Id="rId5" Type="http://schemas.openxmlformats.org/officeDocument/2006/relationships/hyperlink" Target="#BD!A1"/><Relationship Id="rId4" Type="http://schemas.openxmlformats.org/officeDocument/2006/relationships/hyperlink" Target="#Mensualisation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BD!A1"/><Relationship Id="rId2" Type="http://schemas.openxmlformats.org/officeDocument/2006/relationships/hyperlink" Target="#Mensualisation!A1"/><Relationship Id="rId1" Type="http://schemas.openxmlformats.org/officeDocument/2006/relationships/hyperlink" Target="#Syst&#232;me!A1"/><Relationship Id="rId5" Type="http://schemas.openxmlformats.org/officeDocument/2006/relationships/hyperlink" Target="#'Gestion D&#233;penses'!A1"/><Relationship Id="rId4" Type="http://schemas.openxmlformats.org/officeDocument/2006/relationships/hyperlink" Target="#TCD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BD!A1"/><Relationship Id="rId2" Type="http://schemas.openxmlformats.org/officeDocument/2006/relationships/hyperlink" Target="#Syst&#232;me!A1"/><Relationship Id="rId1" Type="http://schemas.openxmlformats.org/officeDocument/2006/relationships/hyperlink" Target="#Ecritures!A1"/><Relationship Id="rId4" Type="http://schemas.openxmlformats.org/officeDocument/2006/relationships/hyperlink" Target="#TCD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BD!A1"/><Relationship Id="rId2" Type="http://schemas.openxmlformats.org/officeDocument/2006/relationships/hyperlink" Target="#Mensualisation!A1"/><Relationship Id="rId1" Type="http://schemas.openxmlformats.org/officeDocument/2006/relationships/hyperlink" Target="#Ecritures!A1"/><Relationship Id="rId5" Type="http://schemas.openxmlformats.org/officeDocument/2006/relationships/hyperlink" Target="#'Gestion D&#233;penses'!A1"/><Relationship Id="rId4" Type="http://schemas.openxmlformats.org/officeDocument/2006/relationships/hyperlink" Target="#TCD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#BD!A1"/><Relationship Id="rId2" Type="http://schemas.openxmlformats.org/officeDocument/2006/relationships/hyperlink" Target="#Syst&#232;me!A1"/><Relationship Id="rId1" Type="http://schemas.openxmlformats.org/officeDocument/2006/relationships/hyperlink" Target="#Ecritures!A1"/><Relationship Id="rId5" Type="http://schemas.openxmlformats.org/officeDocument/2006/relationships/hyperlink" Target="#'Gestion D&#233;penses'!A1"/><Relationship Id="rId4" Type="http://schemas.openxmlformats.org/officeDocument/2006/relationships/hyperlink" Target="#TCD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#Mensualisation!A1"/><Relationship Id="rId2" Type="http://schemas.openxmlformats.org/officeDocument/2006/relationships/hyperlink" Target="#Syst&#232;me!A1"/><Relationship Id="rId1" Type="http://schemas.openxmlformats.org/officeDocument/2006/relationships/hyperlink" Target="#Ecritures!A1"/><Relationship Id="rId5" Type="http://schemas.openxmlformats.org/officeDocument/2006/relationships/hyperlink" Target="#'Gestion D&#233;penses'!A1"/><Relationship Id="rId4" Type="http://schemas.openxmlformats.org/officeDocument/2006/relationships/hyperlink" Target="#TCD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Mensualisation!A1"/><Relationship Id="rId2" Type="http://schemas.openxmlformats.org/officeDocument/2006/relationships/hyperlink" Target="#Syst&#232;me!A1"/><Relationship Id="rId1" Type="http://schemas.openxmlformats.org/officeDocument/2006/relationships/hyperlink" Target="#Ecritures!A1"/><Relationship Id="rId5" Type="http://schemas.openxmlformats.org/officeDocument/2006/relationships/hyperlink" Target="#'Gestion D&#233;penses'!A1"/><Relationship Id="rId4" Type="http://schemas.openxmlformats.org/officeDocument/2006/relationships/hyperlink" Target="#BD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161925</xdr:colOff>
      <xdr:row>0</xdr:row>
      <xdr:rowOff>155073</xdr:rowOff>
    </xdr:from>
    <xdr:ext cx="7829550" cy="892677"/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61925" y="155073"/>
          <a:ext cx="7829550" cy="8926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40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Suivi multi comptes</a:t>
          </a:r>
        </a:p>
      </xdr:txBody>
    </xdr:sp>
    <xdr:clientData/>
  </xdr:oneCellAnchor>
  <xdr:twoCellAnchor editAs="absolute">
    <xdr:from>
      <xdr:col>14</xdr:col>
      <xdr:colOff>0</xdr:colOff>
      <xdr:row>6</xdr:row>
      <xdr:rowOff>38100</xdr:rowOff>
    </xdr:from>
    <xdr:to>
      <xdr:col>15</xdr:col>
      <xdr:colOff>2047875</xdr:colOff>
      <xdr:row>8</xdr:row>
      <xdr:rowOff>180975</xdr:rowOff>
    </xdr:to>
    <xdr:sp macro="" textlink="">
      <xdr:nvSpPr>
        <xdr:cNvPr id="11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8296275" y="1181100"/>
          <a:ext cx="2476500" cy="523875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 w="25400" cap="flat" cmpd="sng" algn="ctr">
          <a:noFill/>
          <a:prstDash val="soli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Ecritures</a:t>
          </a:r>
        </a:p>
      </xdr:txBody>
    </xdr:sp>
    <xdr:clientData fPrintsWithSheet="0"/>
  </xdr:twoCellAnchor>
  <xdr:twoCellAnchor editAs="absolute">
    <xdr:from>
      <xdr:col>14</xdr:col>
      <xdr:colOff>9525</xdr:colOff>
      <xdr:row>13</xdr:row>
      <xdr:rowOff>12700</xdr:rowOff>
    </xdr:from>
    <xdr:to>
      <xdr:col>15</xdr:col>
      <xdr:colOff>2057400</xdr:colOff>
      <xdr:row>15</xdr:row>
      <xdr:rowOff>155575</xdr:rowOff>
    </xdr:to>
    <xdr:sp macro="" textlink="">
      <xdr:nvSpPr>
        <xdr:cNvPr id="12" name="Rectangle à coins arrondis 1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8305800" y="2489200"/>
          <a:ext cx="2476500" cy="523875"/>
        </a:xfrm>
        <a:prstGeom prst="roundRect">
          <a:avLst/>
        </a:prstGeom>
        <a:solidFill>
          <a:schemeClr val="accent6">
            <a:lumMod val="75000"/>
          </a:schemeClr>
        </a:solidFill>
        <a:ln w="25400" cap="flat" cmpd="sng" algn="ctr">
          <a:noFill/>
          <a:prstDash val="soli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Paramètres</a:t>
          </a:r>
        </a:p>
      </xdr:txBody>
    </xdr:sp>
    <xdr:clientData fPrintsWithSheet="0"/>
  </xdr:twoCellAnchor>
  <xdr:twoCellAnchor editAs="oneCell">
    <xdr:from>
      <xdr:col>6</xdr:col>
      <xdr:colOff>397975</xdr:colOff>
      <xdr:row>6</xdr:row>
      <xdr:rowOff>123825</xdr:rowOff>
    </xdr:from>
    <xdr:to>
      <xdr:col>10</xdr:col>
      <xdr:colOff>171450</xdr:colOff>
      <xdr:row>16</xdr:row>
      <xdr:rowOff>78520</xdr:rowOff>
    </xdr:to>
    <xdr:pic>
      <xdr:nvPicPr>
        <xdr:cNvPr id="14" name="Image 13" descr="budgetview_desktop_android.png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683975" y="1266825"/>
          <a:ext cx="2821475" cy="1859695"/>
        </a:xfrm>
        <a:prstGeom prst="rect">
          <a:avLst/>
        </a:prstGeom>
      </xdr:spPr>
    </xdr:pic>
    <xdr:clientData/>
  </xdr:twoCellAnchor>
  <xdr:twoCellAnchor editAs="absolute">
    <xdr:from>
      <xdr:col>14</xdr:col>
      <xdr:colOff>9525</xdr:colOff>
      <xdr:row>16</xdr:row>
      <xdr:rowOff>95250</xdr:rowOff>
    </xdr:from>
    <xdr:to>
      <xdr:col>15</xdr:col>
      <xdr:colOff>2057400</xdr:colOff>
      <xdr:row>19</xdr:row>
      <xdr:rowOff>47625</xdr:rowOff>
    </xdr:to>
    <xdr:sp macro="" textlink="">
      <xdr:nvSpPr>
        <xdr:cNvPr id="16" name="Rectangle à coins arrondis 1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8305800" y="3143250"/>
          <a:ext cx="2476500" cy="523875"/>
        </a:xfrm>
        <a:prstGeom prst="roundRect">
          <a:avLst/>
        </a:prstGeom>
        <a:solidFill>
          <a:schemeClr val="accent2">
            <a:lumMod val="75000"/>
          </a:schemeClr>
        </a:solidFill>
        <a:ln w="25400" cap="flat" cmpd="sng" algn="ctr">
          <a:noFill/>
          <a:prstDash val="soli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Mensualisation</a:t>
          </a:r>
        </a:p>
      </xdr:txBody>
    </xdr:sp>
    <xdr:clientData fPrintsWithSheet="0"/>
  </xdr:twoCellAnchor>
  <xdr:twoCellAnchor editAs="absolute">
    <xdr:from>
      <xdr:col>14</xdr:col>
      <xdr:colOff>0</xdr:colOff>
      <xdr:row>26</xdr:row>
      <xdr:rowOff>152400</xdr:rowOff>
    </xdr:from>
    <xdr:to>
      <xdr:col>15</xdr:col>
      <xdr:colOff>2047875</xdr:colOff>
      <xdr:row>29</xdr:row>
      <xdr:rowOff>95250</xdr:rowOff>
    </xdr:to>
    <xdr:sp macro="[0]!Quitter" textlink="">
      <xdr:nvSpPr>
        <xdr:cNvPr id="15" name="Rectangle à coins arrondis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8296275" y="5105400"/>
          <a:ext cx="2476500" cy="523875"/>
        </a:xfrm>
        <a:prstGeom prst="roundRect">
          <a:avLst/>
        </a:prstGeom>
        <a:solidFill>
          <a:srgbClr val="FF0000"/>
        </a:solidFill>
        <a:ln w="25400" cap="flat" cmpd="sng" algn="ctr">
          <a:noFill/>
          <a:prstDash val="soli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Quitter</a:t>
          </a:r>
        </a:p>
      </xdr:txBody>
    </xdr:sp>
    <xdr:clientData fPrintsWithSheet="0"/>
  </xdr:twoCellAnchor>
  <xdr:twoCellAnchor editAs="absolute">
    <xdr:from>
      <xdr:col>14</xdr:col>
      <xdr:colOff>9525</xdr:colOff>
      <xdr:row>19</xdr:row>
      <xdr:rowOff>177800</xdr:rowOff>
    </xdr:from>
    <xdr:to>
      <xdr:col>15</xdr:col>
      <xdr:colOff>2057400</xdr:colOff>
      <xdr:row>22</xdr:row>
      <xdr:rowOff>130175</xdr:rowOff>
    </xdr:to>
    <xdr:sp macro="" textlink="">
      <xdr:nvSpPr>
        <xdr:cNvPr id="9" name="Rectangle à coins arrondis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8305800" y="3797300"/>
          <a:ext cx="2476500" cy="523875"/>
        </a:xfrm>
        <a:prstGeom prst="roundRect">
          <a:avLst/>
        </a:prstGeom>
        <a:solidFill>
          <a:schemeClr val="accent3">
            <a:lumMod val="50000"/>
          </a:schemeClr>
        </a:solidFill>
        <a:ln w="25400" cap="flat" cmpd="sng" algn="ctr">
          <a:noFill/>
          <a:prstDash val="soli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Base de données</a:t>
          </a:r>
        </a:p>
      </xdr:txBody>
    </xdr:sp>
    <xdr:clientData fPrintsWithSheet="0"/>
  </xdr:twoCellAnchor>
  <xdr:twoCellAnchor editAs="absolute">
    <xdr:from>
      <xdr:col>14</xdr:col>
      <xdr:colOff>9525</xdr:colOff>
      <xdr:row>23</xdr:row>
      <xdr:rowOff>69850</xdr:rowOff>
    </xdr:from>
    <xdr:to>
      <xdr:col>15</xdr:col>
      <xdr:colOff>2057400</xdr:colOff>
      <xdr:row>26</xdr:row>
      <xdr:rowOff>22225</xdr:rowOff>
    </xdr:to>
    <xdr:sp macro="" textlink="">
      <xdr:nvSpPr>
        <xdr:cNvPr id="10" name="Rectangle à coins arrondis 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8305800" y="4451350"/>
          <a:ext cx="2476500" cy="523875"/>
        </a:xfrm>
        <a:prstGeom prst="roundRect">
          <a:avLst/>
        </a:prstGeom>
        <a:solidFill>
          <a:srgbClr val="7030A0"/>
        </a:solidFill>
        <a:ln w="25400" cap="flat" cmpd="sng" algn="ctr">
          <a:noFill/>
          <a:prstDash val="soli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Tableau croisé dynamique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142875</xdr:colOff>
          <xdr:row>18</xdr:row>
          <xdr:rowOff>180232</xdr:rowOff>
        </xdr:from>
        <xdr:to>
          <xdr:col>12</xdr:col>
          <xdr:colOff>885825</xdr:colOff>
          <xdr:row>26</xdr:row>
          <xdr:rowOff>104775</xdr:rowOff>
        </xdr:to>
        <xdr:pic>
          <xdr:nvPicPr>
            <xdr:cNvPr id="1223" name="Image 14">
              <a:extLst>
                <a:ext uri="{FF2B5EF4-FFF2-40B4-BE49-F238E27FC236}">
                  <a16:creationId xmlns:a16="http://schemas.microsoft.com/office/drawing/2014/main" id="{00000000-0008-0000-0000-0000C704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Ecritures!$E$2:$I$5" spid="_x0000_s1288"/>
                </a:ext>
              </a:extLst>
            </xdr:cNvPicPr>
          </xdr:nvPicPr>
          <xdr:blipFill>
            <a:blip xmlns:r="http://schemas.openxmlformats.org/officeDocument/2006/relationships" r:embed="rId7"/>
            <a:srcRect/>
            <a:stretch>
              <a:fillRect/>
            </a:stretch>
          </xdr:blipFill>
          <xdr:spPr bwMode="auto">
            <a:xfrm>
              <a:off x="447675" y="3609232"/>
              <a:ext cx="7296150" cy="1448543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12700">
              <a:solidFill>
                <a:srgbClr val="FFFFFF"/>
              </a:solidFill>
              <a:miter lim="800000"/>
              <a:headEnd/>
              <a:tailEnd/>
            </a:ln>
            <a:effectLst>
              <a:outerShdw dist="165100" dir="2700000" algn="tl" rotWithShape="0">
                <a:srgbClr val="000000">
                  <a:alpha val="39998"/>
                </a:srgbClr>
              </a:outerShdw>
            </a:effectLst>
          </xdr:spPr>
        </xdr:pic>
        <xdr:clientData/>
      </xdr:twoCellAnchor>
    </mc:Choice>
    <mc:Fallback/>
  </mc:AlternateContent>
  <xdr:twoCellAnchor editAs="absolute">
    <xdr:from>
      <xdr:col>13</xdr:col>
      <xdr:colOff>438150</xdr:colOff>
      <xdr:row>9</xdr:row>
      <xdr:rowOff>120650</xdr:rowOff>
    </xdr:from>
    <xdr:to>
      <xdr:col>15</xdr:col>
      <xdr:colOff>2038350</xdr:colOff>
      <xdr:row>12</xdr:row>
      <xdr:rowOff>73025</xdr:rowOff>
    </xdr:to>
    <xdr:sp macro="" textlink="">
      <xdr:nvSpPr>
        <xdr:cNvPr id="13" name="Rectangle à coins arrondis 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8286750" y="1835150"/>
          <a:ext cx="2476500" cy="523875"/>
        </a:xfrm>
        <a:prstGeom prst="roundRect">
          <a:avLst/>
        </a:prstGeom>
        <a:solidFill>
          <a:srgbClr val="FF47E9"/>
        </a:solidFill>
        <a:ln w="25400" cap="flat" cmpd="sng" algn="ctr">
          <a:noFill/>
          <a:prstDash val="soli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Gestion des dépenses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380999</xdr:colOff>
      <xdr:row>0</xdr:row>
      <xdr:rowOff>552450</xdr:rowOff>
    </xdr:from>
    <xdr:to>
      <xdr:col>2</xdr:col>
      <xdr:colOff>1460999</xdr:colOff>
      <xdr:row>1</xdr:row>
      <xdr:rowOff>374850</xdr:rowOff>
    </xdr:to>
    <xdr:sp macro="[0]!Affiche_Tout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2666999" y="552450"/>
          <a:ext cx="1080000" cy="432000"/>
        </a:xfrm>
        <a:prstGeom prst="roundRect">
          <a:avLst/>
        </a:prstGeom>
        <a:solidFill>
          <a:srgbClr val="1F497D">
            <a:lumMod val="60000"/>
            <a:lumOff val="40000"/>
          </a:srgb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Afficher Tout</a:t>
          </a:r>
        </a:p>
      </xdr:txBody>
    </xdr:sp>
    <xdr:clientData fPrintsWithSheet="0"/>
  </xdr:twoCellAnchor>
  <xdr:twoCellAnchor editAs="absolute">
    <xdr:from>
      <xdr:col>2</xdr:col>
      <xdr:colOff>1695449</xdr:colOff>
      <xdr:row>0</xdr:row>
      <xdr:rowOff>552450</xdr:rowOff>
    </xdr:from>
    <xdr:to>
      <xdr:col>3</xdr:col>
      <xdr:colOff>679949</xdr:colOff>
      <xdr:row>1</xdr:row>
      <xdr:rowOff>374850</xdr:rowOff>
    </xdr:to>
    <xdr:sp macro="[0]!changement_carnet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981449" y="552450"/>
          <a:ext cx="1080000" cy="432000"/>
        </a:xfrm>
        <a:prstGeom prst="roundRect">
          <a:avLst/>
        </a:prstGeom>
        <a:solidFill>
          <a:schemeClr val="bg2">
            <a:lumMod val="5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Gestion des Carnets de Chèque</a:t>
          </a:r>
        </a:p>
      </xdr:txBody>
    </xdr:sp>
    <xdr:clientData fPrintsWithSheet="0"/>
  </xdr:twoCellAnchor>
  <xdr:twoCellAnchor editAs="absolute">
    <xdr:from>
      <xdr:col>3</xdr:col>
      <xdr:colOff>914400</xdr:colOff>
      <xdr:row>0</xdr:row>
      <xdr:rowOff>552450</xdr:rowOff>
    </xdr:from>
    <xdr:to>
      <xdr:col>3</xdr:col>
      <xdr:colOff>1994400</xdr:colOff>
      <xdr:row>1</xdr:row>
      <xdr:rowOff>374850</xdr:rowOff>
    </xdr:to>
    <xdr:sp macro="[0]!Ajout_Compte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5295900" y="552450"/>
          <a:ext cx="1080000" cy="43200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Gestion des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COMPTES</a:t>
          </a:r>
        </a:p>
      </xdr:txBody>
    </xdr:sp>
    <xdr:clientData fPrintsWithSheet="0"/>
  </xdr:twoCellAnchor>
  <xdr:twoCellAnchor editAs="absolute">
    <xdr:from>
      <xdr:col>0</xdr:col>
      <xdr:colOff>57150</xdr:colOff>
      <xdr:row>0</xdr:row>
      <xdr:rowOff>57150</xdr:rowOff>
    </xdr:from>
    <xdr:to>
      <xdr:col>1</xdr:col>
      <xdr:colOff>375150</xdr:colOff>
      <xdr:row>0</xdr:row>
      <xdr:rowOff>489150</xdr:rowOff>
    </xdr:to>
    <xdr:sp macro="" textlink="">
      <xdr:nvSpPr>
        <xdr:cNvPr id="9" name="Rectangle à coins arrondis 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57150" y="57150"/>
          <a:ext cx="1080000" cy="432000"/>
        </a:xfrm>
        <a:prstGeom prst="roundRect">
          <a:avLst/>
        </a:prstGeom>
        <a:solidFill>
          <a:schemeClr val="accent6">
            <a:lumMod val="75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Paramètres</a:t>
          </a:r>
        </a:p>
      </xdr:txBody>
    </xdr:sp>
    <xdr:clientData fPrintsWithSheet="0"/>
  </xdr:twoCellAnchor>
  <xdr:twoCellAnchor editAs="absolute">
    <xdr:from>
      <xdr:col>1</xdr:col>
      <xdr:colOff>590549</xdr:colOff>
      <xdr:row>0</xdr:row>
      <xdr:rowOff>57150</xdr:rowOff>
    </xdr:from>
    <xdr:to>
      <xdr:col>2</xdr:col>
      <xdr:colOff>146549</xdr:colOff>
      <xdr:row>0</xdr:row>
      <xdr:rowOff>489150</xdr:rowOff>
    </xdr:to>
    <xdr:sp macro="" textlink="">
      <xdr:nvSpPr>
        <xdr:cNvPr id="10" name="Rectangle à coins arrondis 9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1352549" y="57150"/>
          <a:ext cx="1080000" cy="432000"/>
        </a:xfrm>
        <a:prstGeom prst="roundRect">
          <a:avLst/>
        </a:prstGeom>
        <a:solidFill>
          <a:schemeClr val="accent2">
            <a:lumMod val="75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Mensualités</a:t>
          </a:r>
        </a:p>
      </xdr:txBody>
    </xdr:sp>
    <xdr:clientData fPrintsWithSheet="0"/>
  </xdr:twoCellAnchor>
  <xdr:twoCellAnchor editAs="absolute">
    <xdr:from>
      <xdr:col>2</xdr:col>
      <xdr:colOff>380999</xdr:colOff>
      <xdr:row>0</xdr:row>
      <xdr:rowOff>57150</xdr:rowOff>
    </xdr:from>
    <xdr:to>
      <xdr:col>2</xdr:col>
      <xdr:colOff>1460999</xdr:colOff>
      <xdr:row>0</xdr:row>
      <xdr:rowOff>489150</xdr:rowOff>
    </xdr:to>
    <xdr:sp macro="" textlink="">
      <xdr:nvSpPr>
        <xdr:cNvPr id="12" name="Rectangle à coins arrondi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2666999" y="57150"/>
          <a:ext cx="1080000" cy="432000"/>
        </a:xfrm>
        <a:prstGeom prst="roundRect">
          <a:avLst/>
        </a:prstGeom>
        <a:solidFill>
          <a:schemeClr val="accent3">
            <a:lumMod val="75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Base de données</a:t>
          </a:r>
        </a:p>
      </xdr:txBody>
    </xdr:sp>
    <xdr:clientData fPrintsWithSheet="0"/>
  </xdr:twoCellAnchor>
  <xdr:twoCellAnchor editAs="absolute">
    <xdr:from>
      <xdr:col>2</xdr:col>
      <xdr:colOff>1695449</xdr:colOff>
      <xdr:row>0</xdr:row>
      <xdr:rowOff>57150</xdr:rowOff>
    </xdr:from>
    <xdr:to>
      <xdr:col>3</xdr:col>
      <xdr:colOff>679949</xdr:colOff>
      <xdr:row>0</xdr:row>
      <xdr:rowOff>489150</xdr:rowOff>
    </xdr:to>
    <xdr:sp macro="" textlink="">
      <xdr:nvSpPr>
        <xdr:cNvPr id="13" name="Rectangle à coins arrondis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3981449" y="57150"/>
          <a:ext cx="1080000" cy="432000"/>
        </a:xfrm>
        <a:prstGeom prst="roundRect">
          <a:avLst/>
        </a:prstGeom>
        <a:solidFill>
          <a:srgbClr val="7030A0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Tableau Croisé Dynamique</a:t>
          </a:r>
        </a:p>
      </xdr:txBody>
    </xdr:sp>
    <xdr:clientData fPrintsWithSheet="0"/>
  </xdr:twoCellAnchor>
  <xdr:twoCellAnchor editAs="absolute">
    <xdr:from>
      <xdr:col>3</xdr:col>
      <xdr:colOff>914400</xdr:colOff>
      <xdr:row>0</xdr:row>
      <xdr:rowOff>57150</xdr:rowOff>
    </xdr:from>
    <xdr:to>
      <xdr:col>3</xdr:col>
      <xdr:colOff>1994400</xdr:colOff>
      <xdr:row>0</xdr:row>
      <xdr:rowOff>489150</xdr:rowOff>
    </xdr:to>
    <xdr:sp macro="[0]!Quitter" textlink="">
      <xdr:nvSpPr>
        <xdr:cNvPr id="14" name="Rectangle à coins arrondis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5295900" y="57150"/>
          <a:ext cx="1080000" cy="432000"/>
        </a:xfrm>
        <a:prstGeom prst="roundRect">
          <a:avLst/>
        </a:prstGeom>
        <a:solidFill>
          <a:srgbClr val="FF0000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Quitter</a:t>
          </a:r>
        </a:p>
      </xdr:txBody>
    </xdr:sp>
    <xdr:clientData fPrintsWithSheet="0"/>
  </xdr:twoCellAnchor>
  <xdr:twoCellAnchor editAs="absolute">
    <xdr:from>
      <xdr:col>1</xdr:col>
      <xdr:colOff>590549</xdr:colOff>
      <xdr:row>0</xdr:row>
      <xdr:rowOff>552450</xdr:rowOff>
    </xdr:from>
    <xdr:to>
      <xdr:col>2</xdr:col>
      <xdr:colOff>146549</xdr:colOff>
      <xdr:row>1</xdr:row>
      <xdr:rowOff>374850</xdr:rowOff>
    </xdr:to>
    <xdr:sp macro="" textlink="">
      <xdr:nvSpPr>
        <xdr:cNvPr id="11" name="Rectangle à coins arrondis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1352549" y="552450"/>
          <a:ext cx="1080000" cy="432000"/>
        </a:xfrm>
        <a:prstGeom prst="roundRect">
          <a:avLst/>
        </a:prstGeom>
        <a:solidFill>
          <a:srgbClr val="FF47E9"/>
        </a:solidFill>
        <a:ln w="25400" cap="flat" cmpd="sng" algn="ctr">
          <a:noFill/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Gestion des dépenses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22409</xdr:colOff>
      <xdr:row>0</xdr:row>
      <xdr:rowOff>33618</xdr:rowOff>
    </xdr:from>
    <xdr:to>
      <xdr:col>1</xdr:col>
      <xdr:colOff>448232</xdr:colOff>
      <xdr:row>0</xdr:row>
      <xdr:rowOff>425823</xdr:rowOff>
    </xdr:to>
    <xdr:sp macro="[0]!Haut" textlink="">
      <xdr:nvSpPr>
        <xdr:cNvPr id="2" name="Flèche vers le haut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670234" y="33618"/>
          <a:ext cx="425823" cy="392205"/>
        </a:xfrm>
        <a:prstGeom prst="upArrow">
          <a:avLst/>
        </a:prstGeom>
        <a:solidFill>
          <a:srgbClr val="00FF00"/>
        </a:solidFill>
        <a:ln w="12700">
          <a:solidFill>
            <a:schemeClr val="tx1"/>
          </a:solidFill>
        </a:ln>
        <a:effectLst/>
        <a:scene3d>
          <a:camera prst="orthographicFront"/>
          <a:lightRig rig="threePt" dir="t"/>
        </a:scene3d>
        <a:sp3d>
          <a:bevelT prst="relaxedInset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17906</xdr:colOff>
      <xdr:row>0</xdr:row>
      <xdr:rowOff>107578</xdr:rowOff>
    </xdr:from>
    <xdr:to>
      <xdr:col>2</xdr:col>
      <xdr:colOff>443729</xdr:colOff>
      <xdr:row>0</xdr:row>
      <xdr:rowOff>499783</xdr:rowOff>
    </xdr:to>
    <xdr:sp macro="[0]!Bas" textlink="">
      <xdr:nvSpPr>
        <xdr:cNvPr id="3" name="Flèche vers le haut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2113406" y="107578"/>
          <a:ext cx="425823" cy="392205"/>
        </a:xfrm>
        <a:prstGeom prst="upArrow">
          <a:avLst/>
        </a:prstGeom>
        <a:solidFill>
          <a:srgbClr val="00FF00"/>
        </a:solidFill>
        <a:ln w="12700">
          <a:solidFill>
            <a:schemeClr val="tx1"/>
          </a:solidFill>
        </a:ln>
        <a:effectLst/>
        <a:scene3d>
          <a:camera prst="orthographicFront">
            <a:rot lat="10800000" lon="0" rev="0"/>
          </a:camera>
          <a:lightRig rig="threePt" dir="t"/>
        </a:scene3d>
        <a:sp3d>
          <a:bevelT prst="relaxedInset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14</xdr:col>
      <xdr:colOff>100861</xdr:colOff>
      <xdr:row>0</xdr:row>
      <xdr:rowOff>56029</xdr:rowOff>
    </xdr:from>
    <xdr:to>
      <xdr:col>15</xdr:col>
      <xdr:colOff>516626</xdr:colOff>
      <xdr:row>0</xdr:row>
      <xdr:rowOff>488029</xdr:rowOff>
    </xdr:to>
    <xdr:sp macro="" textlink="">
      <xdr:nvSpPr>
        <xdr:cNvPr id="10" name="Rectangle à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12371302" y="56029"/>
          <a:ext cx="864000" cy="432000"/>
        </a:xfrm>
        <a:prstGeom prst="roundRect">
          <a:avLst/>
        </a:prstGeom>
        <a:solidFill>
          <a:srgbClr val="1F497D">
            <a:lumMod val="60000"/>
            <a:lumOff val="40000"/>
          </a:srgb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Le Journal</a:t>
          </a:r>
        </a:p>
      </xdr:txBody>
    </xdr:sp>
    <xdr:clientData fPrintsWithSheet="0"/>
  </xdr:twoCellAnchor>
  <xdr:twoCellAnchor editAs="absolute">
    <xdr:from>
      <xdr:col>15</xdr:col>
      <xdr:colOff>669420</xdr:colOff>
      <xdr:row>0</xdr:row>
      <xdr:rowOff>56029</xdr:rowOff>
    </xdr:from>
    <xdr:to>
      <xdr:col>15</xdr:col>
      <xdr:colOff>1533420</xdr:colOff>
      <xdr:row>0</xdr:row>
      <xdr:rowOff>488029</xdr:rowOff>
    </xdr:to>
    <xdr:sp macro="" textlink="">
      <xdr:nvSpPr>
        <xdr:cNvPr id="11" name="Rectangle à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13388096" y="56029"/>
          <a:ext cx="864000" cy="432000"/>
        </a:xfrm>
        <a:prstGeom prst="roundRect">
          <a:avLst/>
        </a:prstGeom>
        <a:solidFill>
          <a:srgbClr val="F79646">
            <a:lumMod val="75000"/>
          </a:srgb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Paramètres</a:t>
          </a:r>
        </a:p>
      </xdr:txBody>
    </xdr:sp>
    <xdr:clientData fPrintsWithSheet="0"/>
  </xdr:twoCellAnchor>
  <xdr:twoCellAnchor editAs="absolute">
    <xdr:from>
      <xdr:col>16</xdr:col>
      <xdr:colOff>38949</xdr:colOff>
      <xdr:row>0</xdr:row>
      <xdr:rowOff>56029</xdr:rowOff>
    </xdr:from>
    <xdr:to>
      <xdr:col>18</xdr:col>
      <xdr:colOff>6478</xdr:colOff>
      <xdr:row>0</xdr:row>
      <xdr:rowOff>488029</xdr:rowOff>
    </xdr:to>
    <xdr:sp macro="" textlink="">
      <xdr:nvSpPr>
        <xdr:cNvPr id="12" name="Rectangle à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14404890" y="56029"/>
          <a:ext cx="864000" cy="432000"/>
        </a:xfrm>
        <a:prstGeom prst="roundRect">
          <a:avLst/>
        </a:prstGeom>
        <a:solidFill>
          <a:srgbClr val="9BBB59">
            <a:lumMod val="75000"/>
          </a:srgb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Base de données</a:t>
          </a:r>
        </a:p>
      </xdr:txBody>
    </xdr:sp>
    <xdr:clientData fPrintsWithSheet="0"/>
  </xdr:twoCellAnchor>
  <xdr:twoCellAnchor editAs="absolute">
    <xdr:from>
      <xdr:col>18</xdr:col>
      <xdr:colOff>159272</xdr:colOff>
      <xdr:row>0</xdr:row>
      <xdr:rowOff>65554</xdr:rowOff>
    </xdr:from>
    <xdr:to>
      <xdr:col>18</xdr:col>
      <xdr:colOff>1023272</xdr:colOff>
      <xdr:row>0</xdr:row>
      <xdr:rowOff>497554</xdr:rowOff>
    </xdr:to>
    <xdr:sp macro="" textlink="">
      <xdr:nvSpPr>
        <xdr:cNvPr id="13" name="Rectangle à coins arrondis 10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15421684" y="65554"/>
          <a:ext cx="864000" cy="432000"/>
        </a:xfrm>
        <a:prstGeom prst="roundRect">
          <a:avLst/>
        </a:prstGeom>
        <a:solidFill>
          <a:srgbClr val="7030A0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Tableau Croisé Dynamique</a:t>
          </a:r>
        </a:p>
      </xdr:txBody>
    </xdr:sp>
    <xdr:clientData fPrintsWithSheet="0"/>
  </xdr:twoCellAnchor>
  <xdr:twoCellAnchor editAs="absolute">
    <xdr:from>
      <xdr:col>18</xdr:col>
      <xdr:colOff>1176065</xdr:colOff>
      <xdr:row>0</xdr:row>
      <xdr:rowOff>65554</xdr:rowOff>
    </xdr:from>
    <xdr:to>
      <xdr:col>19</xdr:col>
      <xdr:colOff>392801</xdr:colOff>
      <xdr:row>0</xdr:row>
      <xdr:rowOff>497554</xdr:rowOff>
    </xdr:to>
    <xdr:sp macro="[0]!Quitter" textlink="">
      <xdr:nvSpPr>
        <xdr:cNvPr id="14" name="Rectangle à coins arrondis 11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16438477" y="65554"/>
          <a:ext cx="864000" cy="432000"/>
        </a:xfrm>
        <a:prstGeom prst="roundRect">
          <a:avLst/>
        </a:prstGeom>
        <a:solidFill>
          <a:srgbClr val="FF0000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Quitter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161924</xdr:colOff>
      <xdr:row>6</xdr:row>
      <xdr:rowOff>38100</xdr:rowOff>
    </xdr:from>
    <xdr:to>
      <xdr:col>7</xdr:col>
      <xdr:colOff>1695449</xdr:colOff>
      <xdr:row>8</xdr:row>
      <xdr:rowOff>89100</xdr:rowOff>
    </xdr:to>
    <xdr:sp macro="" textlink="">
      <xdr:nvSpPr>
        <xdr:cNvPr id="4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6915149" y="1400175"/>
          <a:ext cx="1533525" cy="43200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Le Journal</a:t>
          </a:r>
        </a:p>
      </xdr:txBody>
    </xdr:sp>
    <xdr:clientData fPrintsWithSheet="0"/>
  </xdr:twoCellAnchor>
  <xdr:twoCellAnchor editAs="absolute">
    <xdr:from>
      <xdr:col>7</xdr:col>
      <xdr:colOff>161924</xdr:colOff>
      <xdr:row>9</xdr:row>
      <xdr:rowOff>92869</xdr:rowOff>
    </xdr:from>
    <xdr:to>
      <xdr:col>7</xdr:col>
      <xdr:colOff>1695449</xdr:colOff>
      <xdr:row>11</xdr:row>
      <xdr:rowOff>143869</xdr:rowOff>
    </xdr:to>
    <xdr:sp macro="" textlink="">
      <xdr:nvSpPr>
        <xdr:cNvPr id="5" name="Rectangle à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6915149" y="2026444"/>
          <a:ext cx="1533525" cy="432000"/>
        </a:xfrm>
        <a:prstGeom prst="roundRect">
          <a:avLst/>
        </a:prstGeom>
        <a:solidFill>
          <a:srgbClr val="C0504D">
            <a:lumMod val="75000"/>
          </a:srgb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Mensualités</a:t>
          </a:r>
        </a:p>
      </xdr:txBody>
    </xdr:sp>
    <xdr:clientData fPrintsWithSheet="0"/>
  </xdr:twoCellAnchor>
  <xdr:twoCellAnchor editAs="absolute">
    <xdr:from>
      <xdr:col>7</xdr:col>
      <xdr:colOff>161924</xdr:colOff>
      <xdr:row>12</xdr:row>
      <xdr:rowOff>147638</xdr:rowOff>
    </xdr:from>
    <xdr:to>
      <xdr:col>7</xdr:col>
      <xdr:colOff>1695449</xdr:colOff>
      <xdr:row>15</xdr:row>
      <xdr:rowOff>8138</xdr:rowOff>
    </xdr:to>
    <xdr:sp macro="" textlink="">
      <xdr:nvSpPr>
        <xdr:cNvPr id="6" name="Rectangle à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6915149" y="2652713"/>
          <a:ext cx="1533525" cy="432000"/>
        </a:xfrm>
        <a:prstGeom prst="roundRect">
          <a:avLst/>
        </a:prstGeom>
        <a:solidFill>
          <a:srgbClr val="9BBB59">
            <a:lumMod val="75000"/>
          </a:srgb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Base de données</a:t>
          </a:r>
        </a:p>
      </xdr:txBody>
    </xdr:sp>
    <xdr:clientData fPrintsWithSheet="0"/>
  </xdr:twoCellAnchor>
  <xdr:twoCellAnchor editAs="absolute">
    <xdr:from>
      <xdr:col>7</xdr:col>
      <xdr:colOff>161924</xdr:colOff>
      <xdr:row>16</xdr:row>
      <xdr:rowOff>11907</xdr:rowOff>
    </xdr:from>
    <xdr:to>
      <xdr:col>7</xdr:col>
      <xdr:colOff>1695449</xdr:colOff>
      <xdr:row>18</xdr:row>
      <xdr:rowOff>62907</xdr:rowOff>
    </xdr:to>
    <xdr:sp macro="" textlink="">
      <xdr:nvSpPr>
        <xdr:cNvPr id="7" name="Rectangle à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6915149" y="3278982"/>
          <a:ext cx="1533525" cy="432000"/>
        </a:xfrm>
        <a:prstGeom prst="roundRect">
          <a:avLst/>
        </a:prstGeom>
        <a:solidFill>
          <a:srgbClr val="7030A0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Tableau Croisé Dynamique</a:t>
          </a:r>
        </a:p>
      </xdr:txBody>
    </xdr:sp>
    <xdr:clientData fPrintsWithSheet="0"/>
  </xdr:twoCellAnchor>
  <xdr:twoCellAnchor editAs="absolute">
    <xdr:from>
      <xdr:col>7</xdr:col>
      <xdr:colOff>161924</xdr:colOff>
      <xdr:row>19</xdr:row>
      <xdr:rowOff>66675</xdr:rowOff>
    </xdr:from>
    <xdr:to>
      <xdr:col>7</xdr:col>
      <xdr:colOff>1695449</xdr:colOff>
      <xdr:row>21</xdr:row>
      <xdr:rowOff>117675</xdr:rowOff>
    </xdr:to>
    <xdr:sp macro="[0]!Quitter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6915149" y="3905250"/>
          <a:ext cx="1533525" cy="432000"/>
        </a:xfrm>
        <a:prstGeom prst="roundRect">
          <a:avLst/>
        </a:prstGeom>
        <a:solidFill>
          <a:srgbClr val="FF0000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Quitter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47625</xdr:colOff>
          <xdr:row>3</xdr:row>
          <xdr:rowOff>180975</xdr:rowOff>
        </xdr:from>
        <xdr:to>
          <xdr:col>7</xdr:col>
          <xdr:colOff>1781175</xdr:colOff>
          <xdr:row>5</xdr:row>
          <xdr:rowOff>19050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3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Inhiber le libellé libre par défaut</a:t>
              </a:r>
            </a:p>
          </xdr:txBody>
        </xdr:sp>
        <xdr:clientData/>
      </xdr:twoCellAnchor>
    </mc:Choice>
    <mc:Fallback/>
  </mc:AlternateContent>
  <xdr:twoCellAnchor editAs="absolute">
    <xdr:from>
      <xdr:col>7</xdr:col>
      <xdr:colOff>142875</xdr:colOff>
      <xdr:row>22</xdr:row>
      <xdr:rowOff>23813</xdr:rowOff>
    </xdr:from>
    <xdr:to>
      <xdr:col>7</xdr:col>
      <xdr:colOff>1726406</xdr:colOff>
      <xdr:row>24</xdr:row>
      <xdr:rowOff>109538</xdr:rowOff>
    </xdr:to>
    <xdr:sp macro="" textlink="">
      <xdr:nvSpPr>
        <xdr:cNvPr id="9" name="Rectangle à coins arrondis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6893719" y="4429126"/>
          <a:ext cx="1583531" cy="466725"/>
        </a:xfrm>
        <a:prstGeom prst="roundRect">
          <a:avLst/>
        </a:prstGeom>
        <a:solidFill>
          <a:srgbClr val="FF47E9"/>
        </a:solidFill>
        <a:ln w="25400" cap="flat" cmpd="sng" algn="ctr">
          <a:noFill/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Gestion des dépenses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0</xdr:row>
      <xdr:rowOff>85725</xdr:rowOff>
    </xdr:from>
    <xdr:to>
      <xdr:col>1</xdr:col>
      <xdr:colOff>568725</xdr:colOff>
      <xdr:row>0</xdr:row>
      <xdr:rowOff>517725</xdr:rowOff>
    </xdr:to>
    <xdr:sp macro="" textlink="">
      <xdr:nvSpPr>
        <xdr:cNvPr id="8" name="Rectangle à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>
          <a:off x="104775" y="85725"/>
          <a:ext cx="864000" cy="432000"/>
        </a:xfrm>
        <a:prstGeom prst="roundRect">
          <a:avLst/>
        </a:prstGeom>
        <a:solidFill>
          <a:srgbClr val="1F497D">
            <a:lumMod val="60000"/>
            <a:lumOff val="40000"/>
          </a:srgb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Le Journal</a:t>
          </a:r>
        </a:p>
      </xdr:txBody>
    </xdr:sp>
    <xdr:clientData fPrintsWithSheet="0"/>
  </xdr:twoCellAnchor>
  <xdr:twoCellAnchor editAs="absolute">
    <xdr:from>
      <xdr:col>1</xdr:col>
      <xdr:colOff>721519</xdr:colOff>
      <xdr:row>0</xdr:row>
      <xdr:rowOff>85725</xdr:rowOff>
    </xdr:from>
    <xdr:to>
      <xdr:col>2</xdr:col>
      <xdr:colOff>347269</xdr:colOff>
      <xdr:row>0</xdr:row>
      <xdr:rowOff>517725</xdr:rowOff>
    </xdr:to>
    <xdr:sp macro="" textlink="">
      <xdr:nvSpPr>
        <xdr:cNvPr id="9" name="Rectangle à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1121569" y="85725"/>
          <a:ext cx="864000" cy="432000"/>
        </a:xfrm>
        <a:prstGeom prst="roundRect">
          <a:avLst/>
        </a:prstGeom>
        <a:solidFill>
          <a:schemeClr val="accent6">
            <a:lumMod val="75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Paramètres</a:t>
          </a:r>
        </a:p>
      </xdr:txBody>
    </xdr:sp>
    <xdr:clientData fPrintsWithSheet="0"/>
  </xdr:twoCellAnchor>
  <xdr:twoCellAnchor editAs="absolute">
    <xdr:from>
      <xdr:col>2</xdr:col>
      <xdr:colOff>500063</xdr:colOff>
      <xdr:row>0</xdr:row>
      <xdr:rowOff>85725</xdr:rowOff>
    </xdr:from>
    <xdr:to>
      <xdr:col>3</xdr:col>
      <xdr:colOff>30563</xdr:colOff>
      <xdr:row>0</xdr:row>
      <xdr:rowOff>517725</xdr:rowOff>
    </xdr:to>
    <xdr:sp macro="" textlink="">
      <xdr:nvSpPr>
        <xdr:cNvPr id="10" name="Rectangle à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2138363" y="85725"/>
          <a:ext cx="864000" cy="432000"/>
        </a:xfrm>
        <a:prstGeom prst="roundRect">
          <a:avLst/>
        </a:prstGeom>
        <a:solidFill>
          <a:srgbClr val="9BBB59">
            <a:lumMod val="75000"/>
          </a:srgb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Base de données</a:t>
          </a:r>
        </a:p>
      </xdr:txBody>
    </xdr:sp>
    <xdr:clientData fPrintsWithSheet="0"/>
  </xdr:twoCellAnchor>
  <xdr:twoCellAnchor editAs="absolute">
    <xdr:from>
      <xdr:col>3</xdr:col>
      <xdr:colOff>183357</xdr:colOff>
      <xdr:row>0</xdr:row>
      <xdr:rowOff>95250</xdr:rowOff>
    </xdr:from>
    <xdr:to>
      <xdr:col>3</xdr:col>
      <xdr:colOff>1047357</xdr:colOff>
      <xdr:row>0</xdr:row>
      <xdr:rowOff>527250</xdr:rowOff>
    </xdr:to>
    <xdr:sp macro="" textlink="">
      <xdr:nvSpPr>
        <xdr:cNvPr id="11" name="Rectangle à coins arrondis 10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>
          <a:off x="3155157" y="95250"/>
          <a:ext cx="864000" cy="432000"/>
        </a:xfrm>
        <a:prstGeom prst="roundRect">
          <a:avLst/>
        </a:prstGeom>
        <a:solidFill>
          <a:srgbClr val="7030A0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Tableau Croisé Dynamique</a:t>
          </a:r>
        </a:p>
      </xdr:txBody>
    </xdr:sp>
    <xdr:clientData fPrintsWithSheet="0"/>
  </xdr:twoCellAnchor>
  <xdr:twoCellAnchor editAs="absolute">
    <xdr:from>
      <xdr:col>3</xdr:col>
      <xdr:colOff>1200150</xdr:colOff>
      <xdr:row>0</xdr:row>
      <xdr:rowOff>95250</xdr:rowOff>
    </xdr:from>
    <xdr:to>
      <xdr:col>4</xdr:col>
      <xdr:colOff>321075</xdr:colOff>
      <xdr:row>0</xdr:row>
      <xdr:rowOff>527250</xdr:rowOff>
    </xdr:to>
    <xdr:sp macro="[0]!Quitter" textlink="">
      <xdr:nvSpPr>
        <xdr:cNvPr id="12" name="Rectangle à coins arrondis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>
          <a:off x="4171950" y="95250"/>
          <a:ext cx="864000" cy="432000"/>
        </a:xfrm>
        <a:prstGeom prst="roundRect">
          <a:avLst/>
        </a:prstGeom>
        <a:solidFill>
          <a:srgbClr val="FF0000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Quitter</a:t>
          </a:r>
        </a:p>
      </xdr:txBody>
    </xdr:sp>
    <xdr:clientData fPrintsWithSheet="0"/>
  </xdr:twoCellAnchor>
  <xdr:twoCellAnchor editAs="absolute">
    <xdr:from>
      <xdr:col>4</xdr:col>
      <xdr:colOff>476250</xdr:colOff>
      <xdr:row>0</xdr:row>
      <xdr:rowOff>85725</xdr:rowOff>
    </xdr:from>
    <xdr:to>
      <xdr:col>5</xdr:col>
      <xdr:colOff>638175</xdr:colOff>
      <xdr:row>0</xdr:row>
      <xdr:rowOff>552450</xdr:rowOff>
    </xdr:to>
    <xdr:sp macro="" textlink="">
      <xdr:nvSpPr>
        <xdr:cNvPr id="7" name="Rectangle à coins arrondis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5191125" y="85725"/>
          <a:ext cx="1171575" cy="466725"/>
        </a:xfrm>
        <a:prstGeom prst="roundRect">
          <a:avLst/>
        </a:prstGeom>
        <a:solidFill>
          <a:srgbClr val="FF47E9"/>
        </a:solidFill>
        <a:ln w="25400" cap="flat" cmpd="sng" algn="ctr">
          <a:noFill/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Gestion des dépenses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123825</xdr:colOff>
      <xdr:row>0</xdr:row>
      <xdr:rowOff>76200</xdr:rowOff>
    </xdr:from>
    <xdr:to>
      <xdr:col>2</xdr:col>
      <xdr:colOff>987825</xdr:colOff>
      <xdr:row>0</xdr:row>
      <xdr:rowOff>508200</xdr:rowOff>
    </xdr:to>
    <xdr:sp macro="" textlink="">
      <xdr:nvSpPr>
        <xdr:cNvPr id="8" name="Rectangle à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2990850" y="76200"/>
          <a:ext cx="864000" cy="432000"/>
        </a:xfrm>
        <a:prstGeom prst="roundRect">
          <a:avLst/>
        </a:prstGeom>
        <a:solidFill>
          <a:srgbClr val="1F497D">
            <a:lumMod val="60000"/>
            <a:lumOff val="40000"/>
          </a:srgb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Le Journal</a:t>
          </a:r>
        </a:p>
      </xdr:txBody>
    </xdr:sp>
    <xdr:clientData fPrintsWithSheet="0"/>
  </xdr:twoCellAnchor>
  <xdr:twoCellAnchor editAs="absolute">
    <xdr:from>
      <xdr:col>2</xdr:col>
      <xdr:colOff>1140619</xdr:colOff>
      <xdr:row>0</xdr:row>
      <xdr:rowOff>76200</xdr:rowOff>
    </xdr:from>
    <xdr:to>
      <xdr:col>3</xdr:col>
      <xdr:colOff>575869</xdr:colOff>
      <xdr:row>0</xdr:row>
      <xdr:rowOff>508200</xdr:rowOff>
    </xdr:to>
    <xdr:sp macro="" textlink="">
      <xdr:nvSpPr>
        <xdr:cNvPr id="9" name="Rectangle à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4007644" y="76200"/>
          <a:ext cx="864000" cy="432000"/>
        </a:xfrm>
        <a:prstGeom prst="roundRect">
          <a:avLst/>
        </a:prstGeom>
        <a:solidFill>
          <a:srgbClr val="F79646">
            <a:lumMod val="75000"/>
          </a:srgb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Paramètres</a:t>
          </a:r>
        </a:p>
      </xdr:txBody>
    </xdr:sp>
    <xdr:clientData fPrintsWithSheet="0"/>
  </xdr:twoCellAnchor>
  <xdr:twoCellAnchor editAs="absolute">
    <xdr:from>
      <xdr:col>3</xdr:col>
      <xdr:colOff>728663</xdr:colOff>
      <xdr:row>0</xdr:row>
      <xdr:rowOff>76200</xdr:rowOff>
    </xdr:from>
    <xdr:to>
      <xdr:col>4</xdr:col>
      <xdr:colOff>163913</xdr:colOff>
      <xdr:row>0</xdr:row>
      <xdr:rowOff>508200</xdr:rowOff>
    </xdr:to>
    <xdr:sp macro="" textlink="">
      <xdr:nvSpPr>
        <xdr:cNvPr id="10" name="Rectangle à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>
          <a:off x="5024438" y="76200"/>
          <a:ext cx="864000" cy="432000"/>
        </a:xfrm>
        <a:prstGeom prst="roundRect">
          <a:avLst/>
        </a:prstGeom>
        <a:solidFill>
          <a:schemeClr val="accent2">
            <a:lumMod val="75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Mensualités</a:t>
          </a:r>
        </a:p>
      </xdr:txBody>
    </xdr:sp>
    <xdr:clientData fPrintsWithSheet="0"/>
  </xdr:twoCellAnchor>
  <xdr:twoCellAnchor editAs="absolute">
    <xdr:from>
      <xdr:col>4</xdr:col>
      <xdr:colOff>316707</xdr:colOff>
      <xdr:row>0</xdr:row>
      <xdr:rowOff>85725</xdr:rowOff>
    </xdr:from>
    <xdr:to>
      <xdr:col>4</xdr:col>
      <xdr:colOff>1180707</xdr:colOff>
      <xdr:row>0</xdr:row>
      <xdr:rowOff>517725</xdr:rowOff>
    </xdr:to>
    <xdr:sp macro="" textlink="">
      <xdr:nvSpPr>
        <xdr:cNvPr id="11" name="Rectangle à coins arrondis 10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/>
      </xdr:nvSpPr>
      <xdr:spPr>
        <a:xfrm>
          <a:off x="6041232" y="85725"/>
          <a:ext cx="864000" cy="432000"/>
        </a:xfrm>
        <a:prstGeom prst="roundRect">
          <a:avLst/>
        </a:prstGeom>
        <a:solidFill>
          <a:srgbClr val="7030A0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Tableau Croisé Dynamique</a:t>
          </a:r>
        </a:p>
      </xdr:txBody>
    </xdr:sp>
    <xdr:clientData fPrintsWithSheet="0"/>
  </xdr:twoCellAnchor>
  <xdr:twoCellAnchor editAs="absolute">
    <xdr:from>
      <xdr:col>4</xdr:col>
      <xdr:colOff>1333500</xdr:colOff>
      <xdr:row>0</xdr:row>
      <xdr:rowOff>85725</xdr:rowOff>
    </xdr:from>
    <xdr:to>
      <xdr:col>5</xdr:col>
      <xdr:colOff>768750</xdr:colOff>
      <xdr:row>0</xdr:row>
      <xdr:rowOff>517725</xdr:rowOff>
    </xdr:to>
    <xdr:sp macro="[0]!Quitter" textlink="">
      <xdr:nvSpPr>
        <xdr:cNvPr id="12" name="Rectangle à coins arrondis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/>
      </xdr:nvSpPr>
      <xdr:spPr>
        <a:xfrm>
          <a:off x="7058025" y="85725"/>
          <a:ext cx="864000" cy="432000"/>
        </a:xfrm>
        <a:prstGeom prst="roundRect">
          <a:avLst/>
        </a:prstGeom>
        <a:solidFill>
          <a:srgbClr val="FF0000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Quitter</a:t>
          </a:r>
        </a:p>
      </xdr:txBody>
    </xdr:sp>
    <xdr:clientData fPrintsWithSheet="0"/>
  </xdr:twoCellAnchor>
  <xdr:twoCellAnchor editAs="absolute">
    <xdr:from>
      <xdr:col>5</xdr:col>
      <xdr:colOff>904875</xdr:colOff>
      <xdr:row>0</xdr:row>
      <xdr:rowOff>66675</xdr:rowOff>
    </xdr:from>
    <xdr:to>
      <xdr:col>6</xdr:col>
      <xdr:colOff>647700</xdr:colOff>
      <xdr:row>0</xdr:row>
      <xdr:rowOff>533400</xdr:rowOff>
    </xdr:to>
    <xdr:sp macro="" textlink="">
      <xdr:nvSpPr>
        <xdr:cNvPr id="7" name="Rectangle à coins arrondis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8058150" y="66675"/>
          <a:ext cx="1171575" cy="466725"/>
        </a:xfrm>
        <a:prstGeom prst="roundRect">
          <a:avLst/>
        </a:prstGeom>
        <a:solidFill>
          <a:srgbClr val="FF47E9"/>
        </a:solidFill>
        <a:ln w="25400" cap="flat" cmpd="sng" algn="ctr">
          <a:noFill/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Gestion des dépenses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0</xdr:row>
      <xdr:rowOff>76200</xdr:rowOff>
    </xdr:from>
    <xdr:to>
      <xdr:col>0</xdr:col>
      <xdr:colOff>978300</xdr:colOff>
      <xdr:row>0</xdr:row>
      <xdr:rowOff>508200</xdr:rowOff>
    </xdr:to>
    <xdr:sp macro="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114300" y="76200"/>
          <a:ext cx="864000" cy="432000"/>
        </a:xfrm>
        <a:prstGeom prst="roundRect">
          <a:avLst/>
        </a:prstGeom>
        <a:solidFill>
          <a:srgbClr val="1F497D">
            <a:lumMod val="60000"/>
            <a:lumOff val="40000"/>
          </a:srgb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Le Journal</a:t>
          </a:r>
        </a:p>
      </xdr:txBody>
    </xdr:sp>
    <xdr:clientData fPrintsWithSheet="0"/>
  </xdr:twoCellAnchor>
  <xdr:twoCellAnchor editAs="absolute">
    <xdr:from>
      <xdr:col>0</xdr:col>
      <xdr:colOff>1131094</xdr:colOff>
      <xdr:row>0</xdr:row>
      <xdr:rowOff>76200</xdr:rowOff>
    </xdr:from>
    <xdr:to>
      <xdr:col>1</xdr:col>
      <xdr:colOff>594919</xdr:colOff>
      <xdr:row>0</xdr:row>
      <xdr:rowOff>508200</xdr:rowOff>
    </xdr:to>
    <xdr:sp macro="" textlink="">
      <xdr:nvSpPr>
        <xdr:cNvPr id="3" name="Rectangle à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131094" y="76200"/>
          <a:ext cx="864000" cy="432000"/>
        </a:xfrm>
        <a:prstGeom prst="roundRect">
          <a:avLst/>
        </a:prstGeom>
        <a:solidFill>
          <a:srgbClr val="F79646">
            <a:lumMod val="75000"/>
          </a:srgb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Paramètres</a:t>
          </a:r>
        </a:p>
      </xdr:txBody>
    </xdr:sp>
    <xdr:clientData fPrintsWithSheet="0"/>
  </xdr:twoCellAnchor>
  <xdr:twoCellAnchor editAs="absolute">
    <xdr:from>
      <xdr:col>1</xdr:col>
      <xdr:colOff>747713</xdr:colOff>
      <xdr:row>0</xdr:row>
      <xdr:rowOff>76200</xdr:rowOff>
    </xdr:from>
    <xdr:to>
      <xdr:col>2</xdr:col>
      <xdr:colOff>297263</xdr:colOff>
      <xdr:row>0</xdr:row>
      <xdr:rowOff>508200</xdr:rowOff>
    </xdr:to>
    <xdr:sp macro="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2147888" y="76200"/>
          <a:ext cx="864000" cy="432000"/>
        </a:xfrm>
        <a:prstGeom prst="roundRect">
          <a:avLst/>
        </a:prstGeom>
        <a:solidFill>
          <a:schemeClr val="accent2">
            <a:lumMod val="75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Mensualités</a:t>
          </a:r>
        </a:p>
      </xdr:txBody>
    </xdr:sp>
    <xdr:clientData fPrintsWithSheet="0"/>
  </xdr:twoCellAnchor>
  <xdr:twoCellAnchor editAs="absolute">
    <xdr:from>
      <xdr:col>3</xdr:col>
      <xdr:colOff>419100</xdr:colOff>
      <xdr:row>0</xdr:row>
      <xdr:rowOff>76200</xdr:rowOff>
    </xdr:from>
    <xdr:to>
      <xdr:col>4</xdr:col>
      <xdr:colOff>187725</xdr:colOff>
      <xdr:row>0</xdr:row>
      <xdr:rowOff>508200</xdr:rowOff>
    </xdr:to>
    <xdr:sp macro="[0]!Quitter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4181475" y="76200"/>
          <a:ext cx="864000" cy="432000"/>
        </a:xfrm>
        <a:prstGeom prst="roundRect">
          <a:avLst/>
        </a:prstGeom>
        <a:solidFill>
          <a:srgbClr val="FF0000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Quitter</a:t>
          </a:r>
        </a:p>
      </xdr:txBody>
    </xdr:sp>
    <xdr:clientData fPrintsWithSheet="0"/>
  </xdr:twoCellAnchor>
  <xdr:twoCellAnchor editAs="absolute">
    <xdr:from>
      <xdr:col>2</xdr:col>
      <xdr:colOff>450057</xdr:colOff>
      <xdr:row>0</xdr:row>
      <xdr:rowOff>76200</xdr:rowOff>
    </xdr:from>
    <xdr:to>
      <xdr:col>3</xdr:col>
      <xdr:colOff>266307</xdr:colOff>
      <xdr:row>0</xdr:row>
      <xdr:rowOff>508200</xdr:rowOff>
    </xdr:to>
    <xdr:sp macro="" textlink="">
      <xdr:nvSpPr>
        <xdr:cNvPr id="13" name="Rectangle à coins arrondis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SpPr/>
      </xdr:nvSpPr>
      <xdr:spPr>
        <a:xfrm>
          <a:off x="3164682" y="76200"/>
          <a:ext cx="864000" cy="432000"/>
        </a:xfrm>
        <a:prstGeom prst="roundRect">
          <a:avLst/>
        </a:prstGeom>
        <a:solidFill>
          <a:srgbClr val="9BBB59">
            <a:lumMod val="75000"/>
          </a:srgb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Base de données</a:t>
          </a:r>
        </a:p>
      </xdr:txBody>
    </xdr:sp>
    <xdr:clientData fPrintsWithSheet="0"/>
  </xdr:twoCellAnchor>
  <xdr:twoCellAnchor editAs="absolute">
    <xdr:from>
      <xdr:col>4</xdr:col>
      <xdr:colOff>314325</xdr:colOff>
      <xdr:row>0</xdr:row>
      <xdr:rowOff>57150</xdr:rowOff>
    </xdr:from>
    <xdr:to>
      <xdr:col>6</xdr:col>
      <xdr:colOff>123825</xdr:colOff>
      <xdr:row>0</xdr:row>
      <xdr:rowOff>523875</xdr:rowOff>
    </xdr:to>
    <xdr:sp macro="" textlink="">
      <xdr:nvSpPr>
        <xdr:cNvPr id="7" name="Rectangle à coins arrondis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5172075" y="57150"/>
          <a:ext cx="1171575" cy="466725"/>
        </a:xfrm>
        <a:prstGeom prst="roundRect">
          <a:avLst/>
        </a:prstGeom>
        <a:solidFill>
          <a:srgbClr val="FF47E9"/>
        </a:solidFill>
        <a:ln w="25400" cap="flat" cmpd="sng" algn="ctr">
          <a:noFill/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Gestion des dépenses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e%20compte%202019_5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Gestion Dépenses"/>
      <sheetName val="Mensualisation"/>
      <sheetName val="BD"/>
      <sheetName val="Système"/>
      <sheetName val="Statistiques"/>
      <sheetName val="Bilan Global"/>
      <sheetName val="Budget"/>
      <sheetName val="Livret_Vierge"/>
    </sheetNames>
    <sheetDataSet>
      <sheetData sheetId="0">
        <row r="3">
          <cell r="B3" t="str">
            <v>Libellé principal</v>
          </cell>
        </row>
        <row r="4">
          <cell r="B4" t="str">
            <v>Report mois précédent</v>
          </cell>
          <cell r="C4" t="str">
            <v xml:space="preserve"> </v>
          </cell>
        </row>
        <row r="5">
          <cell r="B5" t="str">
            <v>Versement</v>
          </cell>
        </row>
        <row r="6">
          <cell r="B6" t="str">
            <v>Versement</v>
          </cell>
        </row>
        <row r="7">
          <cell r="B7" t="str">
            <v>Achats divers</v>
          </cell>
        </row>
        <row r="8">
          <cell r="B8" t="str">
            <v>Loisirs</v>
          </cell>
        </row>
        <row r="9">
          <cell r="B9" t="str">
            <v>Dépenses de santé</v>
          </cell>
        </row>
        <row r="10">
          <cell r="B10" t="str">
            <v>Cadeaux</v>
          </cell>
        </row>
        <row r="11">
          <cell r="B11" t="str">
            <v>Cadeaux</v>
          </cell>
        </row>
        <row r="12">
          <cell r="B12" t="str">
            <v>Cadeaux</v>
          </cell>
        </row>
        <row r="13">
          <cell r="B13" t="str">
            <v>Syndicat</v>
          </cell>
        </row>
        <row r="14">
          <cell r="B14" t="str">
            <v>Achats courses</v>
          </cell>
        </row>
        <row r="15">
          <cell r="B15" t="str">
            <v>Achats internet</v>
          </cell>
        </row>
        <row r="16">
          <cell r="B16" t="str">
            <v>Achats internet</v>
          </cell>
        </row>
        <row r="17">
          <cell r="B17" t="str">
            <v>Restauration</v>
          </cell>
        </row>
        <row r="18">
          <cell r="B18" t="str">
            <v>Voiture</v>
          </cell>
        </row>
        <row r="19">
          <cell r="B19" t="str">
            <v>Loisirs</v>
          </cell>
        </row>
        <row r="20">
          <cell r="B20" t="str">
            <v>Achats courses</v>
          </cell>
        </row>
        <row r="21">
          <cell r="B21" t="str">
            <v>Voiture</v>
          </cell>
        </row>
        <row r="22">
          <cell r="B22" t="str">
            <v>Achats divers</v>
          </cell>
        </row>
        <row r="23">
          <cell r="B23" t="str">
            <v>Enfants</v>
          </cell>
        </row>
        <row r="24">
          <cell r="B24" t="str">
            <v>Ecole</v>
          </cell>
        </row>
        <row r="25">
          <cell r="B25" t="str">
            <v>Habitation</v>
          </cell>
        </row>
        <row r="26">
          <cell r="B26" t="str">
            <v>Habitation</v>
          </cell>
        </row>
        <row r="27">
          <cell r="B27" t="str">
            <v>Habitation</v>
          </cell>
        </row>
        <row r="28">
          <cell r="B28" t="str">
            <v>Habitation</v>
          </cell>
        </row>
        <row r="29">
          <cell r="B29" t="str">
            <v>CAF</v>
          </cell>
        </row>
        <row r="30">
          <cell r="B30" t="str">
            <v>Assurances</v>
          </cell>
        </row>
        <row r="31">
          <cell r="B31" t="str">
            <v>Enfants</v>
          </cell>
        </row>
        <row r="32">
          <cell r="B32" t="str">
            <v>Achats internet</v>
          </cell>
        </row>
        <row r="33">
          <cell r="B33" t="str">
            <v>Achats courses</v>
          </cell>
        </row>
        <row r="34">
          <cell r="B34" t="str">
            <v>Dépenses de santé</v>
          </cell>
        </row>
        <row r="35">
          <cell r="B35" t="str">
            <v>Achats courses</v>
          </cell>
        </row>
        <row r="36">
          <cell r="B36" t="str">
            <v>Achats internet</v>
          </cell>
        </row>
        <row r="37">
          <cell r="B37" t="str">
            <v>Achats courses</v>
          </cell>
        </row>
        <row r="38">
          <cell r="B38" t="str">
            <v>Impôts</v>
          </cell>
        </row>
        <row r="39">
          <cell r="B39" t="str">
            <v>Impôts</v>
          </cell>
        </row>
        <row r="40">
          <cell r="B40" t="str">
            <v>Achats internet</v>
          </cell>
        </row>
        <row r="41">
          <cell r="B41" t="str">
            <v>Achats internet</v>
          </cell>
        </row>
        <row r="42">
          <cell r="B42" t="str">
            <v>Dépôt d'argent</v>
          </cell>
        </row>
        <row r="43">
          <cell r="B43" t="str">
            <v>Achats courses</v>
          </cell>
        </row>
        <row r="44">
          <cell r="B44" t="str">
            <v>Voiture</v>
          </cell>
        </row>
        <row r="45">
          <cell r="B45" t="str">
            <v>Virement</v>
          </cell>
        </row>
        <row r="46">
          <cell r="B46" t="str">
            <v>Restauration</v>
          </cell>
        </row>
        <row r="47">
          <cell r="B47" t="str">
            <v>Achats divers</v>
          </cell>
        </row>
        <row r="48">
          <cell r="B48" t="str">
            <v>Achats divers</v>
          </cell>
        </row>
        <row r="49">
          <cell r="B49" t="str">
            <v>Achats courses</v>
          </cell>
        </row>
        <row r="50">
          <cell r="B50" t="str">
            <v>Vacances</v>
          </cell>
        </row>
        <row r="51">
          <cell r="B51" t="str">
            <v>Achats courses</v>
          </cell>
        </row>
        <row r="52">
          <cell r="B52" t="str">
            <v>Achats divers</v>
          </cell>
        </row>
        <row r="53">
          <cell r="B53" t="str">
            <v>Achats courses</v>
          </cell>
        </row>
        <row r="54">
          <cell r="B54" t="str">
            <v>Achats internet</v>
          </cell>
        </row>
        <row r="55">
          <cell r="B55" t="str">
            <v>Epargne</v>
          </cell>
        </row>
        <row r="56">
          <cell r="B56" t="str">
            <v>Retrait DAB</v>
          </cell>
        </row>
        <row r="57">
          <cell r="B57" t="str">
            <v>Habitation</v>
          </cell>
        </row>
      </sheetData>
      <sheetData sheetId="1">
        <row r="3">
          <cell r="B3" t="str">
            <v>Libellé principal</v>
          </cell>
        </row>
        <row r="4">
          <cell r="B4" t="str">
            <v>Report mois précédent</v>
          </cell>
          <cell r="C4" t="str">
            <v xml:space="preserve"> </v>
          </cell>
        </row>
        <row r="5">
          <cell r="B5" t="str">
            <v>Versement</v>
          </cell>
        </row>
        <row r="6">
          <cell r="B6" t="str">
            <v>Versement</v>
          </cell>
        </row>
        <row r="7">
          <cell r="B7" t="str">
            <v>Enfants</v>
          </cell>
        </row>
        <row r="8">
          <cell r="B8" t="str">
            <v>Achats courses</v>
          </cell>
        </row>
        <row r="9">
          <cell r="B9" t="str">
            <v>Syndicat</v>
          </cell>
        </row>
        <row r="10">
          <cell r="B10" t="str">
            <v>Achats internet</v>
          </cell>
        </row>
        <row r="11">
          <cell r="B11" t="str">
            <v>Voiture</v>
          </cell>
        </row>
        <row r="12">
          <cell r="B12" t="str">
            <v>Achats courses</v>
          </cell>
        </row>
        <row r="13">
          <cell r="B13" t="str">
            <v>Dépenses de santé</v>
          </cell>
        </row>
        <row r="14">
          <cell r="B14" t="str">
            <v>Achats courses</v>
          </cell>
        </row>
        <row r="15">
          <cell r="B15" t="str">
            <v>Vacances</v>
          </cell>
        </row>
        <row r="16">
          <cell r="B16" t="str">
            <v>Vacances</v>
          </cell>
        </row>
        <row r="17">
          <cell r="B17" t="str">
            <v>Habitation</v>
          </cell>
        </row>
        <row r="18">
          <cell r="B18" t="str">
            <v>Habitation</v>
          </cell>
        </row>
        <row r="19">
          <cell r="B19" t="str">
            <v>Habitation</v>
          </cell>
        </row>
        <row r="20">
          <cell r="B20" t="str">
            <v>Habitation</v>
          </cell>
        </row>
        <row r="21">
          <cell r="B21" t="str">
            <v>Habitation</v>
          </cell>
        </row>
        <row r="22">
          <cell r="B22" t="str">
            <v>Achats courses</v>
          </cell>
        </row>
        <row r="23">
          <cell r="B23" t="str">
            <v>Assurances</v>
          </cell>
        </row>
        <row r="24">
          <cell r="B24" t="str">
            <v>Enfants</v>
          </cell>
        </row>
        <row r="25">
          <cell r="B25" t="str">
            <v>Retrait DAB</v>
          </cell>
        </row>
        <row r="26">
          <cell r="B26" t="str">
            <v>Achats courses</v>
          </cell>
        </row>
        <row r="27">
          <cell r="B27" t="str">
            <v>Ecole</v>
          </cell>
        </row>
        <row r="28">
          <cell r="B28" t="str">
            <v>Remboursement de santé</v>
          </cell>
        </row>
        <row r="29">
          <cell r="B29" t="str">
            <v>Dépenses de santé</v>
          </cell>
        </row>
        <row r="30">
          <cell r="B30" t="str">
            <v>Achats courses</v>
          </cell>
        </row>
        <row r="31">
          <cell r="B31" t="str">
            <v>Achats internet</v>
          </cell>
        </row>
        <row r="32">
          <cell r="B32" t="str">
            <v>Habitation</v>
          </cell>
        </row>
        <row r="33">
          <cell r="B33" t="str">
            <v>Impôts</v>
          </cell>
        </row>
        <row r="34">
          <cell r="B34" t="str">
            <v>Achats courses</v>
          </cell>
        </row>
        <row r="35">
          <cell r="B35" t="str">
            <v>Voiture</v>
          </cell>
        </row>
        <row r="36">
          <cell r="B36" t="str">
            <v>Achats divers</v>
          </cell>
        </row>
        <row r="37">
          <cell r="B37" t="str">
            <v>Achats courses</v>
          </cell>
        </row>
        <row r="38">
          <cell r="B38" t="str">
            <v>Restauration</v>
          </cell>
        </row>
        <row r="39">
          <cell r="B39" t="str">
            <v>Achats courses</v>
          </cell>
        </row>
        <row r="40">
          <cell r="B40" t="str">
            <v>Dépenses de santé</v>
          </cell>
        </row>
        <row r="41">
          <cell r="B41" t="str">
            <v>Achats courses</v>
          </cell>
        </row>
        <row r="42">
          <cell r="B42" t="str">
            <v>Achats courses</v>
          </cell>
        </row>
        <row r="43">
          <cell r="B43" t="str">
            <v>Achats divers</v>
          </cell>
        </row>
        <row r="44">
          <cell r="B44" t="str">
            <v>Achats divers</v>
          </cell>
        </row>
        <row r="45">
          <cell r="B45" t="str">
            <v>Remboursement de santé</v>
          </cell>
        </row>
        <row r="46">
          <cell r="B46" t="str">
            <v>Retrait DAB</v>
          </cell>
        </row>
        <row r="47">
          <cell r="B47" t="str">
            <v>Voiture</v>
          </cell>
        </row>
        <row r="48">
          <cell r="B48" t="str">
            <v>Achats courses</v>
          </cell>
        </row>
        <row r="49">
          <cell r="B49" t="str">
            <v>Habillement</v>
          </cell>
        </row>
        <row r="50">
          <cell r="B50" t="str">
            <v>Achats courses</v>
          </cell>
        </row>
        <row r="51">
          <cell r="B51" t="str">
            <v>Achats divers</v>
          </cell>
        </row>
        <row r="52">
          <cell r="B52" t="str">
            <v>Voiture</v>
          </cell>
        </row>
        <row r="53">
          <cell r="B53" t="str">
            <v>Imprévus</v>
          </cell>
        </row>
        <row r="54">
          <cell r="B54" t="str">
            <v>Epargne</v>
          </cell>
        </row>
        <row r="55">
          <cell r="B55" t="str">
            <v>CAF</v>
          </cell>
        </row>
        <row r="56">
          <cell r="B56" t="str">
            <v>Voiture</v>
          </cell>
        </row>
        <row r="57">
          <cell r="B57" t="str">
            <v>Habillement</v>
          </cell>
        </row>
        <row r="58">
          <cell r="B58" t="str">
            <v>Achats internet</v>
          </cell>
        </row>
      </sheetData>
      <sheetData sheetId="2">
        <row r="3">
          <cell r="B3" t="str">
            <v>Libellé principal</v>
          </cell>
        </row>
        <row r="4">
          <cell r="B4" t="str">
            <v>Report mois précédent</v>
          </cell>
          <cell r="C4" t="str">
            <v xml:space="preserve"> </v>
          </cell>
        </row>
        <row r="5">
          <cell r="B5" t="str">
            <v>Versement</v>
          </cell>
        </row>
        <row r="6">
          <cell r="B6" t="str">
            <v>Versement</v>
          </cell>
        </row>
        <row r="7">
          <cell r="B7" t="str">
            <v>Enfants</v>
          </cell>
        </row>
        <row r="8">
          <cell r="B8" t="str">
            <v>Loisirs</v>
          </cell>
        </row>
        <row r="9">
          <cell r="B9" t="str">
            <v>Achats courses</v>
          </cell>
        </row>
        <row r="10">
          <cell r="B10" t="str">
            <v>Syndicat</v>
          </cell>
        </row>
        <row r="11">
          <cell r="B11" t="str">
            <v>Achats internet</v>
          </cell>
        </row>
        <row r="12">
          <cell r="B12" t="str">
            <v>Achats internet</v>
          </cell>
        </row>
        <row r="13">
          <cell r="B13" t="str">
            <v>Cadeaux</v>
          </cell>
        </row>
        <row r="14">
          <cell r="B14" t="str">
            <v>Habillement</v>
          </cell>
        </row>
        <row r="15">
          <cell r="B15" t="str">
            <v>Achats internet</v>
          </cell>
        </row>
        <row r="16">
          <cell r="B16" t="str">
            <v>Dépenses de santé</v>
          </cell>
        </row>
        <row r="17">
          <cell r="B17" t="str">
            <v>Habitation</v>
          </cell>
        </row>
        <row r="18">
          <cell r="B18" t="str">
            <v>Habitation</v>
          </cell>
        </row>
        <row r="19">
          <cell r="B19" t="str">
            <v>Habitation</v>
          </cell>
        </row>
        <row r="20">
          <cell r="B20" t="str">
            <v>Habitation</v>
          </cell>
        </row>
        <row r="21">
          <cell r="B21" t="str">
            <v>Habitation</v>
          </cell>
        </row>
        <row r="22">
          <cell r="B22" t="str">
            <v>Achats internet</v>
          </cell>
        </row>
        <row r="23">
          <cell r="B23" t="str">
            <v>Achats courses</v>
          </cell>
        </row>
        <row r="24">
          <cell r="B24" t="str">
            <v>Assurances</v>
          </cell>
        </row>
        <row r="25">
          <cell r="B25" t="str">
            <v>Enfants</v>
          </cell>
        </row>
        <row r="26">
          <cell r="B26" t="str">
            <v>Voiture</v>
          </cell>
        </row>
        <row r="27">
          <cell r="B27" t="str">
            <v>Achats courses</v>
          </cell>
        </row>
        <row r="28">
          <cell r="B28" t="str">
            <v>Cadeaux</v>
          </cell>
        </row>
        <row r="29">
          <cell r="B29" t="str">
            <v>Cadeaux</v>
          </cell>
        </row>
        <row r="30">
          <cell r="B30" t="str">
            <v>Achats divers</v>
          </cell>
        </row>
        <row r="31">
          <cell r="B31" t="str">
            <v>Achats internet</v>
          </cell>
        </row>
        <row r="32">
          <cell r="B32" t="str">
            <v>Chat</v>
          </cell>
        </row>
        <row r="33">
          <cell r="B33" t="str">
            <v>Achats divers</v>
          </cell>
        </row>
        <row r="34">
          <cell r="B34" t="str">
            <v>Chat</v>
          </cell>
        </row>
        <row r="35">
          <cell r="B35" t="str">
            <v>Ecole</v>
          </cell>
        </row>
        <row r="36">
          <cell r="B36" t="str">
            <v>Impôts</v>
          </cell>
        </row>
        <row r="37">
          <cell r="B37" t="str">
            <v>Achats courses</v>
          </cell>
        </row>
        <row r="38">
          <cell r="B38" t="str">
            <v>Aménagement maison</v>
          </cell>
        </row>
        <row r="39">
          <cell r="B39" t="str">
            <v>Achats divers</v>
          </cell>
        </row>
        <row r="40">
          <cell r="B40" t="str">
            <v>Remboursement de santé</v>
          </cell>
        </row>
        <row r="41">
          <cell r="B41" t="str">
            <v>Vacances</v>
          </cell>
        </row>
        <row r="42">
          <cell r="B42" t="str">
            <v>Achats courses</v>
          </cell>
        </row>
        <row r="43">
          <cell r="B43" t="str">
            <v>Achats courses</v>
          </cell>
        </row>
        <row r="44">
          <cell r="B44" t="str">
            <v>Dépenses de santé</v>
          </cell>
        </row>
        <row r="45">
          <cell r="B45" t="str">
            <v>Achats internet</v>
          </cell>
        </row>
        <row r="46">
          <cell r="B46" t="str">
            <v>Voiture</v>
          </cell>
        </row>
        <row r="47">
          <cell r="B47" t="str">
            <v>Achats internet</v>
          </cell>
        </row>
        <row r="48">
          <cell r="B48" t="str">
            <v>Achats courses</v>
          </cell>
        </row>
        <row r="49">
          <cell r="B49" t="str">
            <v>Dépenses de santé</v>
          </cell>
        </row>
        <row r="50">
          <cell r="B50" t="str">
            <v>Achats internet</v>
          </cell>
        </row>
        <row r="51">
          <cell r="B51" t="str">
            <v>Epargne</v>
          </cell>
        </row>
        <row r="52">
          <cell r="B52" t="str">
            <v>CAF</v>
          </cell>
        </row>
        <row r="53">
          <cell r="B53" t="str">
            <v>Achats courses</v>
          </cell>
        </row>
      </sheetData>
      <sheetData sheetId="3">
        <row r="3">
          <cell r="B3" t="str">
            <v>Libellé principal</v>
          </cell>
        </row>
        <row r="4">
          <cell r="B4" t="str">
            <v>Report mois précédent</v>
          </cell>
          <cell r="C4" t="str">
            <v xml:space="preserve"> </v>
          </cell>
        </row>
        <row r="5">
          <cell r="B5" t="str">
            <v>Versement</v>
          </cell>
        </row>
        <row r="6">
          <cell r="B6" t="str">
            <v>Versement</v>
          </cell>
        </row>
        <row r="7">
          <cell r="B7" t="str">
            <v>Enfants</v>
          </cell>
        </row>
        <row r="8">
          <cell r="B8" t="str">
            <v>Syndicat</v>
          </cell>
        </row>
        <row r="9">
          <cell r="B9" t="str">
            <v>Vacances</v>
          </cell>
        </row>
        <row r="10">
          <cell r="B10" t="str">
            <v>Achats courses</v>
          </cell>
        </row>
        <row r="11">
          <cell r="B11" t="str">
            <v>Remboursement de santé</v>
          </cell>
        </row>
        <row r="12">
          <cell r="B12" t="str">
            <v>Cadeaux</v>
          </cell>
        </row>
        <row r="13">
          <cell r="B13" t="str">
            <v>Habitation</v>
          </cell>
        </row>
        <row r="14">
          <cell r="B14" t="str">
            <v>Habitation</v>
          </cell>
        </row>
        <row r="15">
          <cell r="B15" t="str">
            <v>Habitation</v>
          </cell>
        </row>
        <row r="16">
          <cell r="B16" t="str">
            <v>Habitation</v>
          </cell>
        </row>
        <row r="17">
          <cell r="B17" t="str">
            <v>Habitation</v>
          </cell>
        </row>
        <row r="18">
          <cell r="B18" t="str">
            <v>Achats courses</v>
          </cell>
        </row>
        <row r="19">
          <cell r="B19" t="str">
            <v>Imprévus</v>
          </cell>
        </row>
        <row r="20">
          <cell r="B20" t="str">
            <v>Voiture</v>
          </cell>
        </row>
        <row r="21">
          <cell r="B21" t="str">
            <v>Achats divers</v>
          </cell>
        </row>
        <row r="22">
          <cell r="B22" t="str">
            <v>Achats divers</v>
          </cell>
        </row>
        <row r="23">
          <cell r="B23" t="str">
            <v>Habillement</v>
          </cell>
        </row>
        <row r="24">
          <cell r="B24" t="str">
            <v>Assurances</v>
          </cell>
        </row>
        <row r="25">
          <cell r="B25" t="str">
            <v>Achats internet</v>
          </cell>
        </row>
        <row r="26">
          <cell r="B26" t="str">
            <v>Enfants</v>
          </cell>
        </row>
        <row r="27">
          <cell r="B27" t="str">
            <v>Remboursement de santé</v>
          </cell>
        </row>
        <row r="28">
          <cell r="B28" t="str">
            <v>Achats courses</v>
          </cell>
        </row>
        <row r="29">
          <cell r="B29" t="str">
            <v>Achats courses</v>
          </cell>
        </row>
        <row r="30">
          <cell r="B30" t="str">
            <v>Cadeaux</v>
          </cell>
        </row>
        <row r="31">
          <cell r="B31" t="str">
            <v>Loisirs</v>
          </cell>
        </row>
        <row r="32">
          <cell r="B32" t="str">
            <v>Ecole</v>
          </cell>
        </row>
        <row r="33">
          <cell r="B33" t="str">
            <v>Impôts</v>
          </cell>
        </row>
        <row r="34">
          <cell r="B34" t="str">
            <v>Dépenses de santé</v>
          </cell>
        </row>
        <row r="35">
          <cell r="B35" t="str">
            <v>Habillement</v>
          </cell>
        </row>
        <row r="36">
          <cell r="B36" t="str">
            <v>Achats courses</v>
          </cell>
        </row>
        <row r="37">
          <cell r="B37" t="str">
            <v>Cadeaux</v>
          </cell>
        </row>
        <row r="38">
          <cell r="B38" t="str">
            <v>Dépenses de santé</v>
          </cell>
        </row>
        <row r="39">
          <cell r="B39" t="str">
            <v>Dépenses de santé</v>
          </cell>
        </row>
        <row r="40">
          <cell r="B40" t="str">
            <v>Achats courses</v>
          </cell>
        </row>
        <row r="41">
          <cell r="B41" t="str">
            <v>Achats divers</v>
          </cell>
        </row>
        <row r="42">
          <cell r="B42" t="str">
            <v>Achats divers</v>
          </cell>
        </row>
        <row r="43">
          <cell r="B43" t="str">
            <v>Achats internet</v>
          </cell>
        </row>
        <row r="44">
          <cell r="B44" t="str">
            <v>Voiture</v>
          </cell>
        </row>
        <row r="45">
          <cell r="B45" t="str">
            <v>Voiture</v>
          </cell>
        </row>
        <row r="46">
          <cell r="B46" t="str">
            <v>Voiture</v>
          </cell>
        </row>
        <row r="47">
          <cell r="B47" t="str">
            <v>Voiture</v>
          </cell>
        </row>
        <row r="48">
          <cell r="B48" t="str">
            <v>Restauration</v>
          </cell>
        </row>
        <row r="49">
          <cell r="B49" t="str">
            <v>Achats divers</v>
          </cell>
        </row>
        <row r="50">
          <cell r="B50" t="str">
            <v>Achats courses</v>
          </cell>
        </row>
        <row r="51">
          <cell r="B51" t="str">
            <v>Achats courses</v>
          </cell>
        </row>
        <row r="52">
          <cell r="B52" t="str">
            <v>Restauration</v>
          </cell>
        </row>
        <row r="53">
          <cell r="B53" t="str">
            <v>Voiture</v>
          </cell>
        </row>
        <row r="54">
          <cell r="B54" t="str">
            <v>Restauration</v>
          </cell>
        </row>
        <row r="55">
          <cell r="B55" t="str">
            <v>Voiture</v>
          </cell>
        </row>
        <row r="56">
          <cell r="B56" t="str">
            <v>Achats courses</v>
          </cell>
        </row>
        <row r="57">
          <cell r="B57" t="str">
            <v>Achats courses</v>
          </cell>
        </row>
        <row r="58">
          <cell r="B58" t="str">
            <v>Voiture</v>
          </cell>
        </row>
        <row r="59">
          <cell r="B59" t="str">
            <v>Voiture</v>
          </cell>
        </row>
        <row r="60">
          <cell r="B60" t="str">
            <v>Remboursement de santé</v>
          </cell>
        </row>
        <row r="61">
          <cell r="B61" t="str">
            <v>Chat</v>
          </cell>
        </row>
        <row r="62">
          <cell r="B62" t="str">
            <v>Voiture</v>
          </cell>
        </row>
        <row r="63">
          <cell r="B63" t="str">
            <v>Remboursement de santé</v>
          </cell>
        </row>
        <row r="64">
          <cell r="B64" t="str">
            <v>Dépenses de santé</v>
          </cell>
        </row>
        <row r="65">
          <cell r="B65" t="str">
            <v>Voiture</v>
          </cell>
        </row>
        <row r="66">
          <cell r="B66" t="str">
            <v>Remboursement de santé</v>
          </cell>
        </row>
        <row r="67">
          <cell r="B67" t="str">
            <v>Dépenses de santé</v>
          </cell>
        </row>
        <row r="68">
          <cell r="B68" t="str">
            <v>Achats courses</v>
          </cell>
        </row>
        <row r="69">
          <cell r="B69" t="str">
            <v>Voiture</v>
          </cell>
        </row>
        <row r="70">
          <cell r="B70" t="str">
            <v>Habillement</v>
          </cell>
        </row>
        <row r="71">
          <cell r="B71" t="str">
            <v>Versement</v>
          </cell>
        </row>
        <row r="72">
          <cell r="B72" t="str">
            <v>Virement</v>
          </cell>
        </row>
        <row r="73">
          <cell r="B73" t="str">
            <v>Versement</v>
          </cell>
        </row>
        <row r="74">
          <cell r="B74" t="str">
            <v>Epargne</v>
          </cell>
        </row>
        <row r="75">
          <cell r="B75" t="str">
            <v>CAF</v>
          </cell>
        </row>
        <row r="76">
          <cell r="B76" t="str">
            <v>Achats courses</v>
          </cell>
        </row>
      </sheetData>
      <sheetData sheetId="4">
        <row r="3">
          <cell r="B3" t="str">
            <v>Libellé principal</v>
          </cell>
        </row>
        <row r="4">
          <cell r="B4" t="str">
            <v>Report mois précédent</v>
          </cell>
          <cell r="C4" t="str">
            <v xml:space="preserve"> </v>
          </cell>
        </row>
        <row r="5">
          <cell r="B5" t="str">
            <v>Versement</v>
          </cell>
        </row>
        <row r="6">
          <cell r="B6" t="str">
            <v>Versement</v>
          </cell>
        </row>
        <row r="7">
          <cell r="B7" t="str">
            <v>Enfants</v>
          </cell>
        </row>
        <row r="8">
          <cell r="B8" t="str">
            <v>Syndicat</v>
          </cell>
        </row>
        <row r="9">
          <cell r="B9" t="str">
            <v>Achats courses</v>
          </cell>
        </row>
        <row r="10">
          <cell r="B10" t="str">
            <v>Vacances</v>
          </cell>
        </row>
        <row r="11">
          <cell r="B11" t="str">
            <v>CAF</v>
          </cell>
        </row>
        <row r="12">
          <cell r="B12" t="str">
            <v>Habitation</v>
          </cell>
        </row>
        <row r="13">
          <cell r="B13" t="str">
            <v>Habitation</v>
          </cell>
        </row>
        <row r="14">
          <cell r="B14" t="str">
            <v>Habitation</v>
          </cell>
        </row>
        <row r="15">
          <cell r="B15" t="str">
            <v>Habitation</v>
          </cell>
        </row>
        <row r="16">
          <cell r="B16" t="str">
            <v>Habitation</v>
          </cell>
        </row>
        <row r="17">
          <cell r="B17" t="str">
            <v>Assurances</v>
          </cell>
        </row>
        <row r="18">
          <cell r="B18" t="str">
            <v>Dépenses de santé</v>
          </cell>
        </row>
        <row r="19">
          <cell r="B19" t="str">
            <v>Enfants</v>
          </cell>
        </row>
        <row r="20">
          <cell r="B20" t="str">
            <v>Achats courses</v>
          </cell>
        </row>
        <row r="21">
          <cell r="B21" t="str">
            <v>Achats courses</v>
          </cell>
        </row>
        <row r="22">
          <cell r="B22" t="str">
            <v>Aménagement jardin</v>
          </cell>
        </row>
        <row r="23">
          <cell r="B23" t="str">
            <v>Dépenses de santé</v>
          </cell>
        </row>
        <row r="24">
          <cell r="B24" t="str">
            <v>Achats courses</v>
          </cell>
        </row>
        <row r="25">
          <cell r="B25" t="str">
            <v>Voiture</v>
          </cell>
        </row>
        <row r="26">
          <cell r="B26" t="str">
            <v>Dépenses de santé</v>
          </cell>
        </row>
        <row r="27">
          <cell r="B27" t="str">
            <v>Achats internet</v>
          </cell>
        </row>
        <row r="28">
          <cell r="B28" t="str">
            <v>Dépenses de santé</v>
          </cell>
        </row>
        <row r="29">
          <cell r="B29" t="str">
            <v>Dépenses de santé</v>
          </cell>
        </row>
        <row r="30">
          <cell r="B30" t="str">
            <v>Ecole</v>
          </cell>
        </row>
        <row r="31">
          <cell r="B31" t="str">
            <v>Impôts</v>
          </cell>
        </row>
        <row r="32">
          <cell r="B32" t="str">
            <v>Achats courses</v>
          </cell>
        </row>
        <row r="33">
          <cell r="B33" t="str">
            <v>Impôts</v>
          </cell>
        </row>
        <row r="34">
          <cell r="B34" t="str">
            <v>Achats courses</v>
          </cell>
        </row>
        <row r="35">
          <cell r="B35" t="str">
            <v>Achats internet</v>
          </cell>
        </row>
        <row r="36">
          <cell r="B36" t="str">
            <v>Achats internet</v>
          </cell>
        </row>
        <row r="37">
          <cell r="B37" t="str">
            <v>Achats courses</v>
          </cell>
        </row>
        <row r="38">
          <cell r="B38" t="str">
            <v>Achats divers</v>
          </cell>
        </row>
        <row r="39">
          <cell r="B39" t="str">
            <v>Achats internet</v>
          </cell>
        </row>
        <row r="40">
          <cell r="B40" t="str">
            <v>Versement</v>
          </cell>
        </row>
        <row r="41">
          <cell r="B41" t="str">
            <v>Achats courses</v>
          </cell>
        </row>
        <row r="42">
          <cell r="B42" t="str">
            <v>Voiture</v>
          </cell>
        </row>
        <row r="43">
          <cell r="B43" t="str">
            <v>Voiture</v>
          </cell>
        </row>
        <row r="44">
          <cell r="B44" t="str">
            <v>Dépenses de santé</v>
          </cell>
        </row>
        <row r="45">
          <cell r="B45" t="str">
            <v>Versement</v>
          </cell>
        </row>
        <row r="46">
          <cell r="B46" t="str">
            <v>Epargne</v>
          </cell>
        </row>
        <row r="47">
          <cell r="B47" t="str">
            <v>Loisirs</v>
          </cell>
        </row>
        <row r="48">
          <cell r="B48" t="str">
            <v>Achats courses</v>
          </cell>
        </row>
        <row r="49">
          <cell r="B49" t="str">
            <v>Dépenses de santé</v>
          </cell>
        </row>
        <row r="50">
          <cell r="B50" t="str">
            <v>Achats divers</v>
          </cell>
        </row>
        <row r="51">
          <cell r="B51" t="str">
            <v>Dépenses de santé</v>
          </cell>
        </row>
        <row r="52">
          <cell r="B52" t="str">
            <v>Enfants</v>
          </cell>
        </row>
        <row r="53">
          <cell r="B53" t="str">
            <v>Cadeaux</v>
          </cell>
        </row>
        <row r="54">
          <cell r="B54" t="str">
            <v>Habillement</v>
          </cell>
        </row>
        <row r="55">
          <cell r="B55" t="str">
            <v>Restauration</v>
          </cell>
        </row>
        <row r="56">
          <cell r="B56" t="str">
            <v>Loisirs</v>
          </cell>
        </row>
        <row r="57">
          <cell r="B57" t="str">
            <v>Voiture</v>
          </cell>
        </row>
      </sheetData>
      <sheetData sheetId="5">
        <row r="3">
          <cell r="B3" t="str">
            <v>Libellé principal</v>
          </cell>
        </row>
        <row r="4">
          <cell r="B4" t="str">
            <v>Report mois précédent</v>
          </cell>
          <cell r="C4" t="str">
            <v xml:space="preserve"> </v>
          </cell>
        </row>
        <row r="5">
          <cell r="B5" t="str">
            <v>Enfants</v>
          </cell>
        </row>
        <row r="6">
          <cell r="B6" t="str">
            <v>Versement</v>
          </cell>
        </row>
        <row r="7">
          <cell r="B7" t="str">
            <v>Versement</v>
          </cell>
        </row>
        <row r="8">
          <cell r="B8" t="str">
            <v>Achats courses</v>
          </cell>
        </row>
        <row r="9">
          <cell r="B9" t="str">
            <v>Syndicat</v>
          </cell>
        </row>
        <row r="10">
          <cell r="B10" t="str">
            <v>Achats internet</v>
          </cell>
        </row>
        <row r="11">
          <cell r="B11" t="str">
            <v>Remboursement de santé</v>
          </cell>
        </row>
        <row r="12">
          <cell r="B12" t="str">
            <v>Imprévus</v>
          </cell>
        </row>
        <row r="13">
          <cell r="B13" t="str">
            <v>Imprévus</v>
          </cell>
        </row>
        <row r="14">
          <cell r="B14" t="str">
            <v>Imprévus</v>
          </cell>
        </row>
        <row r="15">
          <cell r="B15" t="str">
            <v>Habitation</v>
          </cell>
        </row>
        <row r="16">
          <cell r="B16" t="str">
            <v>Habitation</v>
          </cell>
        </row>
        <row r="17">
          <cell r="B17" t="str">
            <v>Habillement</v>
          </cell>
        </row>
        <row r="18">
          <cell r="B18" t="str">
            <v>Assurances</v>
          </cell>
        </row>
        <row r="19">
          <cell r="B19" t="str">
            <v>Achats courses</v>
          </cell>
        </row>
        <row r="20">
          <cell r="B20" t="str">
            <v>Voiture</v>
          </cell>
        </row>
        <row r="21">
          <cell r="B21" t="str">
            <v>Cadeaux</v>
          </cell>
        </row>
        <row r="22">
          <cell r="B22" t="str">
            <v>Retrait DAB</v>
          </cell>
        </row>
        <row r="23">
          <cell r="B23" t="str">
            <v>Vacances</v>
          </cell>
        </row>
        <row r="24">
          <cell r="B24" t="str">
            <v>Versement</v>
          </cell>
        </row>
        <row r="25">
          <cell r="B25" t="str">
            <v>CAF</v>
          </cell>
        </row>
        <row r="26">
          <cell r="B26" t="str">
            <v>Achats courses</v>
          </cell>
        </row>
        <row r="27">
          <cell r="B27" t="str">
            <v>Retrait DAB</v>
          </cell>
        </row>
        <row r="28">
          <cell r="B28" t="str">
            <v>Achats internet</v>
          </cell>
        </row>
        <row r="29">
          <cell r="B29" t="str">
            <v>Dépenses de santé</v>
          </cell>
        </row>
        <row r="30">
          <cell r="B30" t="str">
            <v>Ecole</v>
          </cell>
        </row>
        <row r="31">
          <cell r="B31" t="str">
            <v>Impôts</v>
          </cell>
        </row>
        <row r="32">
          <cell r="B32" t="str">
            <v>Achats courses</v>
          </cell>
        </row>
        <row r="33">
          <cell r="B33" t="str">
            <v>Remboursement de santé</v>
          </cell>
        </row>
        <row r="34">
          <cell r="B34" t="str">
            <v>Achats courses</v>
          </cell>
        </row>
        <row r="35">
          <cell r="B35" t="str">
            <v>Dépenses de santé</v>
          </cell>
        </row>
        <row r="36">
          <cell r="B36" t="str">
            <v>Habitation</v>
          </cell>
        </row>
        <row r="37">
          <cell r="B37" t="str">
            <v>Habitation</v>
          </cell>
        </row>
        <row r="38">
          <cell r="B38" t="str">
            <v>Chat</v>
          </cell>
        </row>
        <row r="39">
          <cell r="B39" t="str">
            <v>Achats courses</v>
          </cell>
        </row>
        <row r="40">
          <cell r="B40" t="str">
            <v>Voiture</v>
          </cell>
        </row>
        <row r="41">
          <cell r="B41" t="str">
            <v>Restauration</v>
          </cell>
        </row>
        <row r="42">
          <cell r="B42" t="str">
            <v>Voiture</v>
          </cell>
        </row>
        <row r="43">
          <cell r="B43" t="str">
            <v>Dépenses de santé</v>
          </cell>
        </row>
        <row r="44">
          <cell r="B44" t="str">
            <v>Chat</v>
          </cell>
        </row>
        <row r="45">
          <cell r="B45" t="str">
            <v>Achats internet</v>
          </cell>
        </row>
        <row r="46">
          <cell r="B46" t="str">
            <v>Cadeaux</v>
          </cell>
        </row>
        <row r="47">
          <cell r="B47" t="str">
            <v>Achats courses</v>
          </cell>
        </row>
        <row r="48">
          <cell r="B48" t="str">
            <v>Chat</v>
          </cell>
        </row>
        <row r="49">
          <cell r="B49" t="str">
            <v>Dépenses de santé</v>
          </cell>
        </row>
        <row r="50">
          <cell r="B50" t="str">
            <v>Enfants</v>
          </cell>
        </row>
        <row r="51">
          <cell r="B51" t="str">
            <v>Epargne</v>
          </cell>
        </row>
        <row r="52">
          <cell r="B52" t="str">
            <v>Achats courses</v>
          </cell>
        </row>
        <row r="53">
          <cell r="B53" t="str">
            <v>Habillement</v>
          </cell>
        </row>
        <row r="54">
          <cell r="B54" t="str">
            <v>Achats divers</v>
          </cell>
        </row>
        <row r="55">
          <cell r="B55" t="str">
            <v>Habillement</v>
          </cell>
        </row>
        <row r="56">
          <cell r="B56" t="str">
            <v>Achats internet</v>
          </cell>
        </row>
      </sheetData>
      <sheetData sheetId="6">
        <row r="3">
          <cell r="B3" t="str">
            <v>Libellé principal</v>
          </cell>
        </row>
        <row r="4">
          <cell r="B4" t="str">
            <v>Report mois précédent</v>
          </cell>
          <cell r="C4" t="str">
            <v xml:space="preserve"> </v>
          </cell>
        </row>
        <row r="5">
          <cell r="B5" t="str">
            <v>Versement</v>
          </cell>
        </row>
        <row r="6">
          <cell r="B6" t="str">
            <v>Versement</v>
          </cell>
        </row>
        <row r="7">
          <cell r="B7" t="str">
            <v>Syndicat</v>
          </cell>
        </row>
        <row r="8">
          <cell r="B8" t="str">
            <v>Retrait DAB</v>
          </cell>
        </row>
        <row r="9">
          <cell r="B9" t="str">
            <v>Versement</v>
          </cell>
        </row>
        <row r="10">
          <cell r="B10" t="str">
            <v>Enfants</v>
          </cell>
        </row>
        <row r="11">
          <cell r="B11" t="str">
            <v>Achats courses</v>
          </cell>
        </row>
        <row r="12">
          <cell r="B12" t="str">
            <v>Voiture</v>
          </cell>
        </row>
        <row r="13">
          <cell r="B13" t="str">
            <v>Voiture</v>
          </cell>
        </row>
        <row r="14">
          <cell r="B14" t="str">
            <v>Achats courses</v>
          </cell>
        </row>
        <row r="15">
          <cell r="B15" t="str">
            <v>Habitation</v>
          </cell>
        </row>
        <row r="16">
          <cell r="B16" t="str">
            <v>Habitation</v>
          </cell>
        </row>
        <row r="17">
          <cell r="B17" t="str">
            <v>Habitation</v>
          </cell>
        </row>
        <row r="18">
          <cell r="B18" t="str">
            <v>Achats courses</v>
          </cell>
        </row>
        <row r="19">
          <cell r="B19" t="str">
            <v>Assurances</v>
          </cell>
        </row>
        <row r="20">
          <cell r="B20" t="str">
            <v>Versement</v>
          </cell>
        </row>
        <row r="21">
          <cell r="B21" t="str">
            <v>Achats internet</v>
          </cell>
        </row>
        <row r="22">
          <cell r="B22" t="str">
            <v>Achats courses</v>
          </cell>
        </row>
        <row r="23">
          <cell r="B23" t="str">
            <v>Dépenses de santé</v>
          </cell>
        </row>
        <row r="24">
          <cell r="B24" t="str">
            <v>Achats internet</v>
          </cell>
        </row>
        <row r="25">
          <cell r="B25" t="str">
            <v>CAF</v>
          </cell>
        </row>
        <row r="26">
          <cell r="B26" t="str">
            <v>Dépenses de santé</v>
          </cell>
        </row>
        <row r="27">
          <cell r="B27" t="str">
            <v>Loisirs</v>
          </cell>
        </row>
        <row r="28">
          <cell r="B28" t="str">
            <v>Loisirs</v>
          </cell>
        </row>
        <row r="29">
          <cell r="B29" t="str">
            <v>Achats courses</v>
          </cell>
        </row>
        <row r="30">
          <cell r="B30" t="str">
            <v>Achats divers</v>
          </cell>
        </row>
        <row r="31">
          <cell r="B31" t="str">
            <v>Imprévus</v>
          </cell>
        </row>
        <row r="32">
          <cell r="B32" t="str">
            <v>Achats courses</v>
          </cell>
        </row>
        <row r="33">
          <cell r="B33" t="str">
            <v>Voiture</v>
          </cell>
        </row>
        <row r="34">
          <cell r="B34" t="str">
            <v>Ecole</v>
          </cell>
        </row>
        <row r="35">
          <cell r="B35" t="str">
            <v>Cadeaux</v>
          </cell>
        </row>
        <row r="36">
          <cell r="B36" t="str">
            <v>Restauration</v>
          </cell>
        </row>
        <row r="37">
          <cell r="B37" t="str">
            <v>Impôts</v>
          </cell>
        </row>
        <row r="38">
          <cell r="B38" t="str">
            <v>Dépenses de santé</v>
          </cell>
        </row>
        <row r="39">
          <cell r="B39" t="str">
            <v>Voiture</v>
          </cell>
        </row>
        <row r="40">
          <cell r="B40" t="str">
            <v>Achats courses</v>
          </cell>
        </row>
        <row r="41">
          <cell r="B41" t="str">
            <v>Achats divers</v>
          </cell>
        </row>
        <row r="42">
          <cell r="B42" t="str">
            <v>Achats courses</v>
          </cell>
        </row>
        <row r="43">
          <cell r="B43" t="str">
            <v>Voiture</v>
          </cell>
        </row>
        <row r="44">
          <cell r="B44" t="str">
            <v>Achats divers</v>
          </cell>
        </row>
        <row r="45">
          <cell r="B45" t="str">
            <v>Remboursement de santé</v>
          </cell>
        </row>
        <row r="46">
          <cell r="B46" t="str">
            <v>Achats internet</v>
          </cell>
        </row>
        <row r="47">
          <cell r="B47" t="str">
            <v>Remboursement de santé</v>
          </cell>
        </row>
        <row r="48">
          <cell r="B48" t="str">
            <v>Achats courses</v>
          </cell>
        </row>
        <row r="49">
          <cell r="B49" t="str">
            <v>Achats internet</v>
          </cell>
        </row>
        <row r="50">
          <cell r="B50" t="str">
            <v>Versement</v>
          </cell>
        </row>
        <row r="51">
          <cell r="B51" t="str">
            <v>Habitation</v>
          </cell>
        </row>
        <row r="52">
          <cell r="B52" t="str">
            <v>Habitation</v>
          </cell>
        </row>
        <row r="53">
          <cell r="B53" t="str">
            <v>Habitation</v>
          </cell>
        </row>
        <row r="54">
          <cell r="B54" t="str">
            <v>Achats internet</v>
          </cell>
        </row>
        <row r="55">
          <cell r="B55" t="str">
            <v>Dépenses de santé</v>
          </cell>
        </row>
        <row r="56">
          <cell r="B56" t="str">
            <v>Achats divers</v>
          </cell>
        </row>
        <row r="57">
          <cell r="B57" t="str">
            <v>Impôts</v>
          </cell>
        </row>
        <row r="58">
          <cell r="B58" t="str">
            <v>Loisirs</v>
          </cell>
        </row>
        <row r="59">
          <cell r="B59" t="str">
            <v>Achats courses</v>
          </cell>
        </row>
        <row r="60">
          <cell r="B60" t="str">
            <v>Achats divers</v>
          </cell>
        </row>
        <row r="61">
          <cell r="B61" t="str">
            <v>Dépenses de santé</v>
          </cell>
        </row>
        <row r="62">
          <cell r="B62" t="str">
            <v>Achats courses</v>
          </cell>
        </row>
        <row r="63">
          <cell r="B63" t="str">
            <v>Achats divers</v>
          </cell>
        </row>
        <row r="64">
          <cell r="B64" t="str">
            <v>Retrait DAB</v>
          </cell>
        </row>
        <row r="65">
          <cell r="B65" t="str">
            <v>Achats divers</v>
          </cell>
        </row>
        <row r="66">
          <cell r="B66" t="str">
            <v>Epargne</v>
          </cell>
        </row>
        <row r="67">
          <cell r="B67" t="str">
            <v>Retrait DAB</v>
          </cell>
        </row>
        <row r="68">
          <cell r="B68" t="str">
            <v>Voiture</v>
          </cell>
        </row>
        <row r="69">
          <cell r="B69" t="str">
            <v>Voiture</v>
          </cell>
        </row>
        <row r="70">
          <cell r="B70" t="str">
            <v>Cadeaux</v>
          </cell>
        </row>
        <row r="71">
          <cell r="B71" t="str">
            <v>Cadeaux</v>
          </cell>
        </row>
      </sheetData>
      <sheetData sheetId="7">
        <row r="3">
          <cell r="B3" t="str">
            <v>Libellé principal</v>
          </cell>
        </row>
        <row r="4">
          <cell r="B4" t="str">
            <v>Report mois précédent</v>
          </cell>
          <cell r="C4" t="str">
            <v xml:space="preserve"> </v>
          </cell>
        </row>
        <row r="5">
          <cell r="B5" t="str">
            <v>Versement</v>
          </cell>
        </row>
        <row r="6">
          <cell r="B6" t="str">
            <v>Versement</v>
          </cell>
        </row>
        <row r="7">
          <cell r="B7" t="str">
            <v>Achats courses</v>
          </cell>
        </row>
        <row r="8">
          <cell r="B8" t="str">
            <v>Voiture</v>
          </cell>
        </row>
        <row r="9">
          <cell r="B9" t="str">
            <v>Chat</v>
          </cell>
        </row>
        <row r="10">
          <cell r="B10" t="str">
            <v>Achats internet</v>
          </cell>
        </row>
        <row r="11">
          <cell r="B11" t="str">
            <v>Enfants</v>
          </cell>
        </row>
        <row r="12">
          <cell r="B12" t="str">
            <v>Achats divers</v>
          </cell>
        </row>
        <row r="13">
          <cell r="B13" t="str">
            <v>Voiture</v>
          </cell>
        </row>
        <row r="14">
          <cell r="B14" t="str">
            <v>Achats courses</v>
          </cell>
        </row>
        <row r="15">
          <cell r="B15" t="str">
            <v>Dépenses de santé</v>
          </cell>
        </row>
        <row r="16">
          <cell r="B16" t="str">
            <v>Habitation</v>
          </cell>
        </row>
        <row r="17">
          <cell r="B17" t="str">
            <v>Habitation</v>
          </cell>
        </row>
        <row r="18">
          <cell r="B18" t="str">
            <v>Aménagement maison</v>
          </cell>
        </row>
        <row r="19">
          <cell r="B19" t="str">
            <v>Dépenses de santé</v>
          </cell>
        </row>
        <row r="20">
          <cell r="B20" t="str">
            <v>Remboursement de santé</v>
          </cell>
        </row>
        <row r="21">
          <cell r="B21" t="str">
            <v>Achats courses</v>
          </cell>
        </row>
        <row r="22">
          <cell r="B22" t="str">
            <v>Versement</v>
          </cell>
        </row>
        <row r="23">
          <cell r="B23" t="str">
            <v>Assurances</v>
          </cell>
        </row>
        <row r="24">
          <cell r="B24" t="str">
            <v>Achats internet</v>
          </cell>
        </row>
        <row r="25">
          <cell r="B25" t="str">
            <v>Aménagement jardin</v>
          </cell>
        </row>
        <row r="26">
          <cell r="B26" t="str">
            <v>Loisirs</v>
          </cell>
        </row>
        <row r="27">
          <cell r="B27" t="str">
            <v>Achats divers</v>
          </cell>
        </row>
        <row r="28">
          <cell r="B28" t="str">
            <v>Dépenses de santé</v>
          </cell>
        </row>
        <row r="29">
          <cell r="B29" t="str">
            <v>Achats courses</v>
          </cell>
        </row>
        <row r="30">
          <cell r="B30" t="str">
            <v>CAF</v>
          </cell>
        </row>
        <row r="31">
          <cell r="B31" t="str">
            <v>Voiture</v>
          </cell>
        </row>
        <row r="32">
          <cell r="B32" t="str">
            <v>Achats internet</v>
          </cell>
        </row>
        <row r="33">
          <cell r="B33" t="str">
            <v>Achats courses</v>
          </cell>
        </row>
        <row r="34">
          <cell r="B34" t="str">
            <v>Ecole</v>
          </cell>
        </row>
        <row r="35">
          <cell r="B35" t="str">
            <v>Habillement</v>
          </cell>
        </row>
        <row r="36">
          <cell r="B36" t="str">
            <v>Habillement</v>
          </cell>
        </row>
        <row r="37">
          <cell r="B37" t="str">
            <v>Cadeaux</v>
          </cell>
        </row>
        <row r="38">
          <cell r="B38" t="str">
            <v>Restauration</v>
          </cell>
        </row>
        <row r="39">
          <cell r="B39" t="str">
            <v>Achats internet</v>
          </cell>
        </row>
        <row r="40">
          <cell r="B40" t="str">
            <v>Voiture</v>
          </cell>
        </row>
        <row r="41">
          <cell r="B41" t="str">
            <v>Remboursement de santé</v>
          </cell>
        </row>
        <row r="42">
          <cell r="B42" t="str">
            <v>Impôts</v>
          </cell>
        </row>
        <row r="43">
          <cell r="B43" t="str">
            <v>Achats internet</v>
          </cell>
        </row>
        <row r="44">
          <cell r="B44" t="str">
            <v>Achats divers</v>
          </cell>
        </row>
        <row r="45">
          <cell r="B45" t="str">
            <v>Versement</v>
          </cell>
        </row>
        <row r="46">
          <cell r="B46" t="str">
            <v>Achats internet</v>
          </cell>
        </row>
        <row r="47">
          <cell r="B47" t="str">
            <v>Achats courses</v>
          </cell>
        </row>
        <row r="48">
          <cell r="B48" t="str">
            <v>Voiture</v>
          </cell>
        </row>
        <row r="49">
          <cell r="B49" t="str">
            <v>Dépenses de santé</v>
          </cell>
        </row>
        <row r="50">
          <cell r="B50" t="str">
            <v>Habitation</v>
          </cell>
        </row>
        <row r="51">
          <cell r="B51" t="str">
            <v>Habitation</v>
          </cell>
        </row>
        <row r="52">
          <cell r="B52" t="str">
            <v>Achats courses</v>
          </cell>
        </row>
        <row r="53">
          <cell r="B53" t="str">
            <v>Enfants</v>
          </cell>
        </row>
        <row r="54">
          <cell r="B54" t="str">
            <v>Loisirs</v>
          </cell>
        </row>
        <row r="55">
          <cell r="B55" t="str">
            <v>Remboursement de santé</v>
          </cell>
        </row>
        <row r="56">
          <cell r="B56" t="str">
            <v>Habillement</v>
          </cell>
        </row>
        <row r="57">
          <cell r="B57" t="str">
            <v>Achats courses</v>
          </cell>
        </row>
        <row r="58">
          <cell r="B58" t="str">
            <v>Restauration</v>
          </cell>
        </row>
        <row r="59">
          <cell r="B59" t="str">
            <v>Dépenses de santé</v>
          </cell>
        </row>
        <row r="60">
          <cell r="B60" t="str">
            <v>Achats internet</v>
          </cell>
        </row>
        <row r="61">
          <cell r="B61" t="str">
            <v>Achats courses</v>
          </cell>
        </row>
        <row r="62">
          <cell r="B62" t="str">
            <v>Habillement</v>
          </cell>
        </row>
        <row r="63">
          <cell r="B63" t="str">
            <v>Epargne</v>
          </cell>
        </row>
        <row r="64">
          <cell r="B64" t="str">
            <v>Dépenses de santé</v>
          </cell>
        </row>
        <row r="65">
          <cell r="B65" t="str">
            <v>Voiture</v>
          </cell>
        </row>
        <row r="66">
          <cell r="B66" t="str">
            <v>Ecole</v>
          </cell>
        </row>
        <row r="67">
          <cell r="B67" t="str">
            <v>Remboursement de santé</v>
          </cell>
        </row>
        <row r="68">
          <cell r="B68" t="str">
            <v>Achats courses</v>
          </cell>
        </row>
      </sheetData>
      <sheetData sheetId="8">
        <row r="3">
          <cell r="B3" t="str">
            <v>Libellé principal</v>
          </cell>
        </row>
        <row r="4">
          <cell r="B4" t="str">
            <v>Report mois précédent</v>
          </cell>
          <cell r="C4" t="str">
            <v xml:space="preserve"> </v>
          </cell>
        </row>
        <row r="5">
          <cell r="B5" t="str">
            <v>Versement</v>
          </cell>
        </row>
        <row r="6">
          <cell r="B6" t="str">
            <v>Versement</v>
          </cell>
        </row>
        <row r="7">
          <cell r="B7" t="str">
            <v>Achats internet</v>
          </cell>
        </row>
        <row r="8">
          <cell r="B8" t="str">
            <v>Dépenses de santé</v>
          </cell>
        </row>
        <row r="9">
          <cell r="B9" t="str">
            <v>Remboursement de santé</v>
          </cell>
        </row>
        <row r="10">
          <cell r="B10" t="str">
            <v>Voiture</v>
          </cell>
        </row>
        <row r="11">
          <cell r="B11" t="str">
            <v>Achats divers</v>
          </cell>
        </row>
        <row r="12">
          <cell r="B12" t="str">
            <v>Achats internet</v>
          </cell>
        </row>
        <row r="13">
          <cell r="B13" t="str">
            <v>Achats divers</v>
          </cell>
        </row>
        <row r="14">
          <cell r="B14" t="str">
            <v>Remboursement de santé</v>
          </cell>
        </row>
        <row r="15">
          <cell r="B15" t="str">
            <v>Remboursement de santé</v>
          </cell>
        </row>
        <row r="16">
          <cell r="B16" t="str">
            <v>Achats courses</v>
          </cell>
        </row>
        <row r="17">
          <cell r="B17" t="str">
            <v>Habitation</v>
          </cell>
        </row>
        <row r="18">
          <cell r="B18" t="str">
            <v>Habitation</v>
          </cell>
        </row>
        <row r="19">
          <cell r="B19" t="str">
            <v>Habitation</v>
          </cell>
        </row>
        <row r="20">
          <cell r="B20" t="str">
            <v>Achats courses</v>
          </cell>
        </row>
        <row r="21">
          <cell r="B21" t="str">
            <v>Assurances</v>
          </cell>
        </row>
        <row r="22">
          <cell r="B22" t="str">
            <v>Dépenses de santé</v>
          </cell>
        </row>
        <row r="23">
          <cell r="B23" t="str">
            <v>Habillement</v>
          </cell>
        </row>
        <row r="24">
          <cell r="B24" t="str">
            <v>Habillement</v>
          </cell>
        </row>
        <row r="25">
          <cell r="B25" t="str">
            <v>Habillement</v>
          </cell>
        </row>
        <row r="26">
          <cell r="B26" t="str">
            <v>Dépenses de santé</v>
          </cell>
        </row>
        <row r="27">
          <cell r="B27" t="str">
            <v>Achats internet</v>
          </cell>
        </row>
        <row r="28">
          <cell r="B28" t="str">
            <v>CAF</v>
          </cell>
        </row>
        <row r="29">
          <cell r="B29" t="str">
            <v>Voiture</v>
          </cell>
        </row>
        <row r="30">
          <cell r="B30" t="str">
            <v>Voiture</v>
          </cell>
        </row>
        <row r="31">
          <cell r="B31" t="str">
            <v>Remboursement de santé</v>
          </cell>
        </row>
        <row r="32">
          <cell r="B32" t="str">
            <v>Achats courses</v>
          </cell>
        </row>
        <row r="33">
          <cell r="B33" t="str">
            <v>Voiture</v>
          </cell>
        </row>
        <row r="34">
          <cell r="B34" t="str">
            <v>Virement</v>
          </cell>
        </row>
        <row r="35">
          <cell r="B35" t="str">
            <v>Impôts</v>
          </cell>
        </row>
        <row r="36">
          <cell r="B36" t="str">
            <v>Achats internet</v>
          </cell>
        </row>
        <row r="37">
          <cell r="B37" t="str">
            <v>Achats internet</v>
          </cell>
        </row>
        <row r="38">
          <cell r="B38" t="str">
            <v>Habillement</v>
          </cell>
        </row>
        <row r="39">
          <cell r="B39" t="str">
            <v>Habitation</v>
          </cell>
        </row>
        <row r="40">
          <cell r="B40" t="str">
            <v>Habitation</v>
          </cell>
        </row>
        <row r="41">
          <cell r="B41" t="str">
            <v>Enfants</v>
          </cell>
        </row>
        <row r="42">
          <cell r="B42" t="str">
            <v>Achats courses</v>
          </cell>
        </row>
        <row r="43">
          <cell r="B43" t="str">
            <v>Dépenses de santé</v>
          </cell>
        </row>
        <row r="44">
          <cell r="B44" t="str">
            <v>Restauration</v>
          </cell>
        </row>
        <row r="45">
          <cell r="B45" t="str">
            <v>Chat</v>
          </cell>
        </row>
        <row r="46">
          <cell r="B46" t="str">
            <v>Achats internet</v>
          </cell>
        </row>
        <row r="47">
          <cell r="B47" t="str">
            <v>Achats courses</v>
          </cell>
        </row>
        <row r="48">
          <cell r="B48" t="str">
            <v>Voiture</v>
          </cell>
        </row>
        <row r="49">
          <cell r="B49" t="str">
            <v>Achats courses</v>
          </cell>
        </row>
        <row r="50">
          <cell r="B50" t="str">
            <v>Achats courses</v>
          </cell>
        </row>
        <row r="51">
          <cell r="B51" t="str">
            <v>Enfants</v>
          </cell>
        </row>
        <row r="52">
          <cell r="B52" t="str">
            <v>Epargne</v>
          </cell>
        </row>
        <row r="53">
          <cell r="B53" t="str">
            <v>Achats divers</v>
          </cell>
        </row>
        <row r="54">
          <cell r="B54" t="str">
            <v>Voiture</v>
          </cell>
        </row>
        <row r="55">
          <cell r="B55" t="str">
            <v>Achats internet</v>
          </cell>
        </row>
        <row r="56">
          <cell r="B56" t="str">
            <v>Achats internet</v>
          </cell>
        </row>
        <row r="57">
          <cell r="B57" t="str">
            <v>Ecole</v>
          </cell>
        </row>
      </sheetData>
      <sheetData sheetId="9">
        <row r="3">
          <cell r="B3" t="str">
            <v>Libellé principal</v>
          </cell>
        </row>
        <row r="4">
          <cell r="B4" t="str">
            <v>Report mois précédent</v>
          </cell>
          <cell r="C4" t="str">
            <v xml:space="preserve"> </v>
          </cell>
        </row>
        <row r="5">
          <cell r="B5" t="str">
            <v>Enfants</v>
          </cell>
        </row>
        <row r="6">
          <cell r="B6" t="str">
            <v>Versement</v>
          </cell>
        </row>
        <row r="7">
          <cell r="B7" t="str">
            <v>Versement</v>
          </cell>
        </row>
        <row r="8">
          <cell r="B8" t="str">
            <v>Ecole</v>
          </cell>
        </row>
        <row r="9">
          <cell r="B9" t="str">
            <v>Syndicat</v>
          </cell>
        </row>
        <row r="10">
          <cell r="B10" t="str">
            <v>Ecole</v>
          </cell>
        </row>
        <row r="11">
          <cell r="B11" t="str">
            <v>Achats courses</v>
          </cell>
        </row>
        <row r="12">
          <cell r="B12" t="str">
            <v>Achats courses</v>
          </cell>
        </row>
        <row r="13">
          <cell r="B13" t="str">
            <v>Voiture</v>
          </cell>
        </row>
        <row r="14">
          <cell r="B14" t="str">
            <v>Impôts</v>
          </cell>
        </row>
        <row r="15">
          <cell r="B15" t="str">
            <v>Habitation</v>
          </cell>
        </row>
        <row r="16">
          <cell r="B16" t="str">
            <v>Habitation</v>
          </cell>
        </row>
        <row r="17">
          <cell r="B17" t="str">
            <v>Habitation</v>
          </cell>
        </row>
        <row r="18">
          <cell r="B18" t="str">
            <v>Assurances</v>
          </cell>
        </row>
        <row r="19">
          <cell r="B19" t="str">
            <v>Achats courses</v>
          </cell>
        </row>
        <row r="20">
          <cell r="B20" t="str">
            <v>Achats internet</v>
          </cell>
        </row>
        <row r="21">
          <cell r="B21" t="str">
            <v>Voiture</v>
          </cell>
        </row>
        <row r="22">
          <cell r="B22" t="str">
            <v>Achats courses</v>
          </cell>
        </row>
        <row r="23">
          <cell r="B23" t="str">
            <v>Achats courses</v>
          </cell>
        </row>
        <row r="24">
          <cell r="B24" t="str">
            <v>CAF</v>
          </cell>
        </row>
        <row r="25">
          <cell r="B25" t="str">
            <v>Achats courses</v>
          </cell>
        </row>
        <row r="26">
          <cell r="B26" t="str">
            <v>Habitation</v>
          </cell>
        </row>
        <row r="27">
          <cell r="B27" t="str">
            <v>Dépenses de santé</v>
          </cell>
        </row>
        <row r="28">
          <cell r="B28" t="str">
            <v>Aménagement jardin</v>
          </cell>
        </row>
        <row r="29">
          <cell r="B29" t="str">
            <v>Voiture</v>
          </cell>
        </row>
        <row r="30">
          <cell r="B30" t="str">
            <v>Virement</v>
          </cell>
        </row>
        <row r="31">
          <cell r="B31" t="str">
            <v>Dépenses de santé</v>
          </cell>
        </row>
        <row r="32">
          <cell r="B32" t="str">
            <v>Remboursement de santé</v>
          </cell>
        </row>
        <row r="33">
          <cell r="B33" t="str">
            <v>Dépenses de santé</v>
          </cell>
        </row>
        <row r="34">
          <cell r="B34" t="str">
            <v>Versement</v>
          </cell>
        </row>
        <row r="35">
          <cell r="B35" t="str">
            <v>Virement</v>
          </cell>
        </row>
        <row r="36">
          <cell r="B36" t="str">
            <v>Remboursement de santé</v>
          </cell>
        </row>
        <row r="37">
          <cell r="B37" t="str">
            <v>Achats courses</v>
          </cell>
        </row>
        <row r="38">
          <cell r="B38" t="str">
            <v>Remboursement de santé</v>
          </cell>
        </row>
        <row r="39">
          <cell r="B39" t="str">
            <v>Habitation</v>
          </cell>
        </row>
        <row r="40">
          <cell r="B40" t="str">
            <v>Habitation</v>
          </cell>
        </row>
        <row r="41">
          <cell r="B41" t="str">
            <v>Achats courses</v>
          </cell>
        </row>
        <row r="42">
          <cell r="B42" t="str">
            <v>Dépôt d'argent</v>
          </cell>
        </row>
        <row r="43">
          <cell r="B43" t="str">
            <v>Achats courses</v>
          </cell>
        </row>
        <row r="44">
          <cell r="B44" t="str">
            <v>Remboursement de santé</v>
          </cell>
        </row>
        <row r="45">
          <cell r="B45" t="str">
            <v>Achats divers</v>
          </cell>
        </row>
        <row r="46">
          <cell r="B46" t="str">
            <v>Habillement</v>
          </cell>
        </row>
        <row r="47">
          <cell r="B47" t="str">
            <v>Habillement</v>
          </cell>
        </row>
        <row r="48">
          <cell r="B48" t="str">
            <v>Habillement</v>
          </cell>
        </row>
        <row r="49">
          <cell r="B49" t="str">
            <v>Habillement</v>
          </cell>
        </row>
        <row r="50">
          <cell r="B50" t="str">
            <v>Achats divers</v>
          </cell>
        </row>
        <row r="51">
          <cell r="B51" t="str">
            <v>Versement</v>
          </cell>
        </row>
        <row r="52">
          <cell r="B52" t="str">
            <v>Versement</v>
          </cell>
        </row>
        <row r="53">
          <cell r="B53" t="str">
            <v>Virement</v>
          </cell>
        </row>
        <row r="54">
          <cell r="B54" t="str">
            <v>Imprévus</v>
          </cell>
        </row>
        <row r="55">
          <cell r="B55" t="str">
            <v>Dépenses de santé</v>
          </cell>
        </row>
        <row r="56">
          <cell r="B56" t="str">
            <v>Achats courses</v>
          </cell>
        </row>
        <row r="57">
          <cell r="B57" t="str">
            <v>Voiture</v>
          </cell>
        </row>
        <row r="58">
          <cell r="B58" t="str">
            <v>Retrait DAB</v>
          </cell>
        </row>
        <row r="59">
          <cell r="B59" t="str">
            <v>Habillement</v>
          </cell>
        </row>
        <row r="60">
          <cell r="B60" t="str">
            <v>Achats internet</v>
          </cell>
        </row>
        <row r="61">
          <cell r="B61" t="str">
            <v>Enfants</v>
          </cell>
        </row>
        <row r="62">
          <cell r="B62" t="str">
            <v>Dépenses de santé</v>
          </cell>
        </row>
        <row r="63">
          <cell r="B63" t="str">
            <v>Dépenses de santé</v>
          </cell>
        </row>
        <row r="64">
          <cell r="B64" t="str">
            <v>Dépenses de santé</v>
          </cell>
        </row>
        <row r="65">
          <cell r="B65" t="str">
            <v>Ecole</v>
          </cell>
        </row>
        <row r="66">
          <cell r="B66" t="str">
            <v>Aménagement maison</v>
          </cell>
        </row>
        <row r="67">
          <cell r="B67" t="str">
            <v>Aménagement maison</v>
          </cell>
        </row>
        <row r="68">
          <cell r="B68" t="str">
            <v>Restauration</v>
          </cell>
        </row>
        <row r="69">
          <cell r="B69" t="str">
            <v>Habillement</v>
          </cell>
        </row>
        <row r="70">
          <cell r="B70" t="str">
            <v>Remboursement de santé</v>
          </cell>
        </row>
        <row r="71">
          <cell r="B71" t="str">
            <v>Versement</v>
          </cell>
        </row>
        <row r="72">
          <cell r="B72" t="str">
            <v>Versement</v>
          </cell>
        </row>
        <row r="73">
          <cell r="B73" t="str">
            <v>Versement</v>
          </cell>
        </row>
        <row r="74">
          <cell r="B74" t="str">
            <v>Versement</v>
          </cell>
        </row>
        <row r="75">
          <cell r="B75" t="str">
            <v>Versement</v>
          </cell>
        </row>
      </sheetData>
      <sheetData sheetId="10">
        <row r="3">
          <cell r="B3" t="str">
            <v>Libellé principal</v>
          </cell>
        </row>
        <row r="4">
          <cell r="B4" t="str">
            <v>Report mois précédent</v>
          </cell>
          <cell r="C4" t="str">
            <v xml:space="preserve"> </v>
          </cell>
        </row>
        <row r="5">
          <cell r="B5" t="str">
            <v>Enfants</v>
          </cell>
        </row>
        <row r="6">
          <cell r="B6" t="str">
            <v>Versement</v>
          </cell>
        </row>
        <row r="7">
          <cell r="B7" t="str">
            <v>Versement</v>
          </cell>
        </row>
        <row r="8">
          <cell r="B8" t="str">
            <v>Remboursement de santé</v>
          </cell>
        </row>
        <row r="9">
          <cell r="B9" t="str">
            <v>Achats courses</v>
          </cell>
        </row>
        <row r="10">
          <cell r="B10" t="str">
            <v>Achats courses</v>
          </cell>
        </row>
        <row r="11">
          <cell r="B11" t="str">
            <v>Voiture</v>
          </cell>
        </row>
        <row r="12">
          <cell r="B12" t="str">
            <v>Virement</v>
          </cell>
        </row>
        <row r="13">
          <cell r="B13" t="str">
            <v>Syndicat</v>
          </cell>
        </row>
        <row r="14">
          <cell r="B14" t="str">
            <v>Achats internet</v>
          </cell>
        </row>
        <row r="15">
          <cell r="B15" t="str">
            <v>Remboursement de santé</v>
          </cell>
        </row>
        <row r="16">
          <cell r="B16" t="str">
            <v>Habitation</v>
          </cell>
        </row>
        <row r="17">
          <cell r="B17" t="str">
            <v>Habitation</v>
          </cell>
        </row>
        <row r="18">
          <cell r="B18" t="str">
            <v>Habitation</v>
          </cell>
        </row>
        <row r="19">
          <cell r="B19" t="str">
            <v>Achats courses</v>
          </cell>
        </row>
        <row r="20">
          <cell r="B20" t="str">
            <v>Assurances</v>
          </cell>
        </row>
        <row r="21">
          <cell r="B21" t="str">
            <v>Achats courses</v>
          </cell>
        </row>
        <row r="22">
          <cell r="B22" t="str">
            <v>Achats internet</v>
          </cell>
        </row>
        <row r="23">
          <cell r="B23" t="str">
            <v>Dépenses de santé</v>
          </cell>
        </row>
        <row r="24">
          <cell r="B24" t="str">
            <v>Voiture</v>
          </cell>
        </row>
        <row r="25">
          <cell r="B25" t="str">
            <v>Loisirs</v>
          </cell>
        </row>
        <row r="26">
          <cell r="B26" t="str">
            <v>CAF</v>
          </cell>
        </row>
        <row r="27">
          <cell r="B27" t="str">
            <v>Achats divers</v>
          </cell>
        </row>
        <row r="28">
          <cell r="B28" t="str">
            <v>Achats divers</v>
          </cell>
        </row>
        <row r="29">
          <cell r="B29" t="str">
            <v>Achats courses</v>
          </cell>
        </row>
        <row r="30">
          <cell r="B30" t="str">
            <v>Dépenses de santé</v>
          </cell>
        </row>
        <row r="31">
          <cell r="B31" t="str">
            <v>Dépôt d'argent</v>
          </cell>
        </row>
        <row r="32">
          <cell r="B32" t="str">
            <v>Chat</v>
          </cell>
        </row>
        <row r="33">
          <cell r="B33" t="str">
            <v>Achats divers</v>
          </cell>
        </row>
        <row r="34">
          <cell r="B34" t="str">
            <v>Cadeaux</v>
          </cell>
        </row>
        <row r="35">
          <cell r="B35" t="str">
            <v>Achats courses</v>
          </cell>
        </row>
        <row r="36">
          <cell r="B36" t="str">
            <v>Voiture</v>
          </cell>
        </row>
        <row r="37">
          <cell r="B37" t="str">
            <v>Achats internet</v>
          </cell>
        </row>
        <row r="38">
          <cell r="B38" t="str">
            <v>Achats internet</v>
          </cell>
        </row>
        <row r="39">
          <cell r="B39" t="str">
            <v>Habitation</v>
          </cell>
        </row>
        <row r="40">
          <cell r="B40" t="str">
            <v>Habitation</v>
          </cell>
        </row>
        <row r="41">
          <cell r="B41" t="str">
            <v>Achats internet</v>
          </cell>
        </row>
        <row r="42">
          <cell r="B42" t="str">
            <v>Dépenses de santé</v>
          </cell>
        </row>
        <row r="43">
          <cell r="B43" t="str">
            <v>Achats courses</v>
          </cell>
        </row>
        <row r="44">
          <cell r="B44" t="str">
            <v>Dépenses de santé</v>
          </cell>
        </row>
        <row r="45">
          <cell r="B45" t="str">
            <v>Dépenses de santé</v>
          </cell>
        </row>
        <row r="46">
          <cell r="B46" t="str">
            <v>Achats courses</v>
          </cell>
        </row>
        <row r="47">
          <cell r="B47" t="str">
            <v>Achats courses</v>
          </cell>
        </row>
        <row r="48">
          <cell r="B48" t="str">
            <v>Enfants</v>
          </cell>
        </row>
        <row r="49">
          <cell r="B49" t="str">
            <v>Epargne</v>
          </cell>
        </row>
        <row r="50">
          <cell r="B50" t="str">
            <v>Habitation</v>
          </cell>
        </row>
        <row r="51">
          <cell r="B51" t="str">
            <v>Dépenses de santé</v>
          </cell>
        </row>
        <row r="52">
          <cell r="B52" t="str">
            <v>Achats courses</v>
          </cell>
        </row>
        <row r="53">
          <cell r="B53" t="str">
            <v>Achats courses</v>
          </cell>
        </row>
        <row r="54">
          <cell r="B54" t="str">
            <v>Versement</v>
          </cell>
        </row>
        <row r="55">
          <cell r="B55" t="str">
            <v>Achats internet</v>
          </cell>
        </row>
        <row r="56">
          <cell r="B56" t="str">
            <v>Achats internet</v>
          </cell>
        </row>
      </sheetData>
      <sheetData sheetId="11">
        <row r="3">
          <cell r="B3" t="str">
            <v>Libellé principal</v>
          </cell>
        </row>
        <row r="4">
          <cell r="B4" t="str">
            <v>Report mois précédent</v>
          </cell>
          <cell r="C4" t="str">
            <v xml:space="preserve"> </v>
          </cell>
        </row>
        <row r="5">
          <cell r="B5" t="str">
            <v>Enfants</v>
          </cell>
        </row>
        <row r="6">
          <cell r="B6" t="str">
            <v>Versement</v>
          </cell>
        </row>
        <row r="7">
          <cell r="B7" t="str">
            <v>Versement</v>
          </cell>
        </row>
        <row r="8">
          <cell r="B8" t="str">
            <v>Voiture</v>
          </cell>
        </row>
        <row r="9">
          <cell r="B9" t="str">
            <v>Achats internet</v>
          </cell>
        </row>
        <row r="10">
          <cell r="B10" t="str">
            <v>Achats internet</v>
          </cell>
        </row>
        <row r="11">
          <cell r="B11" t="str">
            <v>Syndicat</v>
          </cell>
        </row>
        <row r="12">
          <cell r="B12" t="str">
            <v>Habillement</v>
          </cell>
        </row>
        <row r="13">
          <cell r="B13" t="str">
            <v>Achats internet</v>
          </cell>
        </row>
        <row r="14">
          <cell r="B14" t="str">
            <v>Achats internet</v>
          </cell>
        </row>
        <row r="15">
          <cell r="B15" t="str">
            <v>Achats internet</v>
          </cell>
        </row>
        <row r="16">
          <cell r="B16" t="str">
            <v>Dépenses de santé</v>
          </cell>
        </row>
        <row r="17">
          <cell r="B17" t="str">
            <v>Habitation</v>
          </cell>
        </row>
        <row r="18">
          <cell r="B18" t="str">
            <v>Habitation</v>
          </cell>
        </row>
        <row r="19">
          <cell r="B19" t="str">
            <v>Habitation</v>
          </cell>
        </row>
        <row r="20">
          <cell r="B20" t="str">
            <v>Achats internet</v>
          </cell>
        </row>
        <row r="21">
          <cell r="B21" t="str">
            <v>Loisirs</v>
          </cell>
        </row>
        <row r="22">
          <cell r="B22" t="str">
            <v>Achats courses</v>
          </cell>
        </row>
        <row r="23">
          <cell r="B23" t="str">
            <v>Assurances</v>
          </cell>
        </row>
        <row r="24">
          <cell r="B24" t="str">
            <v>Aménagement maison</v>
          </cell>
        </row>
        <row r="25">
          <cell r="B25" t="str">
            <v>Achats internet</v>
          </cell>
        </row>
        <row r="26">
          <cell r="B26" t="str">
            <v>Cadeaux</v>
          </cell>
        </row>
        <row r="27">
          <cell r="B27" t="str">
            <v>CAF</v>
          </cell>
        </row>
        <row r="28">
          <cell r="B28" t="str">
            <v>Dépenses de santé</v>
          </cell>
        </row>
        <row r="29">
          <cell r="B29" t="str">
            <v>Achats courses</v>
          </cell>
        </row>
        <row r="30">
          <cell r="B30" t="str">
            <v>Achats courses</v>
          </cell>
        </row>
        <row r="31">
          <cell r="B31" t="str">
            <v>Achats courses</v>
          </cell>
        </row>
        <row r="32">
          <cell r="B32" t="str">
            <v>Cadeaux</v>
          </cell>
        </row>
        <row r="33">
          <cell r="B33" t="str">
            <v>Ecole</v>
          </cell>
        </row>
        <row r="34">
          <cell r="B34" t="str">
            <v>Habitation</v>
          </cell>
        </row>
        <row r="35">
          <cell r="B35" t="str">
            <v>Habitation</v>
          </cell>
        </row>
        <row r="36">
          <cell r="B36" t="str">
            <v>Enfants</v>
          </cell>
        </row>
        <row r="37">
          <cell r="B37" t="str">
            <v>Epargne</v>
          </cell>
        </row>
        <row r="38">
          <cell r="B38" t="str">
            <v>Habitation</v>
          </cell>
        </row>
      </sheetData>
      <sheetData sheetId="12" refreshError="1"/>
      <sheetData sheetId="13" refreshError="1"/>
      <sheetData sheetId="14">
        <row r="1">
          <cell r="A1" t="str">
            <v>Libellés principaux</v>
          </cell>
        </row>
        <row r="2">
          <cell r="A2" t="str">
            <v>Report mois précédent</v>
          </cell>
          <cell r="B2" t="str">
            <v xml:space="preserve"> </v>
          </cell>
        </row>
        <row r="3">
          <cell r="A3" t="str">
            <v>Report suivi précédent</v>
          </cell>
        </row>
        <row r="4">
          <cell r="A4" t="str">
            <v>Transfert de compte à compte</v>
          </cell>
        </row>
        <row r="5">
          <cell r="A5" t="str">
            <v>Achats courses</v>
          </cell>
        </row>
        <row r="6">
          <cell r="A6" t="str">
            <v>Achats divers</v>
          </cell>
        </row>
        <row r="7">
          <cell r="A7" t="str">
            <v>Achats internet</v>
          </cell>
        </row>
        <row r="8">
          <cell r="A8" t="str">
            <v>Aménagement jardin</v>
          </cell>
        </row>
        <row r="9">
          <cell r="A9" t="str">
            <v>Aménagement maison</v>
          </cell>
        </row>
        <row r="10">
          <cell r="A10" t="str">
            <v>Assurances</v>
          </cell>
        </row>
        <row r="11">
          <cell r="A11" t="str">
            <v>Bricolage</v>
          </cell>
        </row>
        <row r="12">
          <cell r="A12" t="str">
            <v>Bureautique</v>
          </cell>
        </row>
        <row r="13">
          <cell r="A13" t="str">
            <v>Cadeaux</v>
          </cell>
        </row>
        <row r="14">
          <cell r="A14" t="str">
            <v>CAF</v>
          </cell>
        </row>
        <row r="15">
          <cell r="A15" t="str">
            <v>Chat</v>
          </cell>
        </row>
        <row r="16">
          <cell r="A16" t="str">
            <v>Dépenses de santé</v>
          </cell>
        </row>
        <row r="17">
          <cell r="A17" t="str">
            <v>Dépôt d'argent</v>
          </cell>
        </row>
        <row r="18">
          <cell r="A18" t="str">
            <v>Ecole</v>
          </cell>
        </row>
        <row r="19">
          <cell r="A19" t="str">
            <v>Enfants</v>
          </cell>
        </row>
        <row r="20">
          <cell r="A20" t="str">
            <v>Epargne</v>
          </cell>
        </row>
        <row r="21">
          <cell r="A21" t="str">
            <v>Habillement</v>
          </cell>
        </row>
        <row r="22">
          <cell r="A22" t="str">
            <v>Habitation</v>
          </cell>
        </row>
        <row r="23">
          <cell r="A23" t="str">
            <v>Impôts</v>
          </cell>
        </row>
        <row r="24">
          <cell r="A24" t="str">
            <v>Imprévus</v>
          </cell>
        </row>
        <row r="25">
          <cell r="A25" t="str">
            <v>Loisirs</v>
          </cell>
        </row>
        <row r="26">
          <cell r="A26" t="str">
            <v>Remboursement de santé</v>
          </cell>
        </row>
        <row r="27">
          <cell r="A27" t="str">
            <v>Restauration</v>
          </cell>
        </row>
        <row r="28">
          <cell r="A28" t="str">
            <v>Retrait DAB</v>
          </cell>
        </row>
        <row r="29">
          <cell r="A29" t="str">
            <v>Syndicat</v>
          </cell>
        </row>
        <row r="30">
          <cell r="A30" t="str">
            <v>Vacances</v>
          </cell>
        </row>
        <row r="31">
          <cell r="A31" t="str">
            <v>Versement</v>
          </cell>
        </row>
        <row r="32">
          <cell r="A32" t="str">
            <v>Virement</v>
          </cell>
        </row>
        <row r="33">
          <cell r="A33" t="str">
            <v>Voiture</v>
          </cell>
        </row>
      </sheetData>
      <sheetData sheetId="15">
        <row r="1">
          <cell r="B1">
            <v>2019</v>
          </cell>
          <cell r="E1" t="str">
            <v>Type d'opération</v>
          </cell>
        </row>
        <row r="2">
          <cell r="B2">
            <v>148.44</v>
          </cell>
          <cell r="D2" t="str">
            <v>inscrite</v>
          </cell>
          <cell r="E2" t="str">
            <v>Carte Bancaire</v>
          </cell>
        </row>
        <row r="3">
          <cell r="B3" t="str">
            <v>le chèquier : Chèque_BPS, avec le chèque numéro : 1875</v>
          </cell>
          <cell r="D3" t="str">
            <v>inscrite</v>
          </cell>
          <cell r="E3" t="str">
            <v>Chèque_BPS</v>
          </cell>
        </row>
        <row r="4">
          <cell r="D4" t="str">
            <v>inscrite</v>
          </cell>
          <cell r="E4" t="str">
            <v>Prélèvement</v>
          </cell>
        </row>
        <row r="5">
          <cell r="D5" t="str">
            <v>inscrite</v>
          </cell>
          <cell r="E5" t="str">
            <v>Versement</v>
          </cell>
        </row>
        <row r="6">
          <cell r="D6" t="str">
            <v>inscrite</v>
          </cell>
          <cell r="E6" t="str">
            <v>Virement</v>
          </cell>
        </row>
        <row r="7">
          <cell r="D7" t="str">
            <v>inscrite</v>
          </cell>
        </row>
        <row r="8">
          <cell r="D8" t="str">
            <v>inscrite</v>
          </cell>
        </row>
        <row r="9">
          <cell r="D9" t="str">
            <v>inscrite</v>
          </cell>
        </row>
        <row r="10">
          <cell r="D10" t="str">
            <v>inscrite</v>
          </cell>
        </row>
        <row r="11">
          <cell r="D11" t="str">
            <v>inscrite</v>
          </cell>
        </row>
        <row r="12">
          <cell r="D12" t="str">
            <v>inscrite</v>
          </cell>
        </row>
        <row r="13">
          <cell r="D13" t="str">
            <v>inscrite</v>
          </cell>
        </row>
      </sheetData>
      <sheetData sheetId="16" refreshError="1"/>
      <sheetData sheetId="17" refreshError="1"/>
      <sheetData sheetId="18">
        <row r="1">
          <cell r="P1">
            <v>1</v>
          </cell>
          <cell r="Q1">
            <v>2</v>
          </cell>
          <cell r="R1">
            <v>3</v>
          </cell>
          <cell r="S1">
            <v>4</v>
          </cell>
          <cell r="T1">
            <v>5</v>
          </cell>
          <cell r="U1">
            <v>6</v>
          </cell>
          <cell r="V1">
            <v>7</v>
          </cell>
          <cell r="W1">
            <v>8</v>
          </cell>
          <cell r="X1">
            <v>9</v>
          </cell>
          <cell r="Y1">
            <v>10</v>
          </cell>
          <cell r="Z1">
            <v>11</v>
          </cell>
          <cell r="AA1">
            <v>12</v>
          </cell>
        </row>
        <row r="2"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  <cell r="U2">
            <v>0</v>
          </cell>
          <cell r="V2">
            <v>0</v>
          </cell>
          <cell r="W2">
            <v>0</v>
          </cell>
          <cell r="X2">
            <v>0</v>
          </cell>
          <cell r="Y2">
            <v>0</v>
          </cell>
          <cell r="Z2">
            <v>0</v>
          </cell>
          <cell r="AA2">
            <v>0</v>
          </cell>
        </row>
      </sheetData>
      <sheetData sheetId="19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ouReeD" refreshedDate="43821.990353356479" createdVersion="4" refreshedVersion="6" minRefreshableVersion="3" recordCount="1" xr:uid="{00000000-000A-0000-FFFF-FFFF06000000}">
  <cacheSource type="worksheet">
    <worksheetSource name="Tableau1"/>
  </cacheSource>
  <cacheFields count="10">
    <cacheField name="Date" numFmtId="167">
      <sharedItems containsSemiMixedTypes="0" containsNonDate="0" containsDate="1" containsString="0" minDate="2019-12-22T00:00:00" maxDate="2019-12-23T00:00:00" count="1">
        <d v="2019-12-22T00:00:00"/>
      </sharedItems>
      <fieldGroup base="0">
        <rangePr groupBy="years" startDate="2019-12-22T00:00:00" endDate="2019-12-23T00:00:00"/>
        <groupItems count="3">
          <s v="&lt;22/12/2019"/>
          <s v="2019"/>
          <s v="&gt;23/12/2019"/>
        </groupItems>
      </fieldGroup>
    </cacheField>
    <cacheField name="Compte" numFmtId="0">
      <sharedItems containsBlank="1" count="10">
        <s v="Compte principal"/>
        <s v="Livret Librissime" u="1"/>
        <m u="1"/>
        <s v="Compte Solange" u="1"/>
        <s v="olivier" u="1"/>
        <s v="Parts Sociales" u="1"/>
        <s v="Compte Joint" u="1"/>
        <s v="LRD" u="1"/>
        <s v="Compte Monsieur" u="1"/>
        <s v="Compte Commun" u="1"/>
      </sharedItems>
    </cacheField>
    <cacheField name="Libellé Principal" numFmtId="0">
      <sharedItems containsBlank="1" count="16">
        <s v="Versements"/>
        <m u="1"/>
        <s v="Remboursement de santé" u="1"/>
        <s v="Imprévus" u="1"/>
        <s v="Transfert" u="1"/>
        <s v="Santé - Remboursements" u="1"/>
        <s v="Maison" u="1"/>
        <s v="Assurances" u="1"/>
        <s v="Aménagement maison" u="1"/>
        <s v="Achats divers" u="1"/>
        <s v="Paiements particulier" u="1"/>
        <s v="Achats internet" u="1"/>
        <s v="Banque" u="1"/>
        <s v="Aménagement jardin" u="1"/>
        <s v="Impôts" u="1"/>
        <s v="Dépôt d'argent" u="1"/>
      </sharedItems>
    </cacheField>
    <cacheField name="Libellé Secondaire" numFmtId="0">
      <sharedItems containsBlank="1" count="30">
        <s v="Salaire Monsieur"/>
        <m u="1"/>
        <s v="Frais bancaires" u="1"/>
        <s v="Frais de Notaire" u="1"/>
        <s v="Intermarché" u="1"/>
        <s v="CNSSM" u="1"/>
        <s v="Orange" u="1"/>
        <s v="Compte Monsieur" u="1"/>
        <s v="Compte Commun" u="1"/>
        <s v="Assurance Crédit" u="1"/>
        <s v="Remise de chèque" u="1"/>
        <s v="E.leclerc" u="1"/>
        <s v="Locaux" u="1"/>
        <s v="Compte Joint" u="1"/>
        <s v="Autre" u="1"/>
        <s v="Maison" u="1"/>
        <s v="SUEZ" u="1"/>
        <s v="La poste" u="1"/>
        <s v="Cultura" u="1"/>
        <s v="Parts Sociales" u="1"/>
        <s v="Leroy Merlin" u="1"/>
        <s v="EDF" u="1"/>
        <s v="Amazon" u="1"/>
        <s v="LRD" u="1"/>
        <s v="MGEN" u="1"/>
        <s v="olivier" u="1"/>
        <s v="Dépôt de liquidité" u="1"/>
        <s v="Castorama" u="1"/>
        <s v="Livret Librissime" u="1"/>
        <s v="Gestion compte" u="1"/>
      </sharedItems>
    </cacheField>
    <cacheField name="Libellé Libre" numFmtId="0">
      <sharedItems containsNonDate="0" containsString="0" containsBlank="1"/>
    </cacheField>
    <cacheField name="Mode de Paiement" numFmtId="0">
      <sharedItems/>
    </cacheField>
    <cacheField name="N° de Chèque" numFmtId="0">
      <sharedItems containsNonDate="0" containsString="0" containsBlank="1"/>
    </cacheField>
    <cacheField name="Crédit" numFmtId="165">
      <sharedItems containsSemiMixedTypes="0" containsString="0" containsNumber="1" containsInteger="1" minValue="2500" maxValue="2500"/>
    </cacheField>
    <cacheField name="Débit" numFmtId="165">
      <sharedItems containsNonDate="0" containsString="0" containsBlank="1"/>
    </cacheField>
    <cacheField name="P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x v="0"/>
    <x v="0"/>
    <x v="0"/>
    <m/>
    <s v="Versement"/>
    <m/>
    <n v="250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0000000}" name="TCD_Comptes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A4:D9" firstHeaderRow="1" firstDataRow="2" firstDataCol="2" rowPageCount="1" colPageCount="1"/>
  <pivotFields count="10">
    <pivotField axis="axisRow" outline="0" multipleItemSelectionAllowed="1" showAll="0">
      <items count="4">
        <item x="1"/>
        <item x="0"/>
        <item x="2"/>
        <item t="default"/>
      </items>
    </pivotField>
    <pivotField axis="axisPage" showAll="0">
      <items count="11">
        <item m="1" x="2"/>
        <item sd="0" m="1" x="6"/>
        <item sd="0" m="1" x="8"/>
        <item m="1" x="7"/>
        <item m="1" x="4"/>
        <item m="1" x="9"/>
        <item m="1" x="1"/>
        <item m="1" x="5"/>
        <item m="1" x="3"/>
        <item x="0"/>
        <item t="default"/>
      </items>
    </pivotField>
    <pivotField axis="axisRow" showAll="0">
      <items count="17">
        <item m="1" x="1"/>
        <item m="1" x="9"/>
        <item sd="0" m="1" x="15"/>
        <item m="1" x="4"/>
        <item sd="0" m="1" x="8"/>
        <item m="1" x="14"/>
        <item m="1" x="13"/>
        <item m="1" x="11"/>
        <item m="1" x="3"/>
        <item m="1" x="6"/>
        <item m="1" x="2"/>
        <item m="1" x="7"/>
        <item m="1" x="12"/>
        <item m="1" x="5"/>
        <item m="1" x="10"/>
        <item x="0"/>
        <item t="default"/>
      </items>
    </pivotField>
    <pivotField axis="axisRow" showAll="0">
      <items count="31">
        <item m="1" x="1"/>
        <item m="1" x="17"/>
        <item m="1" x="4"/>
        <item m="1" x="26"/>
        <item m="1" x="13"/>
        <item m="1" x="7"/>
        <item m="1" x="20"/>
        <item m="1" x="18"/>
        <item m="1" x="27"/>
        <item m="1" x="12"/>
        <item m="1" x="22"/>
        <item m="1" x="23"/>
        <item m="1" x="11"/>
        <item m="1" x="25"/>
        <item m="1" x="2"/>
        <item m="1" x="10"/>
        <item m="1" x="14"/>
        <item m="1" x="28"/>
        <item m="1" x="8"/>
        <item m="1" x="19"/>
        <item m="1" x="9"/>
        <item m="1" x="16"/>
        <item m="1" x="5"/>
        <item m="1" x="24"/>
        <item m="1" x="6"/>
        <item m="1" x="21"/>
        <item m="1" x="15"/>
        <item m="1" x="29"/>
        <item m="1" x="3"/>
        <item x="0"/>
        <item t="default"/>
      </items>
    </pivotField>
    <pivotField showAll="0"/>
    <pivotField showAll="0"/>
    <pivotField showAll="0"/>
    <pivotField dataField="1" showAll="0"/>
    <pivotField dataField="1" showAll="0"/>
    <pivotField showAll="0"/>
  </pivotFields>
  <rowFields count="3">
    <field x="0"/>
    <field x="2"/>
    <field x="3"/>
  </rowFields>
  <rowItems count="4">
    <i>
      <x/>
      <x v="15"/>
    </i>
    <i r="2">
      <x v="29"/>
    </i>
    <i t="default">
      <x/>
    </i>
    <i t="grand">
      <x/>
    </i>
  </rowItems>
  <colFields count="1">
    <field x="-2"/>
  </colFields>
  <colItems count="2">
    <i>
      <x/>
    </i>
    <i i="1">
      <x v="1"/>
    </i>
  </colItems>
  <pageFields count="1">
    <pageField fld="1" item="9" hier="-1"/>
  </pageFields>
  <dataFields count="2">
    <dataField name="Somme de Débit" fld="8" baseField="2" baseItem="1"/>
    <dataField name="Somme de Crédit" fld="7" baseField="0" baseItem="0"/>
  </dataFields>
  <pivotTableStyleInfo name="PivotStyleDark5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6:J7" totalsRowShown="0" headerRowDxfId="35" dataDxfId="34">
  <autoFilter ref="A6:J7" xr:uid="{00000000-0009-0000-0100-000001000000}"/>
  <sortState ref="A7:J7">
    <sortCondition ref="A6:A7"/>
  </sortState>
  <tableColumns count="10">
    <tableColumn id="1" xr3:uid="{00000000-0010-0000-0000-000001000000}" name="Date" dataDxfId="8"/>
    <tableColumn id="3" xr3:uid="{00000000-0010-0000-0000-000003000000}" name="Compte" dataDxfId="9"/>
    <tableColumn id="4" xr3:uid="{00000000-0010-0000-0000-000004000000}" name="Libellé Principal" dataDxfId="33"/>
    <tableColumn id="5" xr3:uid="{00000000-0010-0000-0000-000005000000}" name="Libellé Secondaire" dataDxfId="32"/>
    <tableColumn id="6" xr3:uid="{00000000-0010-0000-0000-000006000000}" name="Libellé Libre" dataDxfId="31"/>
    <tableColumn id="7" xr3:uid="{00000000-0010-0000-0000-000007000000}" name="Mode de Paiement" dataDxfId="30"/>
    <tableColumn id="8" xr3:uid="{00000000-0010-0000-0000-000008000000}" name="N° de Chèque" dataDxfId="29"/>
    <tableColumn id="9" xr3:uid="{00000000-0010-0000-0000-000009000000}" name="Crédit" dataDxfId="28"/>
    <tableColumn id="10" xr3:uid="{00000000-0010-0000-0000-00000A000000}" name="Débit" dataDxfId="27"/>
    <tableColumn id="11" xr3:uid="{00000000-0010-0000-0000-00000B000000}" name="P" dataDxfId="2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S10" totalsRowShown="0" headerRowDxfId="25" tableBorderDxfId="24">
  <autoFilter ref="A1:S10" xr:uid="{00000000-0009-0000-0100-000002000000}"/>
  <tableColumns count="19">
    <tableColumn id="1" xr3:uid="{00000000-0010-0000-0100-000001000000}" name="Jour du mois" dataDxfId="23"/>
    <tableColumn id="2" xr3:uid="{00000000-0010-0000-0100-000002000000}" name="Compte"/>
    <tableColumn id="3" xr3:uid="{00000000-0010-0000-0100-000003000000}" name="Libellé Principal"/>
    <tableColumn id="4" xr3:uid="{00000000-0010-0000-0100-000004000000}" name="Libellé Secondaire"/>
    <tableColumn id="5" xr3:uid="{00000000-0010-0000-0100-000005000000}" name="Libellé Libre"/>
    <tableColumn id="6" xr3:uid="{00000000-0010-0000-0100-000006000000}" name="Mode de Paiement"/>
    <tableColumn id="7" xr3:uid="{00000000-0010-0000-0100-000007000000}" name="Crédit_x000a_Débit" dataDxfId="22"/>
    <tableColumn id="8" xr3:uid="{00000000-0010-0000-0100-000008000000}" name="Janvier" dataDxfId="21"/>
    <tableColumn id="9" xr3:uid="{00000000-0010-0000-0100-000009000000}" name="Février" dataDxfId="20"/>
    <tableColumn id="10" xr3:uid="{00000000-0010-0000-0100-00000A000000}" name="Mars" dataDxfId="19"/>
    <tableColumn id="11" xr3:uid="{00000000-0010-0000-0100-00000B000000}" name="Avril" dataDxfId="18"/>
    <tableColumn id="12" xr3:uid="{00000000-0010-0000-0100-00000C000000}" name="Mai" dataDxfId="17"/>
    <tableColumn id="13" xr3:uid="{00000000-0010-0000-0100-00000D000000}" name="Juin" dataDxfId="16"/>
    <tableColumn id="14" xr3:uid="{00000000-0010-0000-0100-00000E000000}" name="Juillet" dataDxfId="15"/>
    <tableColumn id="15" xr3:uid="{00000000-0010-0000-0100-00000F000000}" name="Août" dataDxfId="14"/>
    <tableColumn id="16" xr3:uid="{00000000-0010-0000-0100-000010000000}" name="Septembre" dataDxfId="13"/>
    <tableColumn id="17" xr3:uid="{00000000-0010-0000-0100-000011000000}" name="Octobre" dataDxfId="12"/>
    <tableColumn id="18" xr3:uid="{00000000-0010-0000-0100-000012000000}" name="Novembre" dataDxfId="11"/>
    <tableColumn id="19" xr3:uid="{00000000-0010-0000-0100-000013000000}" name="Décembre" dataDxfId="1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R32"/>
  <sheetViews>
    <sheetView showGridLines="0" showRowColHeaders="0" tabSelected="1" zoomScaleNormal="100" workbookViewId="0">
      <pane xSplit="17" ySplit="31" topLeftCell="R32" activePane="bottomRight" state="frozen"/>
      <selection pane="topRight" activeCell="R1" sqref="R1"/>
      <selection pane="bottomLeft" activeCell="A32" sqref="A32"/>
      <selection pane="bottomRight" activeCell="M11" sqref="M11"/>
    </sheetView>
  </sheetViews>
  <sheetFormatPr baseColWidth="10" defaultColWidth="0" defaultRowHeight="15" zeroHeight="1" x14ac:dyDescent="0.25"/>
  <cols>
    <col min="1" max="5" width="4.5703125" style="2" customWidth="1"/>
    <col min="6" max="12" width="11.42578125" style="2" customWidth="1"/>
    <col min="13" max="13" width="14.85546875" style="2" customWidth="1"/>
    <col min="14" max="14" width="6.7109375" style="2" customWidth="1"/>
    <col min="15" max="15" width="6.42578125" style="2" customWidth="1"/>
    <col min="16" max="16" width="36.85546875" style="2" customWidth="1"/>
    <col min="17" max="17" width="96.28515625" style="2" customWidth="1"/>
    <col min="18" max="18" width="1.7109375" style="2" customWidth="1"/>
    <col min="19" max="16384" width="11.42578125" style="2" hidden="1"/>
  </cols>
  <sheetData>
    <row r="1" spans="1:18" x14ac:dyDescent="0.25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131" t="s">
        <v>278</v>
      </c>
      <c r="O1" s="131"/>
      <c r="P1" s="131"/>
      <c r="Q1" s="3"/>
      <c r="R1" s="3"/>
    </row>
    <row r="2" spans="1:18" ht="15" customHeight="1" x14ac:dyDescent="0.2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131"/>
      <c r="O2" s="131"/>
      <c r="P2" s="131"/>
      <c r="Q2" s="3"/>
      <c r="R2" s="3"/>
    </row>
    <row r="3" spans="1:18" ht="15" customHeight="1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131"/>
      <c r="O3" s="131"/>
      <c r="P3" s="131"/>
      <c r="Q3" s="3"/>
      <c r="R3" s="3"/>
    </row>
    <row r="4" spans="1:18" ht="15" customHeight="1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4"/>
      <c r="N4" s="131"/>
      <c r="O4" s="131"/>
      <c r="P4" s="131"/>
      <c r="Q4" s="4"/>
      <c r="R4" s="4"/>
    </row>
    <row r="5" spans="1:18" ht="15" customHeight="1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4"/>
      <c r="N5" s="131"/>
      <c r="O5" s="131"/>
      <c r="P5" s="131"/>
      <c r="Q5" s="4"/>
      <c r="R5" s="4"/>
    </row>
    <row r="6" spans="1:18" ht="15" customHeight="1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4"/>
      <c r="N6" s="131"/>
      <c r="O6" s="131"/>
      <c r="P6" s="131"/>
      <c r="Q6" s="4"/>
      <c r="R6" s="4"/>
    </row>
    <row r="7" spans="1:18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4"/>
      <c r="N7" s="4"/>
      <c r="O7" s="4"/>
      <c r="P7" s="4"/>
      <c r="Q7" s="4"/>
      <c r="R7" s="4"/>
    </row>
    <row r="8" spans="1:18" x14ac:dyDescent="0.25">
      <c r="A8" s="130"/>
      <c r="B8" s="130"/>
      <c r="C8" s="130"/>
      <c r="D8" s="130"/>
      <c r="E8" s="130"/>
      <c r="F8" s="130"/>
      <c r="G8" s="130"/>
      <c r="H8" s="130"/>
      <c r="I8" s="130"/>
      <c r="J8" s="130"/>
      <c r="K8" s="130"/>
      <c r="L8" s="130"/>
      <c r="M8" s="130"/>
      <c r="N8" s="4"/>
      <c r="O8" s="4"/>
      <c r="P8" s="4"/>
      <c r="Q8" s="4"/>
      <c r="R8" s="4"/>
    </row>
    <row r="9" spans="1:18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4"/>
      <c r="N9" s="4"/>
      <c r="O9" s="4"/>
      <c r="P9" s="4"/>
      <c r="Q9" s="4"/>
      <c r="R9" s="4"/>
    </row>
    <row r="10" spans="1:18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4"/>
      <c r="N10" s="4"/>
      <c r="O10" s="4"/>
      <c r="P10" s="4"/>
      <c r="Q10" s="4"/>
      <c r="R10" s="4"/>
    </row>
    <row r="11" spans="1:18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4"/>
      <c r="N11" s="4"/>
      <c r="O11" s="4"/>
      <c r="P11" s="4"/>
      <c r="Q11" s="4"/>
      <c r="R11" s="4"/>
    </row>
    <row r="12" spans="1:18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4"/>
      <c r="N12" s="4"/>
      <c r="O12" s="4"/>
      <c r="P12" s="4"/>
      <c r="Q12" s="4"/>
      <c r="R12" s="4"/>
    </row>
    <row r="13" spans="1:18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4"/>
      <c r="N13" s="4"/>
      <c r="O13" s="4"/>
      <c r="P13" s="4"/>
      <c r="Q13" s="4"/>
      <c r="R13" s="4"/>
    </row>
    <row r="14" spans="1:18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4"/>
      <c r="N14" s="4"/>
      <c r="O14" s="4"/>
      <c r="P14" s="4"/>
      <c r="Q14" s="4"/>
      <c r="R14" s="4"/>
    </row>
    <row r="15" spans="1:18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4"/>
      <c r="N15" s="4"/>
      <c r="O15" s="4"/>
      <c r="P15" s="4"/>
      <c r="Q15" s="4"/>
      <c r="R15" s="4"/>
    </row>
    <row r="16" spans="1:18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4"/>
      <c r="N16" s="4"/>
      <c r="O16" s="4"/>
      <c r="P16" s="4"/>
      <c r="Q16" s="4"/>
      <c r="R16" s="4"/>
    </row>
    <row r="17" spans="1:18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4"/>
      <c r="N17" s="4"/>
      <c r="O17" s="4"/>
      <c r="P17" s="4"/>
      <c r="Q17" s="4"/>
      <c r="R17" s="4"/>
    </row>
    <row r="18" spans="1:18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4"/>
      <c r="N18" s="4"/>
      <c r="O18" s="4"/>
      <c r="P18" s="4"/>
      <c r="Q18" s="4"/>
      <c r="R18" s="4"/>
    </row>
    <row r="19" spans="1:18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4"/>
      <c r="N19" s="4"/>
      <c r="O19" s="4"/>
      <c r="P19" s="4"/>
      <c r="Q19" s="4"/>
      <c r="R19" s="4"/>
    </row>
    <row r="20" spans="1:18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4"/>
      <c r="N20" s="4"/>
      <c r="O20" s="4"/>
      <c r="P20" s="4"/>
      <c r="Q20" s="4"/>
      <c r="R20" s="4"/>
    </row>
    <row r="21" spans="1:18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4"/>
      <c r="N21" s="4"/>
      <c r="O21" s="4"/>
      <c r="P21" s="4"/>
      <c r="Q21" s="4"/>
      <c r="R21" s="4"/>
    </row>
    <row r="22" spans="1:18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4"/>
      <c r="N22" s="4"/>
      <c r="O22" s="4"/>
      <c r="P22" s="4"/>
      <c r="Q22" s="4"/>
      <c r="R22" s="4"/>
    </row>
    <row r="23" spans="1:18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4"/>
      <c r="N23" s="4"/>
      <c r="O23" s="4"/>
      <c r="P23" s="4"/>
      <c r="Q23" s="4"/>
      <c r="R23" s="4"/>
    </row>
    <row r="24" spans="1:18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4"/>
      <c r="N24" s="4"/>
      <c r="O24" s="4"/>
      <c r="P24" s="4"/>
      <c r="Q24" s="4"/>
      <c r="R24" s="4"/>
    </row>
    <row r="25" spans="1:18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4"/>
      <c r="N25" s="4"/>
      <c r="O25" s="4"/>
      <c r="P25" s="4"/>
      <c r="Q25" s="4"/>
      <c r="R25" s="4"/>
    </row>
    <row r="26" spans="1:18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4"/>
      <c r="N26" s="4"/>
      <c r="O26" s="4"/>
      <c r="P26" s="4"/>
      <c r="Q26" s="4"/>
      <c r="R26" s="4"/>
    </row>
    <row r="27" spans="1:18" ht="15.75" x14ac:dyDescent="0.25">
      <c r="A27" s="3"/>
      <c r="B27" s="5"/>
      <c r="C27" s="3"/>
      <c r="D27" s="3"/>
      <c r="E27" s="3"/>
      <c r="F27" s="3"/>
      <c r="G27" s="3"/>
      <c r="H27" s="3"/>
      <c r="I27" s="3"/>
      <c r="J27" s="3"/>
      <c r="K27" s="3"/>
      <c r="L27" s="3"/>
      <c r="M27" s="4"/>
      <c r="N27" s="4"/>
      <c r="O27" s="4"/>
      <c r="P27" s="4"/>
      <c r="Q27" s="4"/>
      <c r="R27" s="4"/>
    </row>
    <row r="28" spans="1:18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</row>
    <row r="29" spans="1:18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</row>
    <row r="30" spans="1:18" ht="31.5" customHeight="1" x14ac:dyDescent="0.25">
      <c r="A30" s="129" t="str">
        <f ca="1">"Situation des comptes au "&amp;TEXT(TODAY(),"JJJJ JJ MMMM AAAA")</f>
        <v>Situation des comptes au dimanche 22 décembre 2019</v>
      </c>
      <c r="B30" s="129"/>
      <c r="C30" s="129"/>
      <c r="D30" s="129"/>
      <c r="E30" s="129"/>
      <c r="F30" s="129"/>
      <c r="G30" s="129"/>
      <c r="H30" s="129"/>
      <c r="I30" s="129"/>
      <c r="J30" s="129"/>
      <c r="K30" s="129"/>
      <c r="L30" s="129"/>
      <c r="M30" s="129"/>
      <c r="N30" s="6"/>
      <c r="O30" s="6"/>
      <c r="P30" s="6"/>
      <c r="Q30" s="6"/>
      <c r="R30" s="6"/>
    </row>
    <row r="31" spans="1:18" ht="185.25" customHeight="1" x14ac:dyDescent="0.25">
      <c r="A31" s="21"/>
      <c r="B31" s="3"/>
      <c r="C31" s="3"/>
      <c r="D31" s="3"/>
      <c r="E31" s="3"/>
      <c r="F31" s="3"/>
      <c r="G31" s="3"/>
      <c r="H31" s="6"/>
      <c r="I31" s="6"/>
      <c r="J31" s="6"/>
      <c r="K31" s="3"/>
      <c r="L31" s="3"/>
      <c r="M31" s="3"/>
      <c r="N31" s="128" t="s">
        <v>223</v>
      </c>
      <c r="O31" s="128"/>
      <c r="P31" s="128"/>
      <c r="Q31" s="21"/>
      <c r="R31" s="3"/>
    </row>
    <row r="32" spans="1:18" ht="15" customHeight="1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</row>
  </sheetData>
  <sheetProtection selectLockedCells="1" selectUnlockedCells="1"/>
  <mergeCells count="4">
    <mergeCell ref="N31:P31"/>
    <mergeCell ref="A30:M30"/>
    <mergeCell ref="A8:M8"/>
    <mergeCell ref="N1:P6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L7"/>
  <sheetViews>
    <sheetView showGridLines="0" workbookViewId="0">
      <pane xSplit="10" ySplit="6" topLeftCell="K7" activePane="bottomRight" state="frozen"/>
      <selection pane="topRight" activeCell="L1" sqref="L1"/>
      <selection pane="bottomLeft" activeCell="A10" sqref="A10"/>
      <selection pane="bottomRight" activeCell="A8" sqref="A8"/>
    </sheetView>
  </sheetViews>
  <sheetFormatPr baseColWidth="10" defaultColWidth="0" defaultRowHeight="15" x14ac:dyDescent="0.25"/>
  <cols>
    <col min="1" max="1" width="11.42578125" style="156" customWidth="1"/>
    <col min="2" max="2" width="22.85546875" style="10" customWidth="1"/>
    <col min="3" max="5" width="31.42578125" style="10" customWidth="1"/>
    <col min="6" max="9" width="21.42578125" style="10" customWidth="1"/>
    <col min="10" max="10" width="4.5703125" style="10" customWidth="1"/>
    <col min="11" max="11" width="0.7109375" style="10" customWidth="1"/>
    <col min="12" max="12" width="0" style="10" hidden="1" customWidth="1"/>
    <col min="13" max="16384" width="11.42578125" style="10" hidden="1"/>
  </cols>
  <sheetData>
    <row r="1" spans="1:10" ht="48" customHeight="1" x14ac:dyDescent="0.25">
      <c r="A1" s="151"/>
      <c r="B1" s="49"/>
      <c r="C1" s="50"/>
      <c r="D1" s="50"/>
      <c r="E1" s="61" t="s">
        <v>220</v>
      </c>
      <c r="F1" s="62"/>
      <c r="G1" s="62"/>
      <c r="H1" s="63"/>
      <c r="I1" s="64"/>
      <c r="J1" s="49"/>
    </row>
    <row r="2" spans="1:10" ht="33.75" customHeight="1" x14ac:dyDescent="0.25">
      <c r="A2" s="152"/>
      <c r="B2" s="51"/>
      <c r="C2" s="51"/>
      <c r="D2" s="52"/>
      <c r="E2" s="11" t="s">
        <v>164</v>
      </c>
      <c r="F2" s="11" t="s">
        <v>6</v>
      </c>
      <c r="G2" s="11" t="s">
        <v>7</v>
      </c>
      <c r="H2" s="11" t="s">
        <v>173</v>
      </c>
      <c r="I2" s="12" t="s">
        <v>174</v>
      </c>
      <c r="J2" s="53"/>
    </row>
    <row r="3" spans="1:10" ht="15.75" customHeight="1" x14ac:dyDescent="0.25">
      <c r="A3" s="153"/>
      <c r="B3" s="53"/>
      <c r="C3" s="53"/>
      <c r="D3" s="53"/>
      <c r="E3" s="17" t="str">
        <f t="shared" ref="E3:E5" ca="1" si="0">IFERROR(INDEX(Choix_Compte,ROW()-2),"")</f>
        <v>Compte principal</v>
      </c>
      <c r="F3" s="13">
        <f t="shared" ref="F3:F4" ca="1" si="1">IFERROR(SUMIFS(Col_Cr,Col_Compte,E3,Col_P,""),"")</f>
        <v>2500</v>
      </c>
      <c r="G3" s="14">
        <f t="shared" ref="G3:G4" ca="1" si="2">IFERROR(SUMIFS(Col_De,Col_Compte,E3,Col_P,""),"")</f>
        <v>0</v>
      </c>
      <c r="H3" s="15">
        <f t="shared" ref="H3:H4" ca="1" si="3">IFERROR(OFFSET(INDEX(Choix_Compte,MATCH(E3,Choix_Compte,0),1),,1)+IFERROR(SUMIF(Col_Compte,E3,Col_Cr)-SUMIF(Col_Compte,E3,Col_De),0),"")</f>
        <v>2500</v>
      </c>
      <c r="I3" s="16">
        <f t="shared" ref="I3:I4" ca="1" si="4">IFERROR(OFFSET(INDEX(Choix_Compte,MATCH(E3,Choix_Compte,0),1),,1)+IFERROR(SUMIFS(Col_Cr,Col_Compte,E3,Col_P,"&gt;&lt;")-SUMIFS(Col_De,Col_Compte,E3,Col_P,"&gt;&lt;"),0),"")</f>
        <v>0</v>
      </c>
      <c r="J3" s="53"/>
    </row>
    <row r="4" spans="1:10" ht="15.75" customHeight="1" x14ac:dyDescent="0.25">
      <c r="A4" s="153"/>
      <c r="B4" s="53"/>
      <c r="C4" s="53"/>
      <c r="D4" s="53"/>
      <c r="E4" s="17" t="str">
        <f t="shared" ca="1" si="0"/>
        <v>Compte monsieur</v>
      </c>
      <c r="F4" s="13">
        <f t="shared" ca="1" si="1"/>
        <v>0</v>
      </c>
      <c r="G4" s="14">
        <f t="shared" ca="1" si="2"/>
        <v>0</v>
      </c>
      <c r="H4" s="15">
        <f t="shared" ca="1" si="3"/>
        <v>0</v>
      </c>
      <c r="I4" s="16">
        <f t="shared" ca="1" si="4"/>
        <v>0</v>
      </c>
      <c r="J4" s="53"/>
    </row>
    <row r="5" spans="1:10" ht="15.75" customHeight="1" x14ac:dyDescent="0.25">
      <c r="A5" s="153"/>
      <c r="B5" s="53"/>
      <c r="C5" s="53"/>
      <c r="D5" s="53"/>
      <c r="E5" s="17" t="str">
        <f t="shared" ca="1" si="0"/>
        <v>Compte madame</v>
      </c>
      <c r="F5" s="13">
        <f t="shared" ref="F5" ca="1" si="5">IFERROR(SUMIFS(Col_Cr,Col_Compte,E5,Col_P,""),"")</f>
        <v>0</v>
      </c>
      <c r="G5" s="14">
        <f t="shared" ref="G5" ca="1" si="6">IFERROR(SUMIFS(Col_De,Col_Compte,E5,Col_P,""),"")</f>
        <v>0</v>
      </c>
      <c r="H5" s="15">
        <f t="shared" ref="H5" ca="1" si="7">IFERROR(OFFSET(INDEX(Choix_Compte,MATCH(E5,Choix_Compte,0),1),,1)+IFERROR(SUMIF(Col_Compte,E5,Col_Cr)-SUMIF(Col_Compte,E5,Col_De),0),"")</f>
        <v>0</v>
      </c>
      <c r="I5" s="16">
        <f t="shared" ref="I5" ca="1" si="8">IFERROR(OFFSET(INDEX(Choix_Compte,MATCH(E5,Choix_Compte,0),1),,1)+IFERROR(SUMIFS(Col_Cr,Col_Compte,E5,Col_P,"&gt;&lt;")-SUMIFS(Col_De,Col_Compte,E5,Col_P,"&gt;&lt;"),0),"")</f>
        <v>0</v>
      </c>
      <c r="J5" s="53"/>
    </row>
    <row r="6" spans="1:10" ht="27" customHeight="1" x14ac:dyDescent="0.25">
      <c r="A6" s="154" t="s">
        <v>0</v>
      </c>
      <c r="B6" s="127" t="s">
        <v>15</v>
      </c>
      <c r="C6" s="127" t="s">
        <v>140</v>
      </c>
      <c r="D6" s="127" t="s">
        <v>141</v>
      </c>
      <c r="E6" s="127" t="s">
        <v>1</v>
      </c>
      <c r="F6" s="127" t="s">
        <v>2</v>
      </c>
      <c r="G6" s="127" t="s">
        <v>175</v>
      </c>
      <c r="H6" s="127" t="s">
        <v>3</v>
      </c>
      <c r="I6" s="127" t="s">
        <v>4</v>
      </c>
      <c r="J6" s="127" t="s">
        <v>5</v>
      </c>
    </row>
    <row r="7" spans="1:10" x14ac:dyDescent="0.25">
      <c r="A7" s="155">
        <v>43821</v>
      </c>
      <c r="B7" s="10" t="s">
        <v>275</v>
      </c>
      <c r="C7" s="10" t="s">
        <v>279</v>
      </c>
      <c r="D7" s="10" t="s">
        <v>280</v>
      </c>
      <c r="F7" s="56" t="s">
        <v>14</v>
      </c>
      <c r="H7" s="39">
        <v>2500</v>
      </c>
      <c r="I7" s="39"/>
      <c r="J7" s="40"/>
    </row>
  </sheetData>
  <sheetProtection selectLockedCells="1"/>
  <dataValidations count="4">
    <dataValidation type="list" allowBlank="1" showInputMessage="1" showErrorMessage="1" sqref="C7" xr:uid="{00000000-0002-0000-0100-000000000000}">
      <formula1>Choix_Lib_Principal</formula1>
    </dataValidation>
    <dataValidation type="list" allowBlank="1" showInputMessage="1" showErrorMessage="1" sqref="B7" xr:uid="{00000000-0002-0000-0100-000001000000}">
      <formula1>Choix_Compte</formula1>
    </dataValidation>
    <dataValidation type="list" allowBlank="1" showInputMessage="1" showErrorMessage="1" sqref="F7" xr:uid="{00000000-0002-0000-0100-000002000000}">
      <formula1>Choix_Mode_de_paiement</formula1>
    </dataValidation>
    <dataValidation type="list" allowBlank="1" showInputMessage="1" showErrorMessage="1" sqref="D7" xr:uid="{00000000-0002-0000-0100-000003000000}">
      <formula1>OFFSET(Choix_Lib_Secondaire,MATCH(C7,Choix_Lib_Principal,0)-1,1,,COUNTA(OFFSET(Choix_Lib_Secondaire,MATCH(C7,Choix_Lib_Principal,0)-1,0))-1)</formula1>
    </dataValidation>
  </dataValidations>
  <pageMargins left="0.7" right="0.7" top="0.75" bottom="0.75" header="0.3" footer="0.3"/>
  <pageSetup paperSize="9" scale="62" fitToHeight="0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C76281-3BEE-4D53-9D38-D6526B035187}">
  <sheetPr codeName="Feuil3"/>
  <dimension ref="A1:U217"/>
  <sheetViews>
    <sheetView showGridLines="0" showRowColHeaders="0" zoomScale="85" zoomScaleNormal="85" workbookViewId="0">
      <pane ySplit="1" topLeftCell="A2" activePane="bottomLeft" state="frozen"/>
      <selection pane="bottomLeft" activeCell="J9" sqref="J9"/>
    </sheetView>
  </sheetViews>
  <sheetFormatPr baseColWidth="10" defaultColWidth="0" defaultRowHeight="14.25" customHeight="1" zeroHeight="1" x14ac:dyDescent="0.2"/>
  <cols>
    <col min="1" max="1" width="24.7109375" style="69" customWidth="1"/>
    <col min="2" max="3" width="6.7109375" style="69" customWidth="1"/>
    <col min="4" max="4" width="24.7109375" style="69" customWidth="1"/>
    <col min="5" max="6" width="6.7109375" style="69" customWidth="1"/>
    <col min="7" max="7" width="24.7109375" style="69" customWidth="1"/>
    <col min="8" max="9" width="6.7109375" style="69" customWidth="1"/>
    <col min="10" max="10" width="24.7109375" style="69" customWidth="1"/>
    <col min="11" max="12" width="6.7109375" style="69" customWidth="1"/>
    <col min="13" max="13" width="24.7109375" style="69" customWidth="1"/>
    <col min="14" max="15" width="6.7109375" style="69" customWidth="1"/>
    <col min="16" max="16" width="24.7109375" style="69" customWidth="1"/>
    <col min="17" max="18" width="6.7109375" style="69" customWidth="1"/>
    <col min="19" max="19" width="24.7109375" style="69" customWidth="1"/>
    <col min="20" max="20" width="6.7109375" style="69" customWidth="1"/>
    <col min="21" max="16384" width="11.42578125" style="69" hidden="1"/>
  </cols>
  <sheetData>
    <row r="1" spans="1:21" ht="42" customHeight="1" thickBot="1" x14ac:dyDescent="0.25">
      <c r="A1" s="126" t="s">
        <v>236</v>
      </c>
      <c r="B1" s="67"/>
      <c r="C1" s="67"/>
      <c r="D1" s="125" t="s">
        <v>237</v>
      </c>
      <c r="E1" s="157" t="str">
        <f ca="1">"Gestion des dépenses du compte : " &amp; OFFSET(Solde_Cpt_Com,,-3)</f>
        <v>Gestion des dépenses du compte : Compte principal</v>
      </c>
      <c r="F1" s="157"/>
      <c r="G1" s="157"/>
      <c r="H1" s="157"/>
      <c r="I1" s="157"/>
      <c r="J1" s="157"/>
      <c r="K1" s="157"/>
      <c r="L1" s="157"/>
      <c r="M1" s="157"/>
      <c r="N1" s="157"/>
      <c r="O1" s="157"/>
      <c r="P1" s="157"/>
      <c r="Q1" s="157"/>
      <c r="R1" s="157"/>
      <c r="S1" s="157"/>
      <c r="T1" s="158"/>
      <c r="U1" s="68"/>
    </row>
    <row r="2" spans="1:21" ht="28.5" customHeight="1" thickBot="1" x14ac:dyDescent="0.25">
      <c r="A2" s="132" t="s">
        <v>274</v>
      </c>
      <c r="B2" s="133"/>
      <c r="C2" s="133"/>
      <c r="D2" s="133"/>
      <c r="E2" s="133"/>
      <c r="F2" s="133"/>
      <c r="G2" s="133"/>
      <c r="H2" s="133"/>
      <c r="I2" s="134"/>
      <c r="J2" s="70">
        <f ca="1">Solde_Cpt_Com-SUM(B17,E17,H17,K17,N17,Q17)+T17</f>
        <v>2500</v>
      </c>
      <c r="K2" s="71"/>
      <c r="L2" s="71"/>
      <c r="M2" s="71"/>
      <c r="N2" s="71"/>
      <c r="O2" s="71"/>
      <c r="P2" s="71"/>
      <c r="Q2" s="71"/>
      <c r="R2" s="71"/>
      <c r="S2" s="71"/>
      <c r="T2" s="72"/>
      <c r="U2" s="146"/>
    </row>
    <row r="3" spans="1:21" ht="28.5" customHeight="1" thickBot="1" x14ac:dyDescent="0.25">
      <c r="A3" s="135" t="s">
        <v>238</v>
      </c>
      <c r="B3" s="136"/>
      <c r="C3" s="136"/>
      <c r="D3" s="136"/>
      <c r="E3" s="136"/>
      <c r="F3" s="136"/>
      <c r="G3" s="136"/>
      <c r="H3" s="136"/>
      <c r="I3" s="136"/>
      <c r="J3" s="136"/>
      <c r="K3" s="136"/>
      <c r="L3" s="136"/>
      <c r="M3" s="136"/>
      <c r="N3" s="136"/>
      <c r="O3" s="136"/>
      <c r="P3" s="136"/>
      <c r="Q3" s="136"/>
      <c r="R3" s="137"/>
      <c r="S3" s="138" t="s">
        <v>239</v>
      </c>
      <c r="T3" s="139"/>
      <c r="U3" s="146"/>
    </row>
    <row r="4" spans="1:21" ht="25.5" customHeight="1" thickBot="1" x14ac:dyDescent="0.25">
      <c r="A4" s="73" t="s">
        <v>19</v>
      </c>
      <c r="B4" s="140">
        <v>700</v>
      </c>
      <c r="C4" s="141"/>
      <c r="D4" s="73" t="s">
        <v>240</v>
      </c>
      <c r="E4" s="140">
        <v>200</v>
      </c>
      <c r="F4" s="141"/>
      <c r="G4" s="73" t="s">
        <v>241</v>
      </c>
      <c r="H4" s="140">
        <v>150</v>
      </c>
      <c r="I4" s="141"/>
      <c r="J4" s="73" t="s">
        <v>89</v>
      </c>
      <c r="K4" s="140">
        <v>200</v>
      </c>
      <c r="L4" s="141"/>
      <c r="M4" s="73" t="s">
        <v>242</v>
      </c>
      <c r="N4" s="140">
        <v>0</v>
      </c>
      <c r="O4" s="141"/>
      <c r="P4" s="73" t="s">
        <v>243</v>
      </c>
      <c r="Q4" s="140">
        <v>0</v>
      </c>
      <c r="R4" s="141"/>
      <c r="S4" s="74" t="s">
        <v>244</v>
      </c>
      <c r="T4" s="75">
        <f>SUM(T6:T16)</f>
        <v>0</v>
      </c>
      <c r="U4" s="146"/>
    </row>
    <row r="5" spans="1:21" ht="25.5" customHeight="1" thickBot="1" x14ac:dyDescent="0.25">
      <c r="A5" s="76" t="s">
        <v>245</v>
      </c>
      <c r="B5" s="147">
        <f>B4-C17</f>
        <v>700</v>
      </c>
      <c r="C5" s="148"/>
      <c r="D5" s="77" t="s">
        <v>245</v>
      </c>
      <c r="E5" s="149">
        <v>100</v>
      </c>
      <c r="F5" s="150"/>
      <c r="G5" s="77" t="s">
        <v>245</v>
      </c>
      <c r="H5" s="149">
        <f>H4-I17</f>
        <v>150</v>
      </c>
      <c r="I5" s="150"/>
      <c r="J5" s="77" t="s">
        <v>245</v>
      </c>
      <c r="K5" s="149">
        <f>K4-L17</f>
        <v>200</v>
      </c>
      <c r="L5" s="150"/>
      <c r="M5" s="77" t="s">
        <v>245</v>
      </c>
      <c r="N5" s="149">
        <f>N4-O17</f>
        <v>0</v>
      </c>
      <c r="O5" s="150"/>
      <c r="P5" s="77" t="s">
        <v>245</v>
      </c>
      <c r="Q5" s="149">
        <f>Q4-R17</f>
        <v>0</v>
      </c>
      <c r="R5" s="150"/>
      <c r="S5" s="78" t="s">
        <v>246</v>
      </c>
      <c r="T5" s="79" t="s">
        <v>247</v>
      </c>
      <c r="U5" s="146"/>
    </row>
    <row r="6" spans="1:21" ht="25.5" customHeight="1" thickBot="1" x14ac:dyDescent="0.25">
      <c r="A6" s="78" t="s">
        <v>246</v>
      </c>
      <c r="B6" s="80" t="s">
        <v>248</v>
      </c>
      <c r="C6" s="79" t="s">
        <v>249</v>
      </c>
      <c r="D6" s="78" t="s">
        <v>246</v>
      </c>
      <c r="E6" s="80" t="s">
        <v>248</v>
      </c>
      <c r="F6" s="79" t="s">
        <v>249</v>
      </c>
      <c r="G6" s="78" t="s">
        <v>246</v>
      </c>
      <c r="H6" s="80" t="s">
        <v>248</v>
      </c>
      <c r="I6" s="79" t="s">
        <v>249</v>
      </c>
      <c r="J6" s="78" t="s">
        <v>246</v>
      </c>
      <c r="K6" s="80" t="s">
        <v>248</v>
      </c>
      <c r="L6" s="79" t="s">
        <v>249</v>
      </c>
      <c r="M6" s="78" t="s">
        <v>246</v>
      </c>
      <c r="N6" s="80" t="s">
        <v>248</v>
      </c>
      <c r="O6" s="79" t="s">
        <v>249</v>
      </c>
      <c r="P6" s="78" t="s">
        <v>246</v>
      </c>
      <c r="Q6" s="80" t="s">
        <v>248</v>
      </c>
      <c r="R6" s="79" t="s">
        <v>249</v>
      </c>
      <c r="S6" s="81"/>
      <c r="T6" s="82"/>
      <c r="U6" s="146"/>
    </row>
    <row r="7" spans="1:21" ht="25.5" customHeight="1" x14ac:dyDescent="0.2">
      <c r="A7" s="83"/>
      <c r="B7" s="84"/>
      <c r="C7" s="85"/>
      <c r="D7" s="83"/>
      <c r="E7" s="86"/>
      <c r="F7" s="85"/>
      <c r="G7" s="83"/>
      <c r="H7" s="86"/>
      <c r="I7" s="85"/>
      <c r="J7" s="83"/>
      <c r="K7" s="86"/>
      <c r="L7" s="85"/>
      <c r="M7" s="83"/>
      <c r="N7" s="86"/>
      <c r="O7" s="85"/>
      <c r="P7" s="87"/>
      <c r="Q7" s="88"/>
      <c r="R7" s="85"/>
      <c r="S7" s="89"/>
      <c r="T7" s="90"/>
      <c r="U7" s="146"/>
    </row>
    <row r="8" spans="1:21" ht="25.5" customHeight="1" x14ac:dyDescent="0.2">
      <c r="A8" s="91"/>
      <c r="B8" s="92"/>
      <c r="C8" s="93"/>
      <c r="D8" s="91"/>
      <c r="E8" s="94"/>
      <c r="F8" s="93"/>
      <c r="G8" s="91"/>
      <c r="H8" s="94"/>
      <c r="I8" s="93"/>
      <c r="J8" s="91"/>
      <c r="K8" s="94"/>
      <c r="L8" s="93"/>
      <c r="M8" s="91"/>
      <c r="N8" s="94"/>
      <c r="O8" s="93"/>
      <c r="P8" s="91"/>
      <c r="Q8" s="94"/>
      <c r="R8" s="93"/>
      <c r="S8" s="95"/>
      <c r="T8" s="96"/>
      <c r="U8" s="146"/>
    </row>
    <row r="9" spans="1:21" ht="25.5" customHeight="1" x14ac:dyDescent="0.2">
      <c r="A9" s="91"/>
      <c r="B9" s="94"/>
      <c r="C9" s="93"/>
      <c r="D9" s="91"/>
      <c r="E9" s="94"/>
      <c r="F9" s="93"/>
      <c r="G9" s="91"/>
      <c r="H9" s="94"/>
      <c r="I9" s="93"/>
      <c r="J9" s="91"/>
      <c r="K9" s="94"/>
      <c r="L9" s="93"/>
      <c r="M9" s="91"/>
      <c r="N9" s="94"/>
      <c r="O9" s="93"/>
      <c r="P9" s="91"/>
      <c r="Q9" s="94"/>
      <c r="R9" s="93"/>
      <c r="S9" s="95"/>
      <c r="T9" s="96"/>
      <c r="U9" s="146"/>
    </row>
    <row r="10" spans="1:21" ht="25.5" customHeight="1" x14ac:dyDescent="0.2">
      <c r="A10" s="91"/>
      <c r="B10" s="94"/>
      <c r="C10" s="93"/>
      <c r="D10" s="91"/>
      <c r="E10" s="94"/>
      <c r="F10" s="93"/>
      <c r="G10" s="91"/>
      <c r="H10" s="94"/>
      <c r="I10" s="93"/>
      <c r="J10" s="91"/>
      <c r="K10" s="97"/>
      <c r="L10" s="93"/>
      <c r="M10" s="91"/>
      <c r="N10" s="94"/>
      <c r="O10" s="93"/>
      <c r="P10" s="98"/>
      <c r="Q10" s="97"/>
      <c r="R10" s="93"/>
      <c r="S10" s="95"/>
      <c r="T10" s="96"/>
      <c r="U10" s="146"/>
    </row>
    <row r="11" spans="1:21" ht="25.5" customHeight="1" x14ac:dyDescent="0.2">
      <c r="A11" s="91"/>
      <c r="B11" s="94"/>
      <c r="C11" s="93"/>
      <c r="D11" s="91"/>
      <c r="E11" s="94"/>
      <c r="F11" s="93"/>
      <c r="G11" s="91"/>
      <c r="H11" s="94"/>
      <c r="I11" s="93"/>
      <c r="J11" s="91"/>
      <c r="K11" s="97"/>
      <c r="L11" s="93"/>
      <c r="M11" s="91"/>
      <c r="N11" s="94"/>
      <c r="O11" s="93"/>
      <c r="P11" s="91"/>
      <c r="Q11" s="97"/>
      <c r="R11" s="93"/>
      <c r="S11" s="99"/>
      <c r="T11" s="93"/>
      <c r="U11" s="146"/>
    </row>
    <row r="12" spans="1:21" ht="25.5" customHeight="1" x14ac:dyDescent="0.2">
      <c r="A12" s="91"/>
      <c r="B12" s="94"/>
      <c r="C12" s="93"/>
      <c r="D12" s="91"/>
      <c r="E12" s="97"/>
      <c r="F12" s="93"/>
      <c r="G12" s="91"/>
      <c r="H12" s="94"/>
      <c r="I12" s="93"/>
      <c r="J12" s="91"/>
      <c r="K12" s="97"/>
      <c r="L12" s="93"/>
      <c r="M12" s="91"/>
      <c r="N12" s="97"/>
      <c r="O12" s="93"/>
      <c r="P12" s="91"/>
      <c r="Q12" s="97"/>
      <c r="R12" s="93"/>
      <c r="S12" s="100"/>
      <c r="T12" s="93"/>
      <c r="U12" s="146"/>
    </row>
    <row r="13" spans="1:21" ht="25.5" customHeight="1" x14ac:dyDescent="0.2">
      <c r="A13" s="91"/>
      <c r="B13" s="94"/>
      <c r="C13" s="93"/>
      <c r="D13" s="100"/>
      <c r="E13" s="97"/>
      <c r="F13" s="93"/>
      <c r="G13" s="100"/>
      <c r="H13" s="94"/>
      <c r="I13" s="93"/>
      <c r="J13" s="100"/>
      <c r="K13" s="97"/>
      <c r="L13" s="93"/>
      <c r="M13" s="100"/>
      <c r="N13" s="97"/>
      <c r="O13" s="93"/>
      <c r="P13" s="100"/>
      <c r="Q13" s="97"/>
      <c r="R13" s="93"/>
      <c r="S13" s="100"/>
      <c r="T13" s="93"/>
      <c r="U13" s="146"/>
    </row>
    <row r="14" spans="1:21" ht="25.5" customHeight="1" x14ac:dyDescent="0.2">
      <c r="A14" s="91"/>
      <c r="B14" s="94"/>
      <c r="C14" s="93"/>
      <c r="D14" s="100"/>
      <c r="E14" s="97"/>
      <c r="F14" s="93"/>
      <c r="G14" s="100"/>
      <c r="H14" s="94"/>
      <c r="I14" s="93"/>
      <c r="J14" s="100"/>
      <c r="K14" s="97"/>
      <c r="L14" s="93"/>
      <c r="M14" s="100"/>
      <c r="N14" s="97"/>
      <c r="O14" s="93"/>
      <c r="P14" s="100"/>
      <c r="Q14" s="97"/>
      <c r="R14" s="93"/>
      <c r="S14" s="100"/>
      <c r="T14" s="93"/>
      <c r="U14" s="146"/>
    </row>
    <row r="15" spans="1:21" ht="25.5" customHeight="1" x14ac:dyDescent="0.2">
      <c r="A15" s="91"/>
      <c r="B15" s="97"/>
      <c r="C15" s="93"/>
      <c r="D15" s="100"/>
      <c r="E15" s="94"/>
      <c r="F15" s="93"/>
      <c r="G15" s="100"/>
      <c r="H15" s="97"/>
      <c r="I15" s="93"/>
      <c r="J15" s="100"/>
      <c r="K15" s="97"/>
      <c r="L15" s="93"/>
      <c r="M15" s="100"/>
      <c r="N15" s="97"/>
      <c r="O15" s="93"/>
      <c r="P15" s="100"/>
      <c r="Q15" s="97"/>
      <c r="R15" s="93"/>
      <c r="S15" s="100"/>
      <c r="T15" s="93"/>
      <c r="U15" s="146"/>
    </row>
    <row r="16" spans="1:21" ht="25.5" customHeight="1" thickBot="1" x14ac:dyDescent="0.25">
      <c r="A16" s="101"/>
      <c r="B16" s="102"/>
      <c r="C16" s="103"/>
      <c r="D16" s="104"/>
      <c r="E16" s="102"/>
      <c r="F16" s="103"/>
      <c r="G16" s="104"/>
      <c r="H16" s="105"/>
      <c r="I16" s="103"/>
      <c r="J16" s="104"/>
      <c r="K16" s="105"/>
      <c r="L16" s="103"/>
      <c r="M16" s="104"/>
      <c r="N16" s="105"/>
      <c r="O16" s="103"/>
      <c r="P16" s="104"/>
      <c r="Q16" s="105"/>
      <c r="R16" s="103"/>
      <c r="S16" s="106"/>
      <c r="T16" s="107"/>
      <c r="U16" s="146"/>
    </row>
    <row r="17" spans="1:21" ht="25.5" customHeight="1" thickBot="1" x14ac:dyDescent="0.25">
      <c r="A17" s="108" t="str">
        <f>"Total "&amp;A4</f>
        <v>Total Achats divers</v>
      </c>
      <c r="B17" s="109">
        <f>SUM(B7:B16)</f>
        <v>0</v>
      </c>
      <c r="C17" s="110">
        <f t="array" ref="C17">SUMPRODUCT((IF(B7:B16=0,C7:C16,B7:B16))*1)</f>
        <v>0</v>
      </c>
      <c r="D17" s="108" t="str">
        <f>"Total "&amp;D4</f>
        <v>Total Habillement filles</v>
      </c>
      <c r="E17" s="109">
        <f>SUM(E7:E16)</f>
        <v>0</v>
      </c>
      <c r="F17" s="110">
        <f t="array" ref="F17">SUMPRODUCT((IF(E7:E16=0,F7:F16,E7:E16))*1)</f>
        <v>0</v>
      </c>
      <c r="G17" s="108" t="str">
        <f>"Total "&amp;G4</f>
        <v>Total Divers</v>
      </c>
      <c r="H17" s="109">
        <f>SUM(H7:H16)</f>
        <v>0</v>
      </c>
      <c r="I17" s="110">
        <f t="array" ref="I17">SUMPRODUCT((IF(H7:H16=0,I7:I16,H7:H16))*1)</f>
        <v>0</v>
      </c>
      <c r="J17" s="108" t="str">
        <f>"Total "&amp;J4</f>
        <v>Total Cantine</v>
      </c>
      <c r="K17" s="109">
        <f>SUM(K7:K16)</f>
        <v>0</v>
      </c>
      <c r="L17" s="110">
        <f t="array" ref="L17">SUMPRODUCT((IF(K7:K16=0,L7:L16,K7:K16))*1)</f>
        <v>0</v>
      </c>
      <c r="M17" s="108" t="str">
        <f>"Total "&amp;M4</f>
        <v>Total Extra</v>
      </c>
      <c r="N17" s="109">
        <f>SUM(N7:N16)</f>
        <v>0</v>
      </c>
      <c r="O17" s="110">
        <f t="array" ref="O17">SUMPRODUCT((IF(N7:N16=0,O7:O16,N7:N16))*1)</f>
        <v>0</v>
      </c>
      <c r="P17" s="108" t="str">
        <f>"Total "&amp;P4</f>
        <v>Total Catégorie 6</v>
      </c>
      <c r="Q17" s="109">
        <f>SUM(Q7:Q16)</f>
        <v>0</v>
      </c>
      <c r="R17" s="110">
        <f t="array" ref="R17">SUMPRODUCT((IF(Q7:Q16=0,R7:R16,Q7:Q16))*1)</f>
        <v>0</v>
      </c>
      <c r="S17" s="108" t="s">
        <v>250</v>
      </c>
      <c r="T17" s="111">
        <f>T4</f>
        <v>0</v>
      </c>
      <c r="U17" s="146"/>
    </row>
    <row r="18" spans="1:21" ht="22.5" customHeight="1" x14ac:dyDescent="0.2">
      <c r="A18" s="112" t="s">
        <v>251</v>
      </c>
      <c r="B18" s="142"/>
      <c r="C18" s="142"/>
      <c r="D18" s="142"/>
      <c r="E18" s="142"/>
      <c r="F18" s="142"/>
      <c r="G18" s="142"/>
      <c r="H18" s="142"/>
      <c r="I18" s="142"/>
      <c r="J18" s="142"/>
      <c r="K18" s="142"/>
      <c r="L18" s="142"/>
      <c r="M18" s="142"/>
      <c r="N18" s="142"/>
      <c r="O18" s="142"/>
      <c r="P18" s="142"/>
      <c r="Q18" s="142"/>
      <c r="R18" s="142"/>
      <c r="S18" s="142"/>
      <c r="T18" s="143"/>
      <c r="U18" s="146"/>
    </row>
    <row r="19" spans="1:21" ht="195" customHeight="1" thickBot="1" x14ac:dyDescent="0.25">
      <c r="A19" s="113"/>
      <c r="B19" s="144"/>
      <c r="C19" s="144"/>
      <c r="D19" s="144"/>
      <c r="E19" s="144"/>
      <c r="F19" s="144"/>
      <c r="G19" s="144"/>
      <c r="H19" s="144"/>
      <c r="I19" s="144"/>
      <c r="J19" s="144"/>
      <c r="K19" s="144"/>
      <c r="L19" s="144"/>
      <c r="M19" s="144"/>
      <c r="N19" s="144"/>
      <c r="O19" s="144"/>
      <c r="P19" s="144"/>
      <c r="Q19" s="144"/>
      <c r="R19" s="144"/>
      <c r="S19" s="144"/>
      <c r="T19" s="145"/>
      <c r="U19" s="146"/>
    </row>
    <row r="20" spans="1:21" ht="28.5" customHeight="1" thickBot="1" x14ac:dyDescent="0.25">
      <c r="A20" s="132" t="s">
        <v>252</v>
      </c>
      <c r="B20" s="133"/>
      <c r="C20" s="133"/>
      <c r="D20" s="133"/>
      <c r="E20" s="133"/>
      <c r="F20" s="133"/>
      <c r="G20" s="133"/>
      <c r="H20" s="133"/>
      <c r="I20" s="134"/>
      <c r="J20" s="70">
        <f ca="1">_M1-SUM(B35,E35,H35,K35,N35,Q35)+T35</f>
        <v>2500</v>
      </c>
      <c r="K20" s="71"/>
      <c r="L20" s="71"/>
      <c r="M20" s="71"/>
      <c r="N20" s="71"/>
      <c r="O20" s="71"/>
      <c r="P20" s="71"/>
      <c r="Q20" s="71"/>
      <c r="R20" s="71"/>
      <c r="S20" s="71"/>
      <c r="T20" s="72"/>
      <c r="U20" s="146"/>
    </row>
    <row r="21" spans="1:21" ht="28.5" customHeight="1" thickBot="1" x14ac:dyDescent="0.25">
      <c r="A21" s="135" t="s">
        <v>253</v>
      </c>
      <c r="B21" s="136"/>
      <c r="C21" s="136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6"/>
      <c r="P21" s="136"/>
      <c r="Q21" s="136"/>
      <c r="R21" s="137"/>
      <c r="S21" s="138" t="s">
        <v>239</v>
      </c>
      <c r="T21" s="139"/>
      <c r="U21" s="146"/>
    </row>
    <row r="22" spans="1:21" ht="25.5" customHeight="1" thickBot="1" x14ac:dyDescent="0.25">
      <c r="A22" s="73" t="s">
        <v>19</v>
      </c>
      <c r="B22" s="140">
        <v>700</v>
      </c>
      <c r="C22" s="141"/>
      <c r="D22" s="73" t="s">
        <v>240</v>
      </c>
      <c r="E22" s="140">
        <v>200</v>
      </c>
      <c r="F22" s="141"/>
      <c r="G22" s="73" t="s">
        <v>241</v>
      </c>
      <c r="H22" s="140">
        <v>150</v>
      </c>
      <c r="I22" s="141"/>
      <c r="J22" s="73" t="s">
        <v>89</v>
      </c>
      <c r="K22" s="140">
        <v>200</v>
      </c>
      <c r="L22" s="141"/>
      <c r="M22" s="73" t="s">
        <v>242</v>
      </c>
      <c r="N22" s="140">
        <v>0</v>
      </c>
      <c r="O22" s="141"/>
      <c r="P22" s="73" t="s">
        <v>243</v>
      </c>
      <c r="Q22" s="140">
        <v>0</v>
      </c>
      <c r="R22" s="141"/>
      <c r="S22" s="74" t="s">
        <v>244</v>
      </c>
      <c r="T22" s="75">
        <f>SUM(T24:T34)</f>
        <v>0</v>
      </c>
      <c r="U22" s="146"/>
    </row>
    <row r="23" spans="1:21" ht="25.5" customHeight="1" thickBot="1" x14ac:dyDescent="0.25">
      <c r="A23" s="76" t="s">
        <v>245</v>
      </c>
      <c r="B23" s="147">
        <f>B22-C35</f>
        <v>700</v>
      </c>
      <c r="C23" s="148"/>
      <c r="D23" s="77" t="s">
        <v>245</v>
      </c>
      <c r="E23" s="149">
        <f>E22-F35</f>
        <v>200</v>
      </c>
      <c r="F23" s="150"/>
      <c r="G23" s="77" t="s">
        <v>245</v>
      </c>
      <c r="H23" s="149">
        <f>H22-I35</f>
        <v>150</v>
      </c>
      <c r="I23" s="150"/>
      <c r="J23" s="77" t="s">
        <v>245</v>
      </c>
      <c r="K23" s="149">
        <f>K22-L35</f>
        <v>200</v>
      </c>
      <c r="L23" s="150"/>
      <c r="M23" s="77" t="s">
        <v>245</v>
      </c>
      <c r="N23" s="149">
        <f>N22-O35</f>
        <v>0</v>
      </c>
      <c r="O23" s="150"/>
      <c r="P23" s="77" t="s">
        <v>245</v>
      </c>
      <c r="Q23" s="149">
        <f>Q22-R35</f>
        <v>0</v>
      </c>
      <c r="R23" s="150"/>
      <c r="S23" s="78" t="s">
        <v>246</v>
      </c>
      <c r="T23" s="79" t="s">
        <v>247</v>
      </c>
      <c r="U23" s="146"/>
    </row>
    <row r="24" spans="1:21" ht="25.5" customHeight="1" thickBot="1" x14ac:dyDescent="0.25">
      <c r="A24" s="78" t="s">
        <v>246</v>
      </c>
      <c r="B24" s="80" t="s">
        <v>248</v>
      </c>
      <c r="C24" s="79" t="s">
        <v>249</v>
      </c>
      <c r="D24" s="78" t="s">
        <v>246</v>
      </c>
      <c r="E24" s="80" t="s">
        <v>248</v>
      </c>
      <c r="F24" s="79" t="s">
        <v>249</v>
      </c>
      <c r="G24" s="78" t="s">
        <v>246</v>
      </c>
      <c r="H24" s="80" t="s">
        <v>248</v>
      </c>
      <c r="I24" s="79" t="s">
        <v>249</v>
      </c>
      <c r="J24" s="78" t="s">
        <v>246</v>
      </c>
      <c r="K24" s="80" t="s">
        <v>248</v>
      </c>
      <c r="L24" s="79" t="s">
        <v>249</v>
      </c>
      <c r="M24" s="78" t="s">
        <v>246</v>
      </c>
      <c r="N24" s="80" t="s">
        <v>248</v>
      </c>
      <c r="O24" s="79" t="s">
        <v>249</v>
      </c>
      <c r="P24" s="78" t="s">
        <v>246</v>
      </c>
      <c r="Q24" s="80" t="s">
        <v>248</v>
      </c>
      <c r="R24" s="79" t="s">
        <v>249</v>
      </c>
      <c r="S24" s="114"/>
      <c r="T24" s="82"/>
      <c r="U24" s="146"/>
    </row>
    <row r="25" spans="1:21" ht="25.5" customHeight="1" x14ac:dyDescent="0.2">
      <c r="A25" s="83"/>
      <c r="B25" s="86"/>
      <c r="C25" s="85"/>
      <c r="D25" s="83"/>
      <c r="E25" s="86"/>
      <c r="F25" s="85"/>
      <c r="G25" s="83"/>
      <c r="H25" s="86"/>
      <c r="I25" s="85"/>
      <c r="J25" s="83"/>
      <c r="K25" s="86"/>
      <c r="L25" s="85"/>
      <c r="M25" s="91"/>
      <c r="N25" s="86"/>
      <c r="O25" s="85"/>
      <c r="P25" s="83"/>
      <c r="Q25" s="86"/>
      <c r="R25" s="85"/>
      <c r="S25" s="81"/>
      <c r="T25" s="82"/>
      <c r="U25" s="146"/>
    </row>
    <row r="26" spans="1:21" ht="25.5" customHeight="1" x14ac:dyDescent="0.2">
      <c r="A26" s="91"/>
      <c r="B26" s="94"/>
      <c r="C26" s="93"/>
      <c r="D26" s="91"/>
      <c r="E26" s="94"/>
      <c r="F26" s="93"/>
      <c r="G26" s="91"/>
      <c r="H26" s="94"/>
      <c r="I26" s="93"/>
      <c r="J26" s="91"/>
      <c r="K26" s="92"/>
      <c r="L26" s="93"/>
      <c r="M26" s="83"/>
      <c r="N26" s="88"/>
      <c r="O26" s="93"/>
      <c r="P26" s="91"/>
      <c r="Q26" s="94"/>
      <c r="R26" s="93"/>
      <c r="S26" s="99"/>
      <c r="T26" s="115"/>
      <c r="U26" s="146"/>
    </row>
    <row r="27" spans="1:21" ht="25.5" customHeight="1" x14ac:dyDescent="0.2">
      <c r="A27" s="91"/>
      <c r="B27" s="94"/>
      <c r="C27" s="93"/>
      <c r="D27" s="91"/>
      <c r="E27" s="94"/>
      <c r="F27" s="93"/>
      <c r="G27" s="91"/>
      <c r="H27" s="94"/>
      <c r="I27" s="93"/>
      <c r="J27" s="91"/>
      <c r="K27" s="92"/>
      <c r="L27" s="93"/>
      <c r="M27" s="91"/>
      <c r="N27" s="94"/>
      <c r="O27" s="93"/>
      <c r="P27" s="91"/>
      <c r="Q27" s="94"/>
      <c r="R27" s="93"/>
      <c r="S27" s="100"/>
      <c r="T27" s="115"/>
      <c r="U27" s="146"/>
    </row>
    <row r="28" spans="1:21" ht="25.5" customHeight="1" x14ac:dyDescent="0.2">
      <c r="A28" s="91"/>
      <c r="B28" s="94"/>
      <c r="C28" s="93"/>
      <c r="D28" s="91"/>
      <c r="E28" s="94"/>
      <c r="F28" s="93"/>
      <c r="G28" s="91"/>
      <c r="H28" s="94"/>
      <c r="I28" s="93"/>
      <c r="J28" s="91"/>
      <c r="K28" s="97"/>
      <c r="L28" s="93"/>
      <c r="M28" s="91"/>
      <c r="N28" s="94"/>
      <c r="O28" s="93"/>
      <c r="P28" s="91"/>
      <c r="Q28" s="97"/>
      <c r="R28" s="93"/>
      <c r="S28" s="100"/>
      <c r="T28" s="96"/>
      <c r="U28" s="146"/>
    </row>
    <row r="29" spans="1:21" ht="25.5" customHeight="1" x14ac:dyDescent="0.2">
      <c r="A29" s="91"/>
      <c r="B29" s="94"/>
      <c r="C29" s="93"/>
      <c r="D29" s="98"/>
      <c r="E29" s="97"/>
      <c r="F29" s="93"/>
      <c r="G29" s="91"/>
      <c r="H29" s="94"/>
      <c r="I29" s="93"/>
      <c r="J29" s="91"/>
      <c r="K29" s="97"/>
      <c r="L29" s="93"/>
      <c r="M29" s="91"/>
      <c r="N29" s="94"/>
      <c r="O29" s="93"/>
      <c r="P29" s="91"/>
      <c r="Q29" s="97"/>
      <c r="R29" s="93"/>
      <c r="S29" s="99"/>
      <c r="T29" s="115"/>
      <c r="U29" s="146"/>
    </row>
    <row r="30" spans="1:21" ht="25.5" customHeight="1" x14ac:dyDescent="0.2">
      <c r="A30" s="91"/>
      <c r="B30" s="94"/>
      <c r="C30" s="93"/>
      <c r="D30" s="91"/>
      <c r="E30" s="97"/>
      <c r="F30" s="93"/>
      <c r="G30" s="91"/>
      <c r="H30" s="94"/>
      <c r="I30" s="93"/>
      <c r="J30" s="91"/>
      <c r="K30" s="97"/>
      <c r="L30" s="93"/>
      <c r="M30" s="91"/>
      <c r="N30" s="94"/>
      <c r="O30" s="93"/>
      <c r="P30" s="91"/>
      <c r="Q30" s="97"/>
      <c r="R30" s="93"/>
      <c r="S30" s="100"/>
      <c r="T30" s="93"/>
      <c r="U30" s="146"/>
    </row>
    <row r="31" spans="1:21" ht="25.5" customHeight="1" x14ac:dyDescent="0.2">
      <c r="A31" s="91"/>
      <c r="B31" s="94"/>
      <c r="C31" s="93"/>
      <c r="D31" s="100"/>
      <c r="E31" s="97"/>
      <c r="F31" s="93"/>
      <c r="G31" s="100"/>
      <c r="H31" s="94"/>
      <c r="I31" s="93"/>
      <c r="J31" s="100"/>
      <c r="K31" s="97"/>
      <c r="L31" s="93"/>
      <c r="M31" s="116"/>
      <c r="N31" s="117"/>
      <c r="O31" s="93"/>
      <c r="P31" s="100"/>
      <c r="Q31" s="97"/>
      <c r="R31" s="93"/>
      <c r="S31" s="100"/>
      <c r="T31" s="93"/>
      <c r="U31" s="146"/>
    </row>
    <row r="32" spans="1:21" ht="25.5" customHeight="1" x14ac:dyDescent="0.2">
      <c r="A32" s="91"/>
      <c r="B32" s="94"/>
      <c r="C32" s="93"/>
      <c r="D32" s="100"/>
      <c r="E32" s="94"/>
      <c r="F32" s="93"/>
      <c r="G32" s="100"/>
      <c r="H32" s="94"/>
      <c r="I32" s="93"/>
      <c r="J32" s="100"/>
      <c r="K32" s="97"/>
      <c r="L32" s="93"/>
      <c r="M32" s="100"/>
      <c r="N32" s="94"/>
      <c r="O32" s="93"/>
      <c r="P32" s="100"/>
      <c r="Q32" s="97"/>
      <c r="R32" s="93"/>
      <c r="S32" s="100"/>
      <c r="T32" s="93"/>
      <c r="U32" s="146"/>
    </row>
    <row r="33" spans="1:21" ht="25.5" customHeight="1" x14ac:dyDescent="0.2">
      <c r="A33" s="91"/>
      <c r="B33" s="94"/>
      <c r="C33" s="93"/>
      <c r="D33" s="100"/>
      <c r="E33" s="94"/>
      <c r="F33" s="93"/>
      <c r="G33" s="100"/>
      <c r="H33" s="94"/>
      <c r="I33" s="93"/>
      <c r="J33" s="100"/>
      <c r="K33" s="97"/>
      <c r="L33" s="93"/>
      <c r="M33" s="100"/>
      <c r="N33" s="94"/>
      <c r="O33" s="93"/>
      <c r="P33" s="100"/>
      <c r="Q33" s="97"/>
      <c r="R33" s="93"/>
      <c r="S33" s="100"/>
      <c r="T33" s="93"/>
      <c r="U33" s="146"/>
    </row>
    <row r="34" spans="1:21" ht="25.5" customHeight="1" thickBot="1" x14ac:dyDescent="0.25">
      <c r="A34" s="101"/>
      <c r="B34" s="105"/>
      <c r="C34" s="103"/>
      <c r="D34" s="104"/>
      <c r="E34" s="105"/>
      <c r="F34" s="103"/>
      <c r="G34" s="118"/>
      <c r="H34" s="105"/>
      <c r="I34" s="103"/>
      <c r="J34" s="104"/>
      <c r="K34" s="105"/>
      <c r="L34" s="103"/>
      <c r="M34" s="104"/>
      <c r="N34" s="105"/>
      <c r="O34" s="103"/>
      <c r="P34" s="104"/>
      <c r="Q34" s="105"/>
      <c r="R34" s="103"/>
      <c r="S34" s="106"/>
      <c r="T34" s="107"/>
      <c r="U34" s="146"/>
    </row>
    <row r="35" spans="1:21" ht="25.5" customHeight="1" thickBot="1" x14ac:dyDescent="0.25">
      <c r="A35" s="108" t="str">
        <f>"Total "&amp;A22</f>
        <v>Total Achats divers</v>
      </c>
      <c r="B35" s="109">
        <f>SUM(B25:B34)</f>
        <v>0</v>
      </c>
      <c r="C35" s="110">
        <f t="array" ref="C35">SUMPRODUCT((IF(B25:B34=0,C25:C34,B25:B34))*1)</f>
        <v>0</v>
      </c>
      <c r="D35" s="108" t="str">
        <f>"Total "&amp;D22</f>
        <v>Total Habillement filles</v>
      </c>
      <c r="E35" s="109">
        <f>SUM(E25:E34)</f>
        <v>0</v>
      </c>
      <c r="F35" s="110">
        <f t="array" ref="F35">SUMPRODUCT((IF(E25:E34=0,F25:F34,E25:E34))*1)</f>
        <v>0</v>
      </c>
      <c r="G35" s="108" t="str">
        <f>"Total "&amp;G22</f>
        <v>Total Divers</v>
      </c>
      <c r="H35" s="109">
        <f>SUM(H25:H34)</f>
        <v>0</v>
      </c>
      <c r="I35" s="110">
        <f t="array" ref="I35">SUMPRODUCT((IF(H25:H34=0,I25:I34,H25:H34))*1)</f>
        <v>0</v>
      </c>
      <c r="J35" s="108" t="str">
        <f>"Total "&amp;J22</f>
        <v>Total Cantine</v>
      </c>
      <c r="K35" s="109">
        <f>SUM(K25:K34)</f>
        <v>0</v>
      </c>
      <c r="L35" s="110">
        <f t="array" ref="L35">SUMPRODUCT((IF(K25:K34=0,L25:L34,K25:K34))*1)</f>
        <v>0</v>
      </c>
      <c r="M35" s="108" t="str">
        <f>"Total "&amp;M22</f>
        <v>Total Extra</v>
      </c>
      <c r="N35" s="109">
        <f>SUM(N25:N34)</f>
        <v>0</v>
      </c>
      <c r="O35" s="110">
        <f t="array" ref="O35">SUMPRODUCT((IF(N25:N34=0,O25:O34,N25:N34))*1)</f>
        <v>0</v>
      </c>
      <c r="P35" s="108" t="str">
        <f>"Total "&amp;P22</f>
        <v>Total Catégorie 6</v>
      </c>
      <c r="Q35" s="109">
        <f>SUM(Q25:Q34)</f>
        <v>0</v>
      </c>
      <c r="R35" s="110">
        <f t="array" ref="R35">SUMPRODUCT((IF(Q25:Q34=0,R25:R34,Q25:Q34))*1)</f>
        <v>0</v>
      </c>
      <c r="S35" s="108" t="s">
        <v>250</v>
      </c>
      <c r="T35" s="111">
        <f>T22</f>
        <v>0</v>
      </c>
      <c r="U35" s="146"/>
    </row>
    <row r="36" spans="1:21" ht="22.5" customHeight="1" x14ac:dyDescent="0.2">
      <c r="A36" s="112" t="s">
        <v>251</v>
      </c>
      <c r="B36" s="142"/>
      <c r="C36" s="142"/>
      <c r="D36" s="142"/>
      <c r="E36" s="142"/>
      <c r="F36" s="142"/>
      <c r="G36" s="142"/>
      <c r="H36" s="142"/>
      <c r="I36" s="142"/>
      <c r="J36" s="142"/>
      <c r="K36" s="142"/>
      <c r="L36" s="142"/>
      <c r="M36" s="142"/>
      <c r="N36" s="142"/>
      <c r="O36" s="142"/>
      <c r="P36" s="142"/>
      <c r="Q36" s="142"/>
      <c r="R36" s="142"/>
      <c r="S36" s="142"/>
      <c r="T36" s="143"/>
      <c r="U36" s="146"/>
    </row>
    <row r="37" spans="1:21" ht="195" customHeight="1" thickBot="1" x14ac:dyDescent="0.25">
      <c r="A37" s="113"/>
      <c r="B37" s="144"/>
      <c r="C37" s="144"/>
      <c r="D37" s="144"/>
      <c r="E37" s="144"/>
      <c r="F37" s="144"/>
      <c r="G37" s="144"/>
      <c r="H37" s="144"/>
      <c r="I37" s="144"/>
      <c r="J37" s="144"/>
      <c r="K37" s="144"/>
      <c r="L37" s="144"/>
      <c r="M37" s="144"/>
      <c r="N37" s="144"/>
      <c r="O37" s="144"/>
      <c r="P37" s="144"/>
      <c r="Q37" s="144"/>
      <c r="R37" s="144"/>
      <c r="S37" s="144"/>
      <c r="T37" s="145"/>
      <c r="U37" s="146"/>
    </row>
    <row r="38" spans="1:21" ht="28.5" customHeight="1" thickBot="1" x14ac:dyDescent="0.25">
      <c r="A38" s="132" t="s">
        <v>254</v>
      </c>
      <c r="B38" s="133"/>
      <c r="C38" s="133"/>
      <c r="D38" s="133"/>
      <c r="E38" s="133"/>
      <c r="F38" s="133"/>
      <c r="G38" s="133"/>
      <c r="H38" s="133"/>
      <c r="I38" s="134"/>
      <c r="J38" s="70">
        <f ca="1">_M2-SUM(B53,E53,H53,K53,N53,Q53)+T53</f>
        <v>2500</v>
      </c>
      <c r="K38" s="71"/>
      <c r="L38" s="71"/>
      <c r="M38" s="71"/>
      <c r="N38" s="71"/>
      <c r="O38" s="71"/>
      <c r="P38" s="71"/>
      <c r="Q38" s="71"/>
      <c r="R38" s="71"/>
      <c r="S38" s="71"/>
      <c r="T38" s="72"/>
      <c r="U38" s="146"/>
    </row>
    <row r="39" spans="1:21" ht="28.5" customHeight="1" thickBot="1" x14ac:dyDescent="0.25">
      <c r="A39" s="135" t="s">
        <v>255</v>
      </c>
      <c r="B39" s="136"/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7"/>
      <c r="S39" s="138" t="s">
        <v>239</v>
      </c>
      <c r="T39" s="139"/>
      <c r="U39" s="146"/>
    </row>
    <row r="40" spans="1:21" ht="25.5" customHeight="1" thickBot="1" x14ac:dyDescent="0.25">
      <c r="A40" s="73" t="s">
        <v>19</v>
      </c>
      <c r="B40" s="140">
        <v>700</v>
      </c>
      <c r="C40" s="141"/>
      <c r="D40" s="73" t="s">
        <v>240</v>
      </c>
      <c r="E40" s="140">
        <v>200</v>
      </c>
      <c r="F40" s="141"/>
      <c r="G40" s="73" t="s">
        <v>241</v>
      </c>
      <c r="H40" s="140">
        <v>150</v>
      </c>
      <c r="I40" s="141"/>
      <c r="J40" s="73" t="s">
        <v>89</v>
      </c>
      <c r="K40" s="140">
        <v>200</v>
      </c>
      <c r="L40" s="141"/>
      <c r="M40" s="73" t="s">
        <v>242</v>
      </c>
      <c r="N40" s="140">
        <v>0</v>
      </c>
      <c r="O40" s="141"/>
      <c r="P40" s="73" t="s">
        <v>243</v>
      </c>
      <c r="Q40" s="140">
        <v>0</v>
      </c>
      <c r="R40" s="141"/>
      <c r="S40" s="74" t="s">
        <v>244</v>
      </c>
      <c r="T40" s="75">
        <f>SUM(T42:T52)</f>
        <v>0</v>
      </c>
      <c r="U40" s="146"/>
    </row>
    <row r="41" spans="1:21" ht="25.5" customHeight="1" thickBot="1" x14ac:dyDescent="0.25">
      <c r="A41" s="76" t="s">
        <v>245</v>
      </c>
      <c r="B41" s="149">
        <f>B40-C53</f>
        <v>700</v>
      </c>
      <c r="C41" s="150"/>
      <c r="D41" s="77" t="s">
        <v>245</v>
      </c>
      <c r="E41" s="149">
        <f>E40-F53</f>
        <v>200</v>
      </c>
      <c r="F41" s="150"/>
      <c r="G41" s="77" t="s">
        <v>245</v>
      </c>
      <c r="H41" s="149">
        <f>H40-I53</f>
        <v>150</v>
      </c>
      <c r="I41" s="150"/>
      <c r="J41" s="77" t="s">
        <v>245</v>
      </c>
      <c r="K41" s="149">
        <f>K40-L53</f>
        <v>200</v>
      </c>
      <c r="L41" s="150"/>
      <c r="M41" s="77" t="s">
        <v>245</v>
      </c>
      <c r="N41" s="149">
        <f>N40-O53</f>
        <v>0</v>
      </c>
      <c r="O41" s="150"/>
      <c r="P41" s="77" t="s">
        <v>245</v>
      </c>
      <c r="Q41" s="149">
        <f>Q40-R53</f>
        <v>0</v>
      </c>
      <c r="R41" s="150"/>
      <c r="S41" s="78" t="s">
        <v>246</v>
      </c>
      <c r="T41" s="79" t="s">
        <v>247</v>
      </c>
      <c r="U41" s="146"/>
    </row>
    <row r="42" spans="1:21" ht="25.5" customHeight="1" thickBot="1" x14ac:dyDescent="0.25">
      <c r="A42" s="78" t="s">
        <v>246</v>
      </c>
      <c r="B42" s="80" t="s">
        <v>248</v>
      </c>
      <c r="C42" s="79" t="s">
        <v>249</v>
      </c>
      <c r="D42" s="78" t="s">
        <v>246</v>
      </c>
      <c r="E42" s="80" t="s">
        <v>248</v>
      </c>
      <c r="F42" s="79" t="s">
        <v>249</v>
      </c>
      <c r="G42" s="78" t="s">
        <v>246</v>
      </c>
      <c r="H42" s="80" t="s">
        <v>248</v>
      </c>
      <c r="I42" s="79" t="s">
        <v>249</v>
      </c>
      <c r="J42" s="78" t="s">
        <v>246</v>
      </c>
      <c r="K42" s="80" t="s">
        <v>248</v>
      </c>
      <c r="L42" s="79" t="s">
        <v>249</v>
      </c>
      <c r="M42" s="78" t="s">
        <v>246</v>
      </c>
      <c r="N42" s="80" t="s">
        <v>248</v>
      </c>
      <c r="O42" s="79" t="s">
        <v>249</v>
      </c>
      <c r="P42" s="78" t="s">
        <v>246</v>
      </c>
      <c r="Q42" s="80" t="s">
        <v>248</v>
      </c>
      <c r="R42" s="79" t="s">
        <v>249</v>
      </c>
      <c r="S42" s="89"/>
      <c r="T42" s="90"/>
      <c r="U42" s="146"/>
    </row>
    <row r="43" spans="1:21" ht="25.5" customHeight="1" x14ac:dyDescent="0.2">
      <c r="A43" s="83"/>
      <c r="B43" s="86"/>
      <c r="C43" s="85"/>
      <c r="D43" s="83"/>
      <c r="E43" s="88"/>
      <c r="F43" s="85"/>
      <c r="G43" s="83"/>
      <c r="H43" s="84"/>
      <c r="I43" s="85"/>
      <c r="J43" s="83"/>
      <c r="K43" s="86"/>
      <c r="L43" s="85"/>
      <c r="M43" s="83"/>
      <c r="N43" s="86"/>
      <c r="O43" s="85"/>
      <c r="P43" s="87"/>
      <c r="Q43" s="88"/>
      <c r="R43" s="85"/>
      <c r="S43" s="99"/>
      <c r="T43" s="115"/>
      <c r="U43" s="146"/>
    </row>
    <row r="44" spans="1:21" ht="25.5" customHeight="1" x14ac:dyDescent="0.2">
      <c r="A44" s="91"/>
      <c r="B44" s="94"/>
      <c r="C44" s="93"/>
      <c r="D44" s="91"/>
      <c r="E44" s="94"/>
      <c r="F44" s="93"/>
      <c r="G44" s="91"/>
      <c r="H44" s="94"/>
      <c r="I44" s="93"/>
      <c r="J44" s="98"/>
      <c r="K44" s="97"/>
      <c r="L44" s="93"/>
      <c r="M44" s="98"/>
      <c r="N44" s="97"/>
      <c r="O44" s="93"/>
      <c r="P44" s="91"/>
      <c r="Q44" s="94"/>
      <c r="R44" s="93"/>
      <c r="S44" s="99"/>
      <c r="T44" s="115"/>
      <c r="U44" s="146"/>
    </row>
    <row r="45" spans="1:21" ht="25.5" customHeight="1" x14ac:dyDescent="0.2">
      <c r="A45" s="91"/>
      <c r="B45" s="94"/>
      <c r="C45" s="93"/>
      <c r="D45" s="91"/>
      <c r="E45" s="94"/>
      <c r="F45" s="93"/>
      <c r="G45" s="91"/>
      <c r="H45" s="94"/>
      <c r="I45" s="93"/>
      <c r="J45" s="98"/>
      <c r="K45" s="97"/>
      <c r="L45" s="93"/>
      <c r="M45" s="91"/>
      <c r="N45" s="94"/>
      <c r="O45" s="93"/>
      <c r="P45" s="91"/>
      <c r="Q45" s="94"/>
      <c r="R45" s="93"/>
      <c r="S45" s="99"/>
      <c r="T45" s="115"/>
      <c r="U45" s="146"/>
    </row>
    <row r="46" spans="1:21" ht="25.5" customHeight="1" x14ac:dyDescent="0.2">
      <c r="A46" s="91"/>
      <c r="B46" s="94"/>
      <c r="C46" s="93"/>
      <c r="D46" s="91"/>
      <c r="E46" s="94"/>
      <c r="F46" s="93"/>
      <c r="G46" s="91"/>
      <c r="H46" s="94"/>
      <c r="I46" s="93"/>
      <c r="J46" s="98"/>
      <c r="K46" s="97"/>
      <c r="L46" s="93"/>
      <c r="M46" s="91"/>
      <c r="N46" s="94"/>
      <c r="O46" s="93"/>
      <c r="P46" s="91"/>
      <c r="Q46" s="97"/>
      <c r="R46" s="93"/>
      <c r="S46" s="99"/>
      <c r="T46" s="115"/>
      <c r="U46" s="146"/>
    </row>
    <row r="47" spans="1:21" ht="25.5" customHeight="1" x14ac:dyDescent="0.2">
      <c r="A47" s="91"/>
      <c r="B47" s="94"/>
      <c r="C47" s="93"/>
      <c r="D47" s="91"/>
      <c r="E47" s="94"/>
      <c r="F47" s="93"/>
      <c r="G47" s="91"/>
      <c r="H47" s="94"/>
      <c r="I47" s="93"/>
      <c r="J47" s="98"/>
      <c r="K47" s="97"/>
      <c r="L47" s="93"/>
      <c r="M47" s="91"/>
      <c r="N47" s="94"/>
      <c r="O47" s="93"/>
      <c r="P47" s="91"/>
      <c r="Q47" s="97"/>
      <c r="R47" s="93"/>
      <c r="S47" s="100"/>
      <c r="T47" s="93"/>
      <c r="U47" s="146"/>
    </row>
    <row r="48" spans="1:21" ht="25.5" customHeight="1" x14ac:dyDescent="0.2">
      <c r="A48" s="91"/>
      <c r="B48" s="97"/>
      <c r="C48" s="93"/>
      <c r="D48" s="91"/>
      <c r="E48" s="94"/>
      <c r="F48" s="93"/>
      <c r="G48" s="91"/>
      <c r="H48" s="94"/>
      <c r="I48" s="93"/>
      <c r="J48" s="98"/>
      <c r="K48" s="97"/>
      <c r="L48" s="93"/>
      <c r="M48" s="91"/>
      <c r="N48" s="94"/>
      <c r="O48" s="93"/>
      <c r="P48" s="91"/>
      <c r="Q48" s="97"/>
      <c r="R48" s="93"/>
      <c r="S48" s="100"/>
      <c r="T48" s="93"/>
      <c r="U48" s="146"/>
    </row>
    <row r="49" spans="1:21" ht="25.5" customHeight="1" x14ac:dyDescent="0.2">
      <c r="A49" s="91"/>
      <c r="B49" s="94"/>
      <c r="C49" s="93"/>
      <c r="D49" s="100"/>
      <c r="E49" s="94"/>
      <c r="F49" s="93"/>
      <c r="G49" s="100"/>
      <c r="H49" s="94"/>
      <c r="I49" s="93"/>
      <c r="J49" s="99"/>
      <c r="K49" s="97"/>
      <c r="L49" s="93"/>
      <c r="M49" s="100"/>
      <c r="N49" s="97"/>
      <c r="O49" s="93"/>
      <c r="P49" s="100"/>
      <c r="Q49" s="97"/>
      <c r="R49" s="93"/>
      <c r="S49" s="100"/>
      <c r="T49" s="93"/>
      <c r="U49" s="146"/>
    </row>
    <row r="50" spans="1:21" ht="25.5" customHeight="1" x14ac:dyDescent="0.2">
      <c r="A50" s="91"/>
      <c r="B50" s="94"/>
      <c r="C50" s="93"/>
      <c r="D50" s="100"/>
      <c r="E50" s="92"/>
      <c r="F50" s="93"/>
      <c r="G50" s="100"/>
      <c r="H50" s="92"/>
      <c r="I50" s="93"/>
      <c r="J50" s="99"/>
      <c r="K50" s="97"/>
      <c r="L50" s="93"/>
      <c r="M50" s="100"/>
      <c r="N50" s="97"/>
      <c r="O50" s="93"/>
      <c r="P50" s="100"/>
      <c r="Q50" s="97"/>
      <c r="R50" s="93"/>
      <c r="S50" s="100"/>
      <c r="T50" s="93"/>
      <c r="U50" s="146"/>
    </row>
    <row r="51" spans="1:21" ht="25.5" customHeight="1" x14ac:dyDescent="0.2">
      <c r="A51" s="100"/>
      <c r="B51" s="94"/>
      <c r="C51" s="93"/>
      <c r="D51" s="100"/>
      <c r="E51" s="92"/>
      <c r="F51" s="93"/>
      <c r="G51" s="100"/>
      <c r="H51" s="92"/>
      <c r="I51" s="93"/>
      <c r="J51" s="99"/>
      <c r="K51" s="97"/>
      <c r="L51" s="93"/>
      <c r="M51" s="100"/>
      <c r="N51" s="97"/>
      <c r="O51" s="93"/>
      <c r="P51" s="100"/>
      <c r="Q51" s="97"/>
      <c r="R51" s="93"/>
      <c r="S51" s="100"/>
      <c r="T51" s="93"/>
      <c r="U51" s="146"/>
    </row>
    <row r="52" spans="1:21" ht="25.5" customHeight="1" thickBot="1" x14ac:dyDescent="0.25">
      <c r="A52" s="101"/>
      <c r="B52" s="102"/>
      <c r="C52" s="103"/>
      <c r="D52" s="104"/>
      <c r="E52" s="102"/>
      <c r="F52" s="103"/>
      <c r="G52" s="104"/>
      <c r="H52" s="105"/>
      <c r="I52" s="103"/>
      <c r="J52" s="118"/>
      <c r="K52" s="105"/>
      <c r="L52" s="103"/>
      <c r="M52" s="104"/>
      <c r="N52" s="102"/>
      <c r="O52" s="103"/>
      <c r="P52" s="104"/>
      <c r="Q52" s="105"/>
      <c r="R52" s="103"/>
      <c r="S52" s="106"/>
      <c r="T52" s="107"/>
      <c r="U52" s="146"/>
    </row>
    <row r="53" spans="1:21" ht="25.5" customHeight="1" thickBot="1" x14ac:dyDescent="0.25">
      <c r="A53" s="108" t="str">
        <f>"Total "&amp;A40</f>
        <v>Total Achats divers</v>
      </c>
      <c r="B53" s="109">
        <f>SUM(B43:B52)</f>
        <v>0</v>
      </c>
      <c r="C53" s="110">
        <f t="array" ref="C53">SUMPRODUCT((IF(B43:B52=0,C43:C52,B43:B52))*1)</f>
        <v>0</v>
      </c>
      <c r="D53" s="108" t="str">
        <f>"Total "&amp;D40</f>
        <v>Total Habillement filles</v>
      </c>
      <c r="E53" s="109">
        <f>SUM(E43:E52)</f>
        <v>0</v>
      </c>
      <c r="F53" s="110">
        <f t="array" ref="F53">SUMPRODUCT((IF(E43:E52=0,F43:F52,E43:E52))*1)</f>
        <v>0</v>
      </c>
      <c r="G53" s="108" t="str">
        <f>"Total "&amp;G40</f>
        <v>Total Divers</v>
      </c>
      <c r="H53" s="109">
        <f>SUM(H43:H52)</f>
        <v>0</v>
      </c>
      <c r="I53" s="110">
        <f t="array" ref="I53">SUMPRODUCT((IF(H43:H52=0,I43:I52,H43:H52))*1)</f>
        <v>0</v>
      </c>
      <c r="J53" s="108" t="str">
        <f>"Total "&amp;J40</f>
        <v>Total Cantine</v>
      </c>
      <c r="K53" s="109">
        <f>SUM(K43:K52)</f>
        <v>0</v>
      </c>
      <c r="L53" s="110">
        <f t="array" ref="L53">SUMPRODUCT((IF(K43:K52=0,L43:L52,K43:K52))*1)</f>
        <v>0</v>
      </c>
      <c r="M53" s="108" t="str">
        <f>"Total "&amp;M40</f>
        <v>Total Extra</v>
      </c>
      <c r="N53" s="109">
        <f>SUM(N43:N52)</f>
        <v>0</v>
      </c>
      <c r="O53" s="110">
        <f t="array" ref="O53">SUMPRODUCT((IF(N43:N52=0,O43:O52,N43:N52))*1)</f>
        <v>0</v>
      </c>
      <c r="P53" s="108" t="str">
        <f>"Total "&amp;P40</f>
        <v>Total Catégorie 6</v>
      </c>
      <c r="Q53" s="109">
        <f>SUM(Q43:Q52)</f>
        <v>0</v>
      </c>
      <c r="R53" s="110">
        <f t="array" ref="R53">SUMPRODUCT((IF(Q43:Q52=0,R43:R52,Q43:Q52))*1)</f>
        <v>0</v>
      </c>
      <c r="S53" s="108" t="s">
        <v>250</v>
      </c>
      <c r="T53" s="111">
        <f>T40</f>
        <v>0</v>
      </c>
      <c r="U53" s="146"/>
    </row>
    <row r="54" spans="1:21" ht="22.5" customHeight="1" x14ac:dyDescent="0.2">
      <c r="A54" s="112" t="s">
        <v>251</v>
      </c>
      <c r="B54" s="142"/>
      <c r="C54" s="142"/>
      <c r="D54" s="142"/>
      <c r="E54" s="142"/>
      <c r="F54" s="142"/>
      <c r="G54" s="142"/>
      <c r="H54" s="142"/>
      <c r="I54" s="142"/>
      <c r="J54" s="142"/>
      <c r="K54" s="142"/>
      <c r="L54" s="142"/>
      <c r="M54" s="142"/>
      <c r="N54" s="142"/>
      <c r="O54" s="142"/>
      <c r="P54" s="142"/>
      <c r="Q54" s="142"/>
      <c r="R54" s="142"/>
      <c r="S54" s="142"/>
      <c r="T54" s="143"/>
      <c r="U54" s="146"/>
    </row>
    <row r="55" spans="1:21" ht="195" customHeight="1" thickBot="1" x14ac:dyDescent="0.25">
      <c r="A55" s="113"/>
      <c r="B55" s="144"/>
      <c r="C55" s="144"/>
      <c r="D55" s="144"/>
      <c r="E55" s="144"/>
      <c r="F55" s="144"/>
      <c r="G55" s="144"/>
      <c r="H55" s="144"/>
      <c r="I55" s="144"/>
      <c r="J55" s="144"/>
      <c r="K55" s="144"/>
      <c r="L55" s="144"/>
      <c r="M55" s="144"/>
      <c r="N55" s="144"/>
      <c r="O55" s="144"/>
      <c r="P55" s="144"/>
      <c r="Q55" s="144"/>
      <c r="R55" s="144"/>
      <c r="S55" s="144"/>
      <c r="T55" s="145"/>
      <c r="U55" s="146"/>
    </row>
    <row r="56" spans="1:21" ht="28.5" customHeight="1" thickBot="1" x14ac:dyDescent="0.25">
      <c r="A56" s="132" t="s">
        <v>256</v>
      </c>
      <c r="B56" s="133"/>
      <c r="C56" s="133"/>
      <c r="D56" s="133"/>
      <c r="E56" s="133"/>
      <c r="F56" s="133"/>
      <c r="G56" s="133"/>
      <c r="H56" s="133"/>
      <c r="I56" s="134"/>
      <c r="J56" s="70">
        <f ca="1">_M3-SUM(B71,E71,H71,K71,N71,Q71)+T71</f>
        <v>2500</v>
      </c>
      <c r="K56" s="71"/>
      <c r="L56" s="71"/>
      <c r="M56" s="71"/>
      <c r="N56" s="71"/>
      <c r="O56" s="71"/>
      <c r="P56" s="71"/>
      <c r="Q56" s="71"/>
      <c r="R56" s="71"/>
      <c r="S56" s="71"/>
      <c r="T56" s="72"/>
      <c r="U56" s="146"/>
    </row>
    <row r="57" spans="1:21" ht="28.5" customHeight="1" thickBot="1" x14ac:dyDescent="0.25">
      <c r="A57" s="135" t="s">
        <v>257</v>
      </c>
      <c r="B57" s="136"/>
      <c r="C57" s="136"/>
      <c r="D57" s="136"/>
      <c r="E57" s="136"/>
      <c r="F57" s="136"/>
      <c r="G57" s="136"/>
      <c r="H57" s="136"/>
      <c r="I57" s="136"/>
      <c r="J57" s="136"/>
      <c r="K57" s="136"/>
      <c r="L57" s="136"/>
      <c r="M57" s="136"/>
      <c r="N57" s="136"/>
      <c r="O57" s="136"/>
      <c r="P57" s="136"/>
      <c r="Q57" s="136"/>
      <c r="R57" s="137"/>
      <c r="S57" s="138" t="s">
        <v>239</v>
      </c>
      <c r="T57" s="139"/>
      <c r="U57" s="146"/>
    </row>
    <row r="58" spans="1:21" ht="25.5" customHeight="1" thickBot="1" x14ac:dyDescent="0.25">
      <c r="A58" s="73" t="s">
        <v>19</v>
      </c>
      <c r="B58" s="140">
        <v>700</v>
      </c>
      <c r="C58" s="141"/>
      <c r="D58" s="73" t="s">
        <v>240</v>
      </c>
      <c r="E58" s="140">
        <v>200</v>
      </c>
      <c r="F58" s="141"/>
      <c r="G58" s="73" t="s">
        <v>241</v>
      </c>
      <c r="H58" s="140">
        <v>150</v>
      </c>
      <c r="I58" s="141"/>
      <c r="J58" s="73" t="s">
        <v>89</v>
      </c>
      <c r="K58" s="140">
        <v>200</v>
      </c>
      <c r="L58" s="141"/>
      <c r="M58" s="73" t="s">
        <v>242</v>
      </c>
      <c r="N58" s="140">
        <v>0</v>
      </c>
      <c r="O58" s="141"/>
      <c r="P58" s="73" t="s">
        <v>243</v>
      </c>
      <c r="Q58" s="140">
        <v>0</v>
      </c>
      <c r="R58" s="141"/>
      <c r="S58" s="74" t="s">
        <v>244</v>
      </c>
      <c r="T58" s="75">
        <f>SUM(T60:T70)</f>
        <v>0</v>
      </c>
      <c r="U58" s="146"/>
    </row>
    <row r="59" spans="1:21" ht="25.5" customHeight="1" thickBot="1" x14ac:dyDescent="0.25">
      <c r="A59" s="76" t="s">
        <v>245</v>
      </c>
      <c r="B59" s="147">
        <f>B58-C71</f>
        <v>700</v>
      </c>
      <c r="C59" s="148"/>
      <c r="D59" s="77" t="s">
        <v>245</v>
      </c>
      <c r="E59" s="149">
        <f>E58-F71</f>
        <v>200</v>
      </c>
      <c r="F59" s="150"/>
      <c r="G59" s="77" t="s">
        <v>245</v>
      </c>
      <c r="H59" s="149">
        <f>H58-I71</f>
        <v>150</v>
      </c>
      <c r="I59" s="150"/>
      <c r="J59" s="77" t="s">
        <v>245</v>
      </c>
      <c r="K59" s="149">
        <f>K58-L71</f>
        <v>200</v>
      </c>
      <c r="L59" s="150"/>
      <c r="M59" s="77" t="s">
        <v>245</v>
      </c>
      <c r="N59" s="149">
        <f>N58-O71</f>
        <v>0</v>
      </c>
      <c r="O59" s="150"/>
      <c r="P59" s="77" t="s">
        <v>245</v>
      </c>
      <c r="Q59" s="149">
        <f>Q58-R71</f>
        <v>0</v>
      </c>
      <c r="R59" s="150"/>
      <c r="S59" s="78" t="s">
        <v>246</v>
      </c>
      <c r="T59" s="79" t="s">
        <v>247</v>
      </c>
      <c r="U59" s="146"/>
    </row>
    <row r="60" spans="1:21" ht="25.5" customHeight="1" thickBot="1" x14ac:dyDescent="0.25">
      <c r="A60" s="78" t="s">
        <v>246</v>
      </c>
      <c r="B60" s="80" t="s">
        <v>248</v>
      </c>
      <c r="C60" s="79" t="s">
        <v>249</v>
      </c>
      <c r="D60" s="78" t="s">
        <v>246</v>
      </c>
      <c r="E60" s="80" t="s">
        <v>248</v>
      </c>
      <c r="F60" s="79" t="s">
        <v>249</v>
      </c>
      <c r="G60" s="78" t="s">
        <v>246</v>
      </c>
      <c r="H60" s="80" t="s">
        <v>248</v>
      </c>
      <c r="I60" s="79" t="s">
        <v>249</v>
      </c>
      <c r="J60" s="78" t="s">
        <v>246</v>
      </c>
      <c r="K60" s="80" t="s">
        <v>248</v>
      </c>
      <c r="L60" s="79" t="s">
        <v>249</v>
      </c>
      <c r="M60" s="78" t="s">
        <v>246</v>
      </c>
      <c r="N60" s="80" t="s">
        <v>248</v>
      </c>
      <c r="O60" s="79" t="s">
        <v>249</v>
      </c>
      <c r="P60" s="78" t="s">
        <v>246</v>
      </c>
      <c r="Q60" s="80" t="s">
        <v>248</v>
      </c>
      <c r="R60" s="79" t="s">
        <v>249</v>
      </c>
      <c r="S60" s="81"/>
      <c r="T60" s="82"/>
      <c r="U60" s="146"/>
    </row>
    <row r="61" spans="1:21" ht="25.5" customHeight="1" x14ac:dyDescent="0.2">
      <c r="A61" s="83"/>
      <c r="B61" s="86"/>
      <c r="C61" s="85"/>
      <c r="D61" s="83"/>
      <c r="E61" s="86"/>
      <c r="F61" s="85"/>
      <c r="G61" s="83"/>
      <c r="H61" s="86"/>
      <c r="I61" s="85"/>
      <c r="J61" s="83"/>
      <c r="K61" s="86"/>
      <c r="L61" s="85"/>
      <c r="M61" s="87"/>
      <c r="N61" s="88"/>
      <c r="O61" s="90"/>
      <c r="P61" s="83"/>
      <c r="Q61" s="86"/>
      <c r="R61" s="85"/>
      <c r="S61" s="95"/>
      <c r="T61" s="96"/>
      <c r="U61" s="146"/>
    </row>
    <row r="62" spans="1:21" ht="25.5" customHeight="1" x14ac:dyDescent="0.2">
      <c r="A62" s="91"/>
      <c r="B62" s="94"/>
      <c r="C62" s="93"/>
      <c r="D62" s="91"/>
      <c r="E62" s="94"/>
      <c r="F62" s="93"/>
      <c r="G62" s="91"/>
      <c r="H62" s="94"/>
      <c r="I62" s="93"/>
      <c r="J62" s="83"/>
      <c r="K62" s="84"/>
      <c r="L62" s="93"/>
      <c r="M62" s="91"/>
      <c r="N62" s="94"/>
      <c r="O62" s="93"/>
      <c r="P62" s="91"/>
      <c r="Q62" s="94"/>
      <c r="R62" s="93"/>
      <c r="S62" s="95"/>
      <c r="T62" s="96"/>
      <c r="U62" s="146"/>
    </row>
    <row r="63" spans="1:21" ht="25.5" customHeight="1" x14ac:dyDescent="0.2">
      <c r="A63" s="91"/>
      <c r="B63" s="94"/>
      <c r="C63" s="93"/>
      <c r="D63" s="91"/>
      <c r="E63" s="94"/>
      <c r="F63" s="93"/>
      <c r="G63" s="91"/>
      <c r="H63" s="94"/>
      <c r="I63" s="93"/>
      <c r="J63" s="91"/>
      <c r="K63" s="92"/>
      <c r="L63" s="93"/>
      <c r="M63" s="91"/>
      <c r="N63" s="92"/>
      <c r="O63" s="93"/>
      <c r="P63" s="91"/>
      <c r="Q63" s="94"/>
      <c r="R63" s="93"/>
      <c r="S63" s="95"/>
      <c r="T63" s="96"/>
      <c r="U63" s="146"/>
    </row>
    <row r="64" spans="1:21" ht="25.5" customHeight="1" x14ac:dyDescent="0.2">
      <c r="A64" s="91"/>
      <c r="B64" s="94"/>
      <c r="C64" s="93"/>
      <c r="D64" s="91"/>
      <c r="E64" s="94"/>
      <c r="F64" s="93"/>
      <c r="G64" s="91"/>
      <c r="H64" s="94"/>
      <c r="I64" s="93"/>
      <c r="J64" s="91"/>
      <c r="K64" s="92"/>
      <c r="L64" s="93"/>
      <c r="M64" s="91"/>
      <c r="N64" s="94"/>
      <c r="O64" s="93"/>
      <c r="P64" s="91"/>
      <c r="Q64" s="94"/>
      <c r="R64" s="93"/>
      <c r="S64" s="99"/>
      <c r="T64" s="115"/>
      <c r="U64" s="146"/>
    </row>
    <row r="65" spans="1:21" ht="25.5" customHeight="1" x14ac:dyDescent="0.2">
      <c r="A65" s="91"/>
      <c r="B65" s="94"/>
      <c r="C65" s="93"/>
      <c r="D65" s="91"/>
      <c r="E65" s="94"/>
      <c r="F65" s="93"/>
      <c r="G65" s="91"/>
      <c r="H65" s="94"/>
      <c r="I65" s="93"/>
      <c r="J65" s="91"/>
      <c r="K65" s="92"/>
      <c r="L65" s="93"/>
      <c r="M65" s="91"/>
      <c r="N65" s="94"/>
      <c r="O65" s="93"/>
      <c r="P65" s="91"/>
      <c r="Q65" s="94"/>
      <c r="R65" s="93"/>
      <c r="S65" s="95"/>
      <c r="T65" s="96"/>
      <c r="U65" s="146"/>
    </row>
    <row r="66" spans="1:21" ht="25.5" customHeight="1" x14ac:dyDescent="0.2">
      <c r="A66" s="91"/>
      <c r="B66" s="94"/>
      <c r="C66" s="93"/>
      <c r="D66" s="91"/>
      <c r="E66" s="92"/>
      <c r="F66" s="93"/>
      <c r="G66" s="91"/>
      <c r="H66" s="94"/>
      <c r="I66" s="93"/>
      <c r="J66" s="91"/>
      <c r="K66" s="92"/>
      <c r="L66" s="93"/>
      <c r="M66" s="91"/>
      <c r="N66" s="97"/>
      <c r="O66" s="93"/>
      <c r="P66" s="91"/>
      <c r="Q66" s="94"/>
      <c r="R66" s="93"/>
      <c r="S66" s="95"/>
      <c r="T66" s="96"/>
      <c r="U66" s="146"/>
    </row>
    <row r="67" spans="1:21" ht="25.5" customHeight="1" x14ac:dyDescent="0.2">
      <c r="A67" s="91"/>
      <c r="B67" s="94"/>
      <c r="C67" s="93"/>
      <c r="D67" s="100"/>
      <c r="E67" s="94"/>
      <c r="F67" s="93"/>
      <c r="G67" s="100"/>
      <c r="H67" s="94"/>
      <c r="I67" s="93"/>
      <c r="J67" s="100"/>
      <c r="K67" s="92"/>
      <c r="L67" s="93"/>
      <c r="M67" s="100"/>
      <c r="N67" s="94"/>
      <c r="O67" s="93"/>
      <c r="P67" s="100"/>
      <c r="Q67" s="97"/>
      <c r="R67" s="93"/>
      <c r="S67" s="100"/>
      <c r="T67" s="93"/>
      <c r="U67" s="146"/>
    </row>
    <row r="68" spans="1:21" ht="25.5" customHeight="1" x14ac:dyDescent="0.2">
      <c r="A68" s="91"/>
      <c r="B68" s="94"/>
      <c r="C68" s="93"/>
      <c r="D68" s="100"/>
      <c r="E68" s="94"/>
      <c r="F68" s="93"/>
      <c r="G68" s="100"/>
      <c r="H68" s="92"/>
      <c r="I68" s="93"/>
      <c r="J68" s="100"/>
      <c r="K68" s="92"/>
      <c r="L68" s="93"/>
      <c r="M68" s="100"/>
      <c r="N68" s="94"/>
      <c r="O68" s="93"/>
      <c r="P68" s="100"/>
      <c r="Q68" s="97"/>
      <c r="R68" s="93"/>
      <c r="S68" s="100"/>
      <c r="T68" s="93"/>
      <c r="U68" s="146"/>
    </row>
    <row r="69" spans="1:21" ht="25.5" customHeight="1" x14ac:dyDescent="0.2">
      <c r="A69" s="91"/>
      <c r="B69" s="94"/>
      <c r="C69" s="93"/>
      <c r="D69" s="99"/>
      <c r="E69" s="97"/>
      <c r="F69" s="93"/>
      <c r="G69" s="100"/>
      <c r="H69" s="92"/>
      <c r="I69" s="93"/>
      <c r="J69" s="100"/>
      <c r="K69" s="92"/>
      <c r="L69" s="93"/>
      <c r="M69" s="100"/>
      <c r="N69" s="94"/>
      <c r="O69" s="93"/>
      <c r="P69" s="100"/>
      <c r="Q69" s="97"/>
      <c r="R69" s="93"/>
      <c r="S69" s="100"/>
      <c r="T69" s="93"/>
      <c r="U69" s="146"/>
    </row>
    <row r="70" spans="1:21" ht="25.5" customHeight="1" thickBot="1" x14ac:dyDescent="0.25">
      <c r="A70" s="101"/>
      <c r="B70" s="102"/>
      <c r="C70" s="103"/>
      <c r="D70" s="104"/>
      <c r="E70" s="102"/>
      <c r="F70" s="103"/>
      <c r="G70" s="104"/>
      <c r="H70" s="105"/>
      <c r="I70" s="103"/>
      <c r="J70" s="104"/>
      <c r="K70" s="119"/>
      <c r="L70" s="103"/>
      <c r="M70" s="104"/>
      <c r="N70" s="119"/>
      <c r="O70" s="103"/>
      <c r="P70" s="104"/>
      <c r="Q70" s="105"/>
      <c r="R70" s="103"/>
      <c r="S70" s="106"/>
      <c r="T70" s="107"/>
      <c r="U70" s="146"/>
    </row>
    <row r="71" spans="1:21" ht="25.5" customHeight="1" thickBot="1" x14ac:dyDescent="0.25">
      <c r="A71" s="108" t="str">
        <f>"Total "&amp;A58</f>
        <v>Total Achats divers</v>
      </c>
      <c r="B71" s="109">
        <f>SUM(B61:B70)</f>
        <v>0</v>
      </c>
      <c r="C71" s="110">
        <f t="array" ref="C71">SUMPRODUCT((IF(B61:B70=0,C61:C70,B61:B70))*1)</f>
        <v>0</v>
      </c>
      <c r="D71" s="108" t="str">
        <f>"Total "&amp;D58</f>
        <v>Total Habillement filles</v>
      </c>
      <c r="E71" s="109">
        <f>SUM(E61:E70)</f>
        <v>0</v>
      </c>
      <c r="F71" s="110">
        <f t="array" ref="F71">SUMPRODUCT((IF(E61:E70=0,F61:F70,E61:E70))*1)</f>
        <v>0</v>
      </c>
      <c r="G71" s="108" t="str">
        <f>"Total "&amp;G58</f>
        <v>Total Divers</v>
      </c>
      <c r="H71" s="109">
        <f>SUM(H61:H70)</f>
        <v>0</v>
      </c>
      <c r="I71" s="110">
        <f t="array" ref="I71">SUMPRODUCT((IF(H61:H70=0,I61:I70,H61:H70))*1)</f>
        <v>0</v>
      </c>
      <c r="J71" s="108" t="str">
        <f>"Total "&amp;J58</f>
        <v>Total Cantine</v>
      </c>
      <c r="K71" s="109">
        <f>SUM(K61:K70)</f>
        <v>0</v>
      </c>
      <c r="L71" s="110">
        <f t="array" ref="L71">SUMPRODUCT((IF(K61:K70=0,L61:L70,K61:K70))*1)</f>
        <v>0</v>
      </c>
      <c r="M71" s="108" t="str">
        <f>"Total "&amp;M58</f>
        <v>Total Extra</v>
      </c>
      <c r="N71" s="109">
        <f>SUM(N61:N70)</f>
        <v>0</v>
      </c>
      <c r="O71" s="110">
        <f t="array" ref="O71">SUMPRODUCT((IF(N61:N70=0,O61:O70,N61:N70))*1)</f>
        <v>0</v>
      </c>
      <c r="P71" s="108" t="str">
        <f>"Total "&amp;P58</f>
        <v>Total Catégorie 6</v>
      </c>
      <c r="Q71" s="109">
        <f>SUM(Q61:Q70)</f>
        <v>0</v>
      </c>
      <c r="R71" s="110">
        <f t="array" ref="R71">SUMPRODUCT((IF(Q61:Q70=0,R61:R70,Q61:Q70))*1)</f>
        <v>0</v>
      </c>
      <c r="S71" s="108" t="s">
        <v>250</v>
      </c>
      <c r="T71" s="111">
        <f>T58</f>
        <v>0</v>
      </c>
      <c r="U71" s="146"/>
    </row>
    <row r="72" spans="1:21" ht="22.5" customHeight="1" x14ac:dyDescent="0.2">
      <c r="A72" s="112" t="s">
        <v>251</v>
      </c>
      <c r="B72" s="142"/>
      <c r="C72" s="142"/>
      <c r="D72" s="142"/>
      <c r="E72" s="142"/>
      <c r="F72" s="142"/>
      <c r="G72" s="142"/>
      <c r="H72" s="142"/>
      <c r="I72" s="142"/>
      <c r="J72" s="142"/>
      <c r="K72" s="142"/>
      <c r="L72" s="142"/>
      <c r="M72" s="142"/>
      <c r="N72" s="142"/>
      <c r="O72" s="142"/>
      <c r="P72" s="142"/>
      <c r="Q72" s="142"/>
      <c r="R72" s="142"/>
      <c r="S72" s="142"/>
      <c r="T72" s="143"/>
      <c r="U72" s="146"/>
    </row>
    <row r="73" spans="1:21" ht="195" customHeight="1" thickBot="1" x14ac:dyDescent="0.25">
      <c r="A73" s="113"/>
      <c r="B73" s="144"/>
      <c r="C73" s="144"/>
      <c r="D73" s="144"/>
      <c r="E73" s="144"/>
      <c r="F73" s="144"/>
      <c r="G73" s="144"/>
      <c r="H73" s="144"/>
      <c r="I73" s="144"/>
      <c r="J73" s="144"/>
      <c r="K73" s="144"/>
      <c r="L73" s="144"/>
      <c r="M73" s="144"/>
      <c r="N73" s="144"/>
      <c r="O73" s="144"/>
      <c r="P73" s="144"/>
      <c r="Q73" s="144"/>
      <c r="R73" s="144"/>
      <c r="S73" s="144"/>
      <c r="T73" s="145"/>
      <c r="U73" s="146"/>
    </row>
    <row r="74" spans="1:21" ht="28.5" customHeight="1" thickBot="1" x14ac:dyDescent="0.25">
      <c r="A74" s="132" t="s">
        <v>258</v>
      </c>
      <c r="B74" s="133"/>
      <c r="C74" s="133"/>
      <c r="D74" s="133"/>
      <c r="E74" s="133"/>
      <c r="F74" s="133"/>
      <c r="G74" s="133"/>
      <c r="H74" s="133"/>
      <c r="I74" s="134"/>
      <c r="J74" s="70">
        <f ca="1">_M4-SUM(B89,E89,H89,K89,N89,Q89)+T89</f>
        <v>2500</v>
      </c>
      <c r="K74" s="71"/>
      <c r="L74" s="71"/>
      <c r="M74" s="71"/>
      <c r="N74" s="71"/>
      <c r="O74" s="71"/>
      <c r="P74" s="71"/>
      <c r="Q74" s="71"/>
      <c r="R74" s="71"/>
      <c r="S74" s="71"/>
      <c r="T74" s="72"/>
      <c r="U74" s="146"/>
    </row>
    <row r="75" spans="1:21" ht="28.5" customHeight="1" thickBot="1" x14ac:dyDescent="0.25">
      <c r="A75" s="135" t="s">
        <v>259</v>
      </c>
      <c r="B75" s="136"/>
      <c r="C75" s="136"/>
      <c r="D75" s="136"/>
      <c r="E75" s="136"/>
      <c r="F75" s="136"/>
      <c r="G75" s="136"/>
      <c r="H75" s="136"/>
      <c r="I75" s="136"/>
      <c r="J75" s="136"/>
      <c r="K75" s="136"/>
      <c r="L75" s="136"/>
      <c r="M75" s="136"/>
      <c r="N75" s="136"/>
      <c r="O75" s="136"/>
      <c r="P75" s="136"/>
      <c r="Q75" s="136"/>
      <c r="R75" s="137"/>
      <c r="S75" s="138" t="s">
        <v>239</v>
      </c>
      <c r="T75" s="139"/>
      <c r="U75" s="146"/>
    </row>
    <row r="76" spans="1:21" ht="25.5" customHeight="1" thickBot="1" x14ac:dyDescent="0.25">
      <c r="A76" s="73" t="s">
        <v>19</v>
      </c>
      <c r="B76" s="140">
        <v>700</v>
      </c>
      <c r="C76" s="141"/>
      <c r="D76" s="73" t="s">
        <v>240</v>
      </c>
      <c r="E76" s="140">
        <v>200</v>
      </c>
      <c r="F76" s="141"/>
      <c r="G76" s="73" t="s">
        <v>241</v>
      </c>
      <c r="H76" s="140">
        <v>150</v>
      </c>
      <c r="I76" s="141"/>
      <c r="J76" s="73" t="s">
        <v>89</v>
      </c>
      <c r="K76" s="140">
        <v>200</v>
      </c>
      <c r="L76" s="141"/>
      <c r="M76" s="73" t="s">
        <v>242</v>
      </c>
      <c r="N76" s="140">
        <v>0</v>
      </c>
      <c r="O76" s="141"/>
      <c r="P76" s="73" t="s">
        <v>243</v>
      </c>
      <c r="Q76" s="140">
        <v>0</v>
      </c>
      <c r="R76" s="141"/>
      <c r="S76" s="74" t="s">
        <v>244</v>
      </c>
      <c r="T76" s="75">
        <f>SUM(T78:T88)</f>
        <v>0</v>
      </c>
      <c r="U76" s="146"/>
    </row>
    <row r="77" spans="1:21" ht="25.5" customHeight="1" thickBot="1" x14ac:dyDescent="0.25">
      <c r="A77" s="76" t="s">
        <v>245</v>
      </c>
      <c r="B77" s="147">
        <f>B76-C89</f>
        <v>700</v>
      </c>
      <c r="C77" s="148"/>
      <c r="D77" s="77" t="s">
        <v>245</v>
      </c>
      <c r="E77" s="149">
        <f>E76-F89</f>
        <v>200</v>
      </c>
      <c r="F77" s="150"/>
      <c r="G77" s="77" t="s">
        <v>245</v>
      </c>
      <c r="H77" s="149">
        <f>H76-I89</f>
        <v>150</v>
      </c>
      <c r="I77" s="150"/>
      <c r="J77" s="77" t="s">
        <v>245</v>
      </c>
      <c r="K77" s="149">
        <f>K76-L89</f>
        <v>200</v>
      </c>
      <c r="L77" s="150"/>
      <c r="M77" s="77" t="s">
        <v>245</v>
      </c>
      <c r="N77" s="149">
        <f>N76-O89</f>
        <v>0</v>
      </c>
      <c r="O77" s="150"/>
      <c r="P77" s="77" t="s">
        <v>245</v>
      </c>
      <c r="Q77" s="149">
        <f>Q76-R89</f>
        <v>0</v>
      </c>
      <c r="R77" s="150"/>
      <c r="S77" s="78" t="s">
        <v>246</v>
      </c>
      <c r="T77" s="79" t="s">
        <v>247</v>
      </c>
      <c r="U77" s="146"/>
    </row>
    <row r="78" spans="1:21" ht="25.5" customHeight="1" thickBot="1" x14ac:dyDescent="0.25">
      <c r="A78" s="78" t="s">
        <v>246</v>
      </c>
      <c r="B78" s="80" t="s">
        <v>248</v>
      </c>
      <c r="C78" s="79" t="s">
        <v>249</v>
      </c>
      <c r="D78" s="78" t="s">
        <v>246</v>
      </c>
      <c r="E78" s="80" t="s">
        <v>248</v>
      </c>
      <c r="F78" s="79" t="s">
        <v>249</v>
      </c>
      <c r="G78" s="78" t="s">
        <v>246</v>
      </c>
      <c r="H78" s="80" t="s">
        <v>248</v>
      </c>
      <c r="I78" s="79" t="s">
        <v>249</v>
      </c>
      <c r="J78" s="78" t="s">
        <v>246</v>
      </c>
      <c r="K78" s="80" t="s">
        <v>248</v>
      </c>
      <c r="L78" s="79" t="s">
        <v>249</v>
      </c>
      <c r="M78" s="78" t="s">
        <v>246</v>
      </c>
      <c r="N78" s="80" t="s">
        <v>248</v>
      </c>
      <c r="O78" s="79" t="s">
        <v>249</v>
      </c>
      <c r="P78" s="78" t="s">
        <v>246</v>
      </c>
      <c r="Q78" s="80" t="s">
        <v>248</v>
      </c>
      <c r="R78" s="79" t="s">
        <v>249</v>
      </c>
      <c r="S78" s="95"/>
      <c r="T78" s="96"/>
      <c r="U78" s="146"/>
    </row>
    <row r="79" spans="1:21" ht="25.5" customHeight="1" x14ac:dyDescent="0.2">
      <c r="A79" s="83"/>
      <c r="B79" s="86"/>
      <c r="C79" s="85"/>
      <c r="D79" s="83"/>
      <c r="E79" s="86"/>
      <c r="F79" s="85"/>
      <c r="G79" s="87"/>
      <c r="H79" s="88"/>
      <c r="I79" s="85"/>
      <c r="J79" s="83"/>
      <c r="K79" s="86"/>
      <c r="L79" s="85"/>
      <c r="M79" s="98"/>
      <c r="N79" s="97"/>
      <c r="O79" s="85"/>
      <c r="P79" s="87"/>
      <c r="Q79" s="88"/>
      <c r="R79" s="85"/>
      <c r="S79" s="99"/>
      <c r="T79" s="115"/>
      <c r="U79" s="146"/>
    </row>
    <row r="80" spans="1:21" ht="25.5" customHeight="1" x14ac:dyDescent="0.2">
      <c r="A80" s="83"/>
      <c r="B80" s="86"/>
      <c r="C80" s="93"/>
      <c r="D80" s="91"/>
      <c r="E80" s="94"/>
      <c r="F80" s="93"/>
      <c r="G80" s="91"/>
      <c r="H80" s="94"/>
      <c r="I80" s="93"/>
      <c r="J80" s="91"/>
      <c r="K80" s="92"/>
      <c r="L80" s="93"/>
      <c r="M80" s="98"/>
      <c r="N80" s="94"/>
      <c r="O80" s="93"/>
      <c r="P80" s="91"/>
      <c r="Q80" s="94"/>
      <c r="R80" s="93"/>
      <c r="S80" s="99"/>
      <c r="T80" s="115"/>
      <c r="U80" s="146"/>
    </row>
    <row r="81" spans="1:21" ht="25.5" customHeight="1" x14ac:dyDescent="0.2">
      <c r="A81" s="91"/>
      <c r="B81" s="94"/>
      <c r="C81" s="93"/>
      <c r="D81" s="91"/>
      <c r="E81" s="94"/>
      <c r="F81" s="93"/>
      <c r="G81" s="91"/>
      <c r="H81" s="94"/>
      <c r="I81" s="93"/>
      <c r="J81" s="91"/>
      <c r="K81" s="92"/>
      <c r="L81" s="93"/>
      <c r="M81" s="91"/>
      <c r="N81" s="94"/>
      <c r="O81" s="93"/>
      <c r="P81" s="91"/>
      <c r="Q81" s="94"/>
      <c r="R81" s="93"/>
      <c r="S81" s="99"/>
      <c r="T81" s="115"/>
      <c r="U81" s="146"/>
    </row>
    <row r="82" spans="1:21" ht="25.5" customHeight="1" x14ac:dyDescent="0.2">
      <c r="A82" s="91"/>
      <c r="B82" s="94"/>
      <c r="C82" s="93"/>
      <c r="D82" s="91"/>
      <c r="E82" s="94"/>
      <c r="F82" s="93"/>
      <c r="G82" s="91"/>
      <c r="H82" s="94"/>
      <c r="I82" s="93"/>
      <c r="J82" s="91"/>
      <c r="K82" s="92"/>
      <c r="L82" s="93"/>
      <c r="M82" s="91"/>
      <c r="N82" s="94"/>
      <c r="O82" s="93"/>
      <c r="P82" s="91"/>
      <c r="Q82" s="94"/>
      <c r="R82" s="93"/>
      <c r="S82" s="99"/>
      <c r="T82" s="115"/>
      <c r="U82" s="146"/>
    </row>
    <row r="83" spans="1:21" ht="25.5" customHeight="1" x14ac:dyDescent="0.2">
      <c r="A83" s="91"/>
      <c r="B83" s="97"/>
      <c r="C83" s="93"/>
      <c r="D83" s="91"/>
      <c r="E83" s="94"/>
      <c r="F83" s="93"/>
      <c r="G83" s="91"/>
      <c r="H83" s="94"/>
      <c r="I83" s="93"/>
      <c r="J83" s="91"/>
      <c r="K83" s="92"/>
      <c r="L83" s="93"/>
      <c r="M83" s="91"/>
      <c r="N83" s="94"/>
      <c r="O83" s="93"/>
      <c r="P83" s="91"/>
      <c r="Q83" s="97"/>
      <c r="R83" s="93"/>
      <c r="S83" s="99"/>
      <c r="T83" s="93"/>
      <c r="U83" s="146"/>
    </row>
    <row r="84" spans="1:21" ht="25.5" customHeight="1" x14ac:dyDescent="0.2">
      <c r="A84" s="91"/>
      <c r="B84" s="94"/>
      <c r="C84" s="93"/>
      <c r="D84" s="91"/>
      <c r="E84" s="94"/>
      <c r="F84" s="93"/>
      <c r="G84" s="91"/>
      <c r="H84" s="92"/>
      <c r="I84" s="93"/>
      <c r="J84" s="91"/>
      <c r="K84" s="92"/>
      <c r="L84" s="93"/>
      <c r="M84" s="91"/>
      <c r="N84" s="94"/>
      <c r="O84" s="93"/>
      <c r="P84" s="91"/>
      <c r="Q84" s="97"/>
      <c r="R84" s="93"/>
      <c r="S84" s="100"/>
      <c r="T84" s="93"/>
      <c r="U84" s="146"/>
    </row>
    <row r="85" spans="1:21" ht="25.5" customHeight="1" x14ac:dyDescent="0.2">
      <c r="A85" s="91"/>
      <c r="B85" s="94"/>
      <c r="C85" s="93"/>
      <c r="D85" s="100"/>
      <c r="E85" s="92"/>
      <c r="F85" s="93"/>
      <c r="G85" s="100"/>
      <c r="H85" s="94"/>
      <c r="I85" s="93"/>
      <c r="J85" s="100"/>
      <c r="K85" s="92"/>
      <c r="L85" s="93"/>
      <c r="M85" s="99"/>
      <c r="N85" s="97"/>
      <c r="O85" s="93"/>
      <c r="P85" s="100"/>
      <c r="Q85" s="97"/>
      <c r="R85" s="93"/>
      <c r="S85" s="100"/>
      <c r="T85" s="93"/>
      <c r="U85" s="146"/>
    </row>
    <row r="86" spans="1:21" ht="25.5" customHeight="1" x14ac:dyDescent="0.2">
      <c r="A86" s="91"/>
      <c r="B86" s="94"/>
      <c r="C86" s="93"/>
      <c r="D86" s="100"/>
      <c r="E86" s="94"/>
      <c r="F86" s="93"/>
      <c r="G86" s="100"/>
      <c r="H86" s="92"/>
      <c r="I86" s="93"/>
      <c r="J86" s="100"/>
      <c r="K86" s="92"/>
      <c r="L86" s="93"/>
      <c r="M86" s="99"/>
      <c r="N86" s="97"/>
      <c r="O86" s="93"/>
      <c r="P86" s="100"/>
      <c r="Q86" s="97"/>
      <c r="R86" s="93"/>
      <c r="S86" s="100"/>
      <c r="T86" s="93"/>
      <c r="U86" s="146"/>
    </row>
    <row r="87" spans="1:21" ht="25.5" customHeight="1" x14ac:dyDescent="0.2">
      <c r="A87" s="91"/>
      <c r="B87" s="97"/>
      <c r="C87" s="93"/>
      <c r="D87" s="100"/>
      <c r="E87" s="94"/>
      <c r="F87" s="93"/>
      <c r="G87" s="100"/>
      <c r="H87" s="94"/>
      <c r="I87" s="93"/>
      <c r="J87" s="100"/>
      <c r="K87" s="92"/>
      <c r="L87" s="93"/>
      <c r="M87" s="100"/>
      <c r="N87" s="97"/>
      <c r="O87" s="93"/>
      <c r="P87" s="100"/>
      <c r="Q87" s="97"/>
      <c r="R87" s="93"/>
      <c r="S87" s="100"/>
      <c r="T87" s="93"/>
      <c r="U87" s="146"/>
    </row>
    <row r="88" spans="1:21" ht="25.5" customHeight="1" thickBot="1" x14ac:dyDescent="0.25">
      <c r="A88" s="101"/>
      <c r="B88" s="102"/>
      <c r="C88" s="103"/>
      <c r="D88" s="104"/>
      <c r="E88" s="102"/>
      <c r="F88" s="103"/>
      <c r="G88" s="104"/>
      <c r="H88" s="102"/>
      <c r="I88" s="103"/>
      <c r="J88" s="104"/>
      <c r="K88" s="105"/>
      <c r="L88" s="103"/>
      <c r="M88" s="104"/>
      <c r="N88" s="105"/>
      <c r="O88" s="103"/>
      <c r="P88" s="104"/>
      <c r="Q88" s="105"/>
      <c r="R88" s="103"/>
      <c r="S88" s="106"/>
      <c r="T88" s="107"/>
      <c r="U88" s="146"/>
    </row>
    <row r="89" spans="1:21" ht="25.5" customHeight="1" thickBot="1" x14ac:dyDescent="0.25">
      <c r="A89" s="108" t="str">
        <f>"Total "&amp;A76</f>
        <v>Total Achats divers</v>
      </c>
      <c r="B89" s="109">
        <f>SUM(B79:B88)</f>
        <v>0</v>
      </c>
      <c r="C89" s="110">
        <f t="array" ref="C89">SUMPRODUCT((IF(B79:B88=0,C79:C88,B79:B88))*1)</f>
        <v>0</v>
      </c>
      <c r="D89" s="108" t="str">
        <f>"Total "&amp;D76</f>
        <v>Total Habillement filles</v>
      </c>
      <c r="E89" s="109">
        <f>SUM(E79:E88)</f>
        <v>0</v>
      </c>
      <c r="F89" s="110">
        <f t="array" ref="F89">SUMPRODUCT((IF(E79:E88=0,F79:F88,E79:E88))*1)</f>
        <v>0</v>
      </c>
      <c r="G89" s="108" t="str">
        <f>"Total "&amp;G76</f>
        <v>Total Divers</v>
      </c>
      <c r="H89" s="109">
        <f>SUM(H79:H88)</f>
        <v>0</v>
      </c>
      <c r="I89" s="110">
        <f t="array" ref="I89">SUMPRODUCT((IF(H79:H88=0,I79:I88,H79:H88))*1)</f>
        <v>0</v>
      </c>
      <c r="J89" s="108" t="str">
        <f>"Total "&amp;J76</f>
        <v>Total Cantine</v>
      </c>
      <c r="K89" s="109">
        <f>SUM(K79:K88)</f>
        <v>0</v>
      </c>
      <c r="L89" s="110">
        <f t="array" ref="L89">SUMPRODUCT((IF(K79:K88=0,L79:L88,K79:K88))*1)</f>
        <v>0</v>
      </c>
      <c r="M89" s="108" t="str">
        <f>"Total "&amp;M76</f>
        <v>Total Extra</v>
      </c>
      <c r="N89" s="109">
        <f>SUM(N79:N88)</f>
        <v>0</v>
      </c>
      <c r="O89" s="110">
        <f t="array" ref="O89">SUMPRODUCT((IF(N79:N88=0,O79:O88,N79:N88))*1)</f>
        <v>0</v>
      </c>
      <c r="P89" s="108" t="str">
        <f>"Total "&amp;P76</f>
        <v>Total Catégorie 6</v>
      </c>
      <c r="Q89" s="109">
        <f>SUM(Q79:Q88)</f>
        <v>0</v>
      </c>
      <c r="R89" s="110">
        <f t="array" ref="R89">SUMPRODUCT((IF(Q79:Q88=0,R79:R88,Q79:Q88))*1)</f>
        <v>0</v>
      </c>
      <c r="S89" s="108" t="s">
        <v>250</v>
      </c>
      <c r="T89" s="111">
        <f>T76</f>
        <v>0</v>
      </c>
      <c r="U89" s="146"/>
    </row>
    <row r="90" spans="1:21" ht="22.5" customHeight="1" x14ac:dyDescent="0.2">
      <c r="A90" s="112" t="s">
        <v>251</v>
      </c>
      <c r="B90" s="142"/>
      <c r="C90" s="142"/>
      <c r="D90" s="142"/>
      <c r="E90" s="142"/>
      <c r="F90" s="142"/>
      <c r="G90" s="142"/>
      <c r="H90" s="142"/>
      <c r="I90" s="142"/>
      <c r="J90" s="142"/>
      <c r="K90" s="142"/>
      <c r="L90" s="142"/>
      <c r="M90" s="142"/>
      <c r="N90" s="142"/>
      <c r="O90" s="142"/>
      <c r="P90" s="142"/>
      <c r="Q90" s="142"/>
      <c r="R90" s="142"/>
      <c r="S90" s="142"/>
      <c r="T90" s="143"/>
      <c r="U90" s="146"/>
    </row>
    <row r="91" spans="1:21" ht="195" customHeight="1" thickBot="1" x14ac:dyDescent="0.25">
      <c r="A91" s="113"/>
      <c r="B91" s="144"/>
      <c r="C91" s="144"/>
      <c r="D91" s="144"/>
      <c r="E91" s="144"/>
      <c r="F91" s="144"/>
      <c r="G91" s="144"/>
      <c r="H91" s="144"/>
      <c r="I91" s="144"/>
      <c r="J91" s="144"/>
      <c r="K91" s="144"/>
      <c r="L91" s="144"/>
      <c r="M91" s="144"/>
      <c r="N91" s="144"/>
      <c r="O91" s="144"/>
      <c r="P91" s="144"/>
      <c r="Q91" s="144"/>
      <c r="R91" s="144"/>
      <c r="S91" s="144"/>
      <c r="T91" s="145"/>
      <c r="U91" s="146"/>
    </row>
    <row r="92" spans="1:21" ht="28.5" customHeight="1" thickBot="1" x14ac:dyDescent="0.25">
      <c r="A92" s="132" t="s">
        <v>260</v>
      </c>
      <c r="B92" s="133"/>
      <c r="C92" s="133"/>
      <c r="D92" s="133"/>
      <c r="E92" s="133"/>
      <c r="F92" s="133"/>
      <c r="G92" s="133"/>
      <c r="H92" s="133"/>
      <c r="I92" s="134"/>
      <c r="J92" s="70">
        <f ca="1">_M5-SUM(B107,E107,H107,K107,N107,Q107)+T107</f>
        <v>2500</v>
      </c>
      <c r="K92" s="71"/>
      <c r="L92" s="71"/>
      <c r="M92" s="71"/>
      <c r="N92" s="71"/>
      <c r="O92" s="71"/>
      <c r="P92" s="71"/>
      <c r="Q92" s="71"/>
      <c r="R92" s="71"/>
      <c r="S92" s="71"/>
      <c r="T92" s="72"/>
      <c r="U92" s="146"/>
    </row>
    <row r="93" spans="1:21" ht="28.5" customHeight="1" thickBot="1" x14ac:dyDescent="0.25">
      <c r="A93" s="135" t="s">
        <v>261</v>
      </c>
      <c r="B93" s="136"/>
      <c r="C93" s="136"/>
      <c r="D93" s="136"/>
      <c r="E93" s="136"/>
      <c r="F93" s="136"/>
      <c r="G93" s="136"/>
      <c r="H93" s="136"/>
      <c r="I93" s="136"/>
      <c r="J93" s="136"/>
      <c r="K93" s="136"/>
      <c r="L93" s="136"/>
      <c r="M93" s="136"/>
      <c r="N93" s="136"/>
      <c r="O93" s="136"/>
      <c r="P93" s="136"/>
      <c r="Q93" s="136"/>
      <c r="R93" s="137"/>
      <c r="S93" s="138" t="s">
        <v>239</v>
      </c>
      <c r="T93" s="139"/>
      <c r="U93" s="146"/>
    </row>
    <row r="94" spans="1:21" ht="25.5" customHeight="1" thickBot="1" x14ac:dyDescent="0.25">
      <c r="A94" s="73" t="s">
        <v>19</v>
      </c>
      <c r="B94" s="140">
        <v>700</v>
      </c>
      <c r="C94" s="141"/>
      <c r="D94" s="73" t="s">
        <v>240</v>
      </c>
      <c r="E94" s="140">
        <v>200</v>
      </c>
      <c r="F94" s="141"/>
      <c r="G94" s="73" t="s">
        <v>241</v>
      </c>
      <c r="H94" s="140">
        <v>150</v>
      </c>
      <c r="I94" s="141"/>
      <c r="J94" s="73" t="s">
        <v>89</v>
      </c>
      <c r="K94" s="140">
        <v>200</v>
      </c>
      <c r="L94" s="141"/>
      <c r="M94" s="73" t="s">
        <v>242</v>
      </c>
      <c r="N94" s="140">
        <v>0</v>
      </c>
      <c r="O94" s="141"/>
      <c r="P94" s="73" t="s">
        <v>243</v>
      </c>
      <c r="Q94" s="140">
        <v>0</v>
      </c>
      <c r="R94" s="141"/>
      <c r="S94" s="74" t="s">
        <v>244</v>
      </c>
      <c r="T94" s="75">
        <f>SUM(T96:T106)</f>
        <v>0</v>
      </c>
      <c r="U94" s="146"/>
    </row>
    <row r="95" spans="1:21" ht="25.5" customHeight="1" thickBot="1" x14ac:dyDescent="0.25">
      <c r="A95" s="76" t="s">
        <v>245</v>
      </c>
      <c r="B95" s="147">
        <f>B94-C107</f>
        <v>700</v>
      </c>
      <c r="C95" s="148"/>
      <c r="D95" s="77" t="s">
        <v>245</v>
      </c>
      <c r="E95" s="149">
        <f>E94-F107</f>
        <v>200</v>
      </c>
      <c r="F95" s="150"/>
      <c r="G95" s="77" t="s">
        <v>245</v>
      </c>
      <c r="H95" s="149">
        <f>H94-I107</f>
        <v>150</v>
      </c>
      <c r="I95" s="150"/>
      <c r="J95" s="77" t="s">
        <v>245</v>
      </c>
      <c r="K95" s="149">
        <f>K94-L107</f>
        <v>200</v>
      </c>
      <c r="L95" s="150"/>
      <c r="M95" s="77" t="s">
        <v>245</v>
      </c>
      <c r="N95" s="149">
        <f>N94-O107</f>
        <v>0</v>
      </c>
      <c r="O95" s="150"/>
      <c r="P95" s="77" t="s">
        <v>245</v>
      </c>
      <c r="Q95" s="149">
        <v>0</v>
      </c>
      <c r="R95" s="150"/>
      <c r="S95" s="78" t="s">
        <v>246</v>
      </c>
      <c r="T95" s="79" t="s">
        <v>247</v>
      </c>
      <c r="U95" s="146"/>
    </row>
    <row r="96" spans="1:21" ht="25.5" customHeight="1" thickBot="1" x14ac:dyDescent="0.25">
      <c r="A96" s="78" t="s">
        <v>246</v>
      </c>
      <c r="B96" s="80" t="s">
        <v>248</v>
      </c>
      <c r="C96" s="79" t="s">
        <v>249</v>
      </c>
      <c r="D96" s="78" t="s">
        <v>246</v>
      </c>
      <c r="E96" s="80" t="s">
        <v>248</v>
      </c>
      <c r="F96" s="79" t="s">
        <v>249</v>
      </c>
      <c r="G96" s="78" t="s">
        <v>246</v>
      </c>
      <c r="H96" s="80" t="s">
        <v>248</v>
      </c>
      <c r="I96" s="79" t="s">
        <v>249</v>
      </c>
      <c r="J96" s="78" t="s">
        <v>246</v>
      </c>
      <c r="K96" s="80" t="s">
        <v>248</v>
      </c>
      <c r="L96" s="79" t="s">
        <v>249</v>
      </c>
      <c r="M96" s="78" t="s">
        <v>246</v>
      </c>
      <c r="N96" s="80" t="s">
        <v>248</v>
      </c>
      <c r="O96" s="79" t="s">
        <v>249</v>
      </c>
      <c r="P96" s="78" t="s">
        <v>246</v>
      </c>
      <c r="Q96" s="80" t="s">
        <v>248</v>
      </c>
      <c r="R96" s="79" t="s">
        <v>249</v>
      </c>
      <c r="S96" s="81"/>
      <c r="T96" s="82"/>
      <c r="U96" s="146"/>
    </row>
    <row r="97" spans="1:21" ht="25.5" customHeight="1" x14ac:dyDescent="0.2">
      <c r="A97" s="83"/>
      <c r="B97" s="86"/>
      <c r="C97" s="85"/>
      <c r="D97" s="83"/>
      <c r="E97" s="86"/>
      <c r="F97" s="85"/>
      <c r="G97" s="83"/>
      <c r="H97" s="86"/>
      <c r="I97" s="85"/>
      <c r="J97" s="83"/>
      <c r="K97" s="84"/>
      <c r="L97" s="85"/>
      <c r="M97" s="83"/>
      <c r="N97" s="86"/>
      <c r="O97" s="85"/>
      <c r="P97" s="87"/>
      <c r="Q97" s="88"/>
      <c r="R97" s="85"/>
      <c r="S97" s="95"/>
      <c r="T97" s="96"/>
      <c r="U97" s="146"/>
    </row>
    <row r="98" spans="1:21" ht="25.5" customHeight="1" x14ac:dyDescent="0.2">
      <c r="A98" s="91"/>
      <c r="B98" s="94"/>
      <c r="C98" s="93"/>
      <c r="D98" s="91"/>
      <c r="E98" s="94"/>
      <c r="F98" s="93"/>
      <c r="G98" s="91"/>
      <c r="H98" s="94"/>
      <c r="I98" s="93"/>
      <c r="J98" s="91"/>
      <c r="K98" s="94"/>
      <c r="L98" s="93"/>
      <c r="M98" s="91"/>
      <c r="N98" s="94"/>
      <c r="O98" s="93"/>
      <c r="P98" s="91"/>
      <c r="Q98" s="92"/>
      <c r="R98" s="93"/>
      <c r="S98" s="99"/>
      <c r="T98" s="115"/>
      <c r="U98" s="146"/>
    </row>
    <row r="99" spans="1:21" ht="25.5" customHeight="1" x14ac:dyDescent="0.2">
      <c r="A99" s="91"/>
      <c r="B99" s="94"/>
      <c r="C99" s="93"/>
      <c r="D99" s="91"/>
      <c r="E99" s="92"/>
      <c r="F99" s="93"/>
      <c r="G99" s="91"/>
      <c r="H99" s="94"/>
      <c r="I99" s="93"/>
      <c r="J99" s="91"/>
      <c r="K99" s="94"/>
      <c r="L99" s="93"/>
      <c r="M99" s="91"/>
      <c r="N99" s="97"/>
      <c r="O99" s="93"/>
      <c r="P99" s="91"/>
      <c r="Q99" s="94"/>
      <c r="R99" s="93"/>
      <c r="S99" s="95"/>
      <c r="T99" s="96"/>
      <c r="U99" s="146"/>
    </row>
    <row r="100" spans="1:21" ht="25.5" customHeight="1" x14ac:dyDescent="0.2">
      <c r="A100" s="91"/>
      <c r="B100" s="94"/>
      <c r="C100" s="93"/>
      <c r="D100" s="91"/>
      <c r="E100" s="92"/>
      <c r="F100" s="93"/>
      <c r="G100" s="91"/>
      <c r="H100" s="94"/>
      <c r="I100" s="93"/>
      <c r="J100" s="91"/>
      <c r="K100" s="92"/>
      <c r="L100" s="93"/>
      <c r="M100" s="91"/>
      <c r="N100" s="97"/>
      <c r="O100" s="93"/>
      <c r="P100" s="98"/>
      <c r="Q100" s="97"/>
      <c r="R100" s="93"/>
      <c r="S100" s="99"/>
      <c r="T100" s="115"/>
      <c r="U100" s="146"/>
    </row>
    <row r="101" spans="1:21" ht="25.5" customHeight="1" x14ac:dyDescent="0.2">
      <c r="A101" s="91"/>
      <c r="B101" s="94"/>
      <c r="C101" s="93"/>
      <c r="D101" s="91"/>
      <c r="E101" s="92"/>
      <c r="F101" s="93"/>
      <c r="G101" s="91"/>
      <c r="H101" s="94"/>
      <c r="I101" s="93"/>
      <c r="J101" s="91"/>
      <c r="K101" s="92"/>
      <c r="L101" s="93"/>
      <c r="M101" s="91"/>
      <c r="N101" s="97"/>
      <c r="O101" s="93"/>
      <c r="P101" s="91"/>
      <c r="Q101" s="94"/>
      <c r="R101" s="93"/>
      <c r="S101" s="99"/>
      <c r="T101" s="115"/>
      <c r="U101" s="146"/>
    </row>
    <row r="102" spans="1:21" ht="25.5" customHeight="1" x14ac:dyDescent="0.2">
      <c r="A102" s="91"/>
      <c r="B102" s="94"/>
      <c r="C102" s="93"/>
      <c r="D102" s="91"/>
      <c r="E102" s="92"/>
      <c r="F102" s="93"/>
      <c r="G102" s="91"/>
      <c r="H102" s="94"/>
      <c r="I102" s="93"/>
      <c r="J102" s="91"/>
      <c r="K102" s="92"/>
      <c r="L102" s="93"/>
      <c r="M102" s="91"/>
      <c r="N102" s="97"/>
      <c r="O102" s="93"/>
      <c r="P102" s="91"/>
      <c r="Q102" s="94"/>
      <c r="R102" s="93"/>
      <c r="S102" s="95"/>
      <c r="T102" s="96"/>
      <c r="U102" s="146"/>
    </row>
    <row r="103" spans="1:21" ht="25.5" customHeight="1" x14ac:dyDescent="0.2">
      <c r="A103" s="91"/>
      <c r="B103" s="94"/>
      <c r="C103" s="93"/>
      <c r="D103" s="100"/>
      <c r="E103" s="92"/>
      <c r="F103" s="93"/>
      <c r="G103" s="100"/>
      <c r="H103" s="94"/>
      <c r="I103" s="93"/>
      <c r="J103" s="100"/>
      <c r="K103" s="92"/>
      <c r="L103" s="93"/>
      <c r="M103" s="100"/>
      <c r="N103" s="97"/>
      <c r="O103" s="93"/>
      <c r="P103" s="100"/>
      <c r="Q103" s="94"/>
      <c r="R103" s="93"/>
      <c r="S103" s="99"/>
      <c r="T103" s="115"/>
      <c r="U103" s="146"/>
    </row>
    <row r="104" spans="1:21" ht="25.5" customHeight="1" x14ac:dyDescent="0.2">
      <c r="A104" s="91"/>
      <c r="B104" s="94"/>
      <c r="C104" s="93"/>
      <c r="D104" s="100"/>
      <c r="E104" s="92"/>
      <c r="F104" s="93"/>
      <c r="G104" s="100"/>
      <c r="H104" s="94"/>
      <c r="I104" s="93"/>
      <c r="J104" s="100"/>
      <c r="K104" s="94"/>
      <c r="L104" s="93"/>
      <c r="M104" s="100"/>
      <c r="N104" s="97"/>
      <c r="O104" s="93"/>
      <c r="P104" s="100"/>
      <c r="Q104" s="97"/>
      <c r="R104" s="93"/>
      <c r="S104" s="99"/>
      <c r="T104" s="115"/>
      <c r="U104" s="146"/>
    </row>
    <row r="105" spans="1:21" ht="25.5" customHeight="1" x14ac:dyDescent="0.2">
      <c r="A105" s="91"/>
      <c r="B105" s="94"/>
      <c r="C105" s="93"/>
      <c r="D105" s="100"/>
      <c r="E105" s="94"/>
      <c r="F105" s="93"/>
      <c r="G105" s="100"/>
      <c r="H105" s="92"/>
      <c r="I105" s="93"/>
      <c r="J105" s="100"/>
      <c r="K105" s="92"/>
      <c r="L105" s="93"/>
      <c r="M105" s="100"/>
      <c r="N105" s="97"/>
      <c r="O105" s="93"/>
      <c r="P105" s="100"/>
      <c r="Q105" s="97"/>
      <c r="R105" s="93"/>
      <c r="S105" s="100"/>
      <c r="T105" s="93"/>
      <c r="U105" s="146"/>
    </row>
    <row r="106" spans="1:21" ht="25.5" customHeight="1" thickBot="1" x14ac:dyDescent="0.25">
      <c r="A106" s="101"/>
      <c r="B106" s="102"/>
      <c r="C106" s="103"/>
      <c r="D106" s="104"/>
      <c r="E106" s="102"/>
      <c r="F106" s="103"/>
      <c r="G106" s="104"/>
      <c r="H106" s="105"/>
      <c r="I106" s="103"/>
      <c r="J106" s="104"/>
      <c r="K106" s="102"/>
      <c r="L106" s="103"/>
      <c r="M106" s="104"/>
      <c r="N106" s="105"/>
      <c r="O106" s="103"/>
      <c r="P106" s="104"/>
      <c r="Q106" s="105"/>
      <c r="R106" s="103"/>
      <c r="S106" s="106"/>
      <c r="T106" s="107"/>
      <c r="U106" s="146"/>
    </row>
    <row r="107" spans="1:21" ht="25.5" customHeight="1" thickBot="1" x14ac:dyDescent="0.25">
      <c r="A107" s="108" t="str">
        <f>"Total "&amp;A94</f>
        <v>Total Achats divers</v>
      </c>
      <c r="B107" s="109">
        <f>SUM(B97:B106)</f>
        <v>0</v>
      </c>
      <c r="C107" s="110">
        <f t="array" ref="C107">SUMPRODUCT((IF(B97:B106=0,C97:C106,B97:B106))*1)</f>
        <v>0</v>
      </c>
      <c r="D107" s="108" t="str">
        <f>"Total "&amp;D94</f>
        <v>Total Habillement filles</v>
      </c>
      <c r="E107" s="109">
        <f>SUM(E97:E106)</f>
        <v>0</v>
      </c>
      <c r="F107" s="110">
        <f t="array" ref="F107">SUMPRODUCT((IF(E97:E106=0,F97:F106,E97:E106))*1)</f>
        <v>0</v>
      </c>
      <c r="G107" s="108" t="str">
        <f>"Total "&amp;G94</f>
        <v>Total Divers</v>
      </c>
      <c r="H107" s="109">
        <f>SUM(H97:H106)</f>
        <v>0</v>
      </c>
      <c r="I107" s="110">
        <f t="array" ref="I107">SUMPRODUCT((IF(H97:H106=0,I97:I106,H97:H106))*1)</f>
        <v>0</v>
      </c>
      <c r="J107" s="108" t="str">
        <f>"Total "&amp;J94</f>
        <v>Total Cantine</v>
      </c>
      <c r="K107" s="109">
        <f>SUM(K97:K106)</f>
        <v>0</v>
      </c>
      <c r="L107" s="110">
        <f t="array" ref="L107">SUMPRODUCT((IF(K97:K106=0,L97:L106,K97:K106))*1)</f>
        <v>0</v>
      </c>
      <c r="M107" s="108" t="str">
        <f>"Total "&amp;M94</f>
        <v>Total Extra</v>
      </c>
      <c r="N107" s="109">
        <f>SUM(N97:N106)</f>
        <v>0</v>
      </c>
      <c r="O107" s="110">
        <f t="array" ref="O107">SUMPRODUCT((IF(N97:N106=0,O97:O106,N97:N106))*1)</f>
        <v>0</v>
      </c>
      <c r="P107" s="108" t="str">
        <f>"Total "&amp;P94</f>
        <v>Total Catégorie 6</v>
      </c>
      <c r="Q107" s="109">
        <f>SUM(Q97:Q106)</f>
        <v>0</v>
      </c>
      <c r="R107" s="110">
        <f t="array" ref="R107">SUMPRODUCT((IF(Q97:Q106=0,R97:R106,Q97:Q106))*1)</f>
        <v>0</v>
      </c>
      <c r="S107" s="108" t="s">
        <v>250</v>
      </c>
      <c r="T107" s="111">
        <f>T94</f>
        <v>0</v>
      </c>
      <c r="U107" s="146"/>
    </row>
    <row r="108" spans="1:21" ht="22.5" customHeight="1" x14ac:dyDescent="0.2">
      <c r="A108" s="112" t="s">
        <v>251</v>
      </c>
      <c r="B108" s="142"/>
      <c r="C108" s="142"/>
      <c r="D108" s="142"/>
      <c r="E108" s="142"/>
      <c r="F108" s="142"/>
      <c r="G108" s="142"/>
      <c r="H108" s="142"/>
      <c r="I108" s="142"/>
      <c r="J108" s="142"/>
      <c r="K108" s="142"/>
      <c r="L108" s="142"/>
      <c r="M108" s="142"/>
      <c r="N108" s="142"/>
      <c r="O108" s="142"/>
      <c r="P108" s="142"/>
      <c r="Q108" s="142"/>
      <c r="R108" s="142"/>
      <c r="S108" s="142"/>
      <c r="T108" s="143"/>
      <c r="U108" s="146"/>
    </row>
    <row r="109" spans="1:21" ht="195" customHeight="1" thickBot="1" x14ac:dyDescent="0.25">
      <c r="A109" s="113"/>
      <c r="B109" s="144"/>
      <c r="C109" s="144"/>
      <c r="D109" s="144"/>
      <c r="E109" s="144"/>
      <c r="F109" s="144"/>
      <c r="G109" s="144"/>
      <c r="H109" s="144"/>
      <c r="I109" s="144"/>
      <c r="J109" s="144"/>
      <c r="K109" s="144"/>
      <c r="L109" s="144"/>
      <c r="M109" s="144"/>
      <c r="N109" s="144"/>
      <c r="O109" s="144"/>
      <c r="P109" s="144"/>
      <c r="Q109" s="144"/>
      <c r="R109" s="144"/>
      <c r="S109" s="144"/>
      <c r="T109" s="145"/>
      <c r="U109" s="146"/>
    </row>
    <row r="110" spans="1:21" ht="28.5" customHeight="1" thickBot="1" x14ac:dyDescent="0.25">
      <c r="A110" s="132" t="s">
        <v>262</v>
      </c>
      <c r="B110" s="133"/>
      <c r="C110" s="133"/>
      <c r="D110" s="133"/>
      <c r="E110" s="133"/>
      <c r="F110" s="133"/>
      <c r="G110" s="133"/>
      <c r="H110" s="133"/>
      <c r="I110" s="134"/>
      <c r="J110" s="70">
        <f ca="1">_M6-SUM(B125,E125,H125,K125,N125,Q125)+T125</f>
        <v>2500</v>
      </c>
      <c r="K110" s="71"/>
      <c r="L110" s="71"/>
      <c r="M110" s="71"/>
      <c r="N110" s="71"/>
      <c r="O110" s="71"/>
      <c r="P110" s="71"/>
      <c r="Q110" s="71"/>
      <c r="R110" s="71"/>
      <c r="S110" s="71"/>
      <c r="T110" s="72"/>
      <c r="U110" s="146"/>
    </row>
    <row r="111" spans="1:21" ht="28.5" customHeight="1" thickBot="1" x14ac:dyDescent="0.25">
      <c r="A111" s="135" t="s">
        <v>263</v>
      </c>
      <c r="B111" s="136"/>
      <c r="C111" s="136"/>
      <c r="D111" s="136"/>
      <c r="E111" s="136"/>
      <c r="F111" s="136"/>
      <c r="G111" s="136"/>
      <c r="H111" s="136"/>
      <c r="I111" s="136"/>
      <c r="J111" s="136"/>
      <c r="K111" s="136"/>
      <c r="L111" s="136"/>
      <c r="M111" s="136"/>
      <c r="N111" s="136"/>
      <c r="O111" s="136"/>
      <c r="P111" s="136"/>
      <c r="Q111" s="136"/>
      <c r="R111" s="137"/>
      <c r="S111" s="138" t="s">
        <v>239</v>
      </c>
      <c r="T111" s="139"/>
      <c r="U111" s="146"/>
    </row>
    <row r="112" spans="1:21" ht="25.5" customHeight="1" thickBot="1" x14ac:dyDescent="0.25">
      <c r="A112" s="73" t="s">
        <v>19</v>
      </c>
      <c r="B112" s="140">
        <v>700</v>
      </c>
      <c r="C112" s="141"/>
      <c r="D112" s="73" t="s">
        <v>240</v>
      </c>
      <c r="E112" s="140">
        <v>200</v>
      </c>
      <c r="F112" s="141"/>
      <c r="G112" s="73" t="s">
        <v>241</v>
      </c>
      <c r="H112" s="140">
        <v>150</v>
      </c>
      <c r="I112" s="141"/>
      <c r="J112" s="73" t="s">
        <v>89</v>
      </c>
      <c r="K112" s="140">
        <v>200</v>
      </c>
      <c r="L112" s="141"/>
      <c r="M112" s="73" t="s">
        <v>242</v>
      </c>
      <c r="N112" s="140">
        <v>0</v>
      </c>
      <c r="O112" s="141"/>
      <c r="P112" s="73" t="s">
        <v>243</v>
      </c>
      <c r="Q112" s="140">
        <v>0</v>
      </c>
      <c r="R112" s="141"/>
      <c r="S112" s="74" t="s">
        <v>244</v>
      </c>
      <c r="T112" s="75">
        <f>SUM(T114:T124)</f>
        <v>0</v>
      </c>
      <c r="U112" s="146"/>
    </row>
    <row r="113" spans="1:21" ht="25.5" customHeight="1" thickBot="1" x14ac:dyDescent="0.25">
      <c r="A113" s="76" t="s">
        <v>245</v>
      </c>
      <c r="B113" s="147">
        <f>B112-C125</f>
        <v>700</v>
      </c>
      <c r="C113" s="148"/>
      <c r="D113" s="77" t="s">
        <v>245</v>
      </c>
      <c r="E113" s="149">
        <f>E112-F125</f>
        <v>200</v>
      </c>
      <c r="F113" s="150"/>
      <c r="G113" s="77" t="s">
        <v>245</v>
      </c>
      <c r="H113" s="149">
        <f>H112-I125</f>
        <v>150</v>
      </c>
      <c r="I113" s="150"/>
      <c r="J113" s="77" t="s">
        <v>245</v>
      </c>
      <c r="K113" s="149">
        <f>K112-L125</f>
        <v>200</v>
      </c>
      <c r="L113" s="150"/>
      <c r="M113" s="77" t="s">
        <v>245</v>
      </c>
      <c r="N113" s="149">
        <f>N112-O125</f>
        <v>0</v>
      </c>
      <c r="O113" s="150"/>
      <c r="P113" s="77" t="s">
        <v>245</v>
      </c>
      <c r="Q113" s="149">
        <f>Q112-R125</f>
        <v>0</v>
      </c>
      <c r="R113" s="150"/>
      <c r="S113" s="78" t="s">
        <v>246</v>
      </c>
      <c r="T113" s="79" t="s">
        <v>247</v>
      </c>
      <c r="U113" s="146"/>
    </row>
    <row r="114" spans="1:21" ht="25.5" customHeight="1" thickBot="1" x14ac:dyDescent="0.25">
      <c r="A114" s="78" t="s">
        <v>246</v>
      </c>
      <c r="B114" s="80" t="s">
        <v>248</v>
      </c>
      <c r="C114" s="79" t="s">
        <v>249</v>
      </c>
      <c r="D114" s="78" t="s">
        <v>246</v>
      </c>
      <c r="E114" s="80" t="s">
        <v>248</v>
      </c>
      <c r="F114" s="79" t="s">
        <v>249</v>
      </c>
      <c r="G114" s="78" t="s">
        <v>246</v>
      </c>
      <c r="H114" s="80" t="s">
        <v>248</v>
      </c>
      <c r="I114" s="79" t="s">
        <v>249</v>
      </c>
      <c r="J114" s="78" t="s">
        <v>246</v>
      </c>
      <c r="K114" s="80" t="s">
        <v>248</v>
      </c>
      <c r="L114" s="79" t="s">
        <v>249</v>
      </c>
      <c r="M114" s="78" t="s">
        <v>246</v>
      </c>
      <c r="N114" s="80" t="s">
        <v>248</v>
      </c>
      <c r="O114" s="79" t="s">
        <v>249</v>
      </c>
      <c r="P114" s="78" t="s">
        <v>246</v>
      </c>
      <c r="Q114" s="80" t="s">
        <v>248</v>
      </c>
      <c r="R114" s="79" t="s">
        <v>249</v>
      </c>
      <c r="S114" s="95"/>
      <c r="T114" s="96"/>
      <c r="U114" s="146"/>
    </row>
    <row r="115" spans="1:21" ht="25.5" customHeight="1" x14ac:dyDescent="0.2">
      <c r="A115" s="83"/>
      <c r="B115" s="86"/>
      <c r="C115" s="85"/>
      <c r="D115" s="87"/>
      <c r="E115" s="88"/>
      <c r="F115" s="85"/>
      <c r="G115" s="87"/>
      <c r="H115" s="88"/>
      <c r="I115" s="85"/>
      <c r="J115" s="83"/>
      <c r="K115" s="86"/>
      <c r="L115" s="85"/>
      <c r="M115" s="83"/>
      <c r="N115" s="86"/>
      <c r="O115" s="85"/>
      <c r="P115" s="83"/>
      <c r="Q115" s="86"/>
      <c r="R115" s="85"/>
      <c r="S115" s="81"/>
      <c r="T115" s="82"/>
      <c r="U115" s="146"/>
    </row>
    <row r="116" spans="1:21" ht="25.5" customHeight="1" x14ac:dyDescent="0.2">
      <c r="A116" s="91"/>
      <c r="B116" s="92"/>
      <c r="C116" s="93"/>
      <c r="D116" s="91"/>
      <c r="E116" s="94"/>
      <c r="F116" s="93"/>
      <c r="G116" s="91"/>
      <c r="H116" s="94"/>
      <c r="I116" s="120"/>
      <c r="J116" s="100"/>
      <c r="K116" s="94"/>
      <c r="L116" s="93"/>
      <c r="M116" s="83"/>
      <c r="N116" s="94"/>
      <c r="O116" s="93"/>
      <c r="P116" s="91"/>
      <c r="Q116" s="94"/>
      <c r="R116" s="93"/>
      <c r="S116" s="95"/>
      <c r="T116" s="96"/>
      <c r="U116" s="146"/>
    </row>
    <row r="117" spans="1:21" ht="25.5" customHeight="1" x14ac:dyDescent="0.2">
      <c r="A117" s="91"/>
      <c r="B117" s="94"/>
      <c r="C117" s="93"/>
      <c r="D117" s="91"/>
      <c r="E117" s="92"/>
      <c r="F117" s="93"/>
      <c r="G117" s="91"/>
      <c r="H117" s="94"/>
      <c r="I117" s="93"/>
      <c r="J117" s="100"/>
      <c r="K117" s="94"/>
      <c r="L117" s="93"/>
      <c r="M117" s="91"/>
      <c r="N117" s="94"/>
      <c r="O117" s="93"/>
      <c r="P117" s="91"/>
      <c r="Q117" s="94"/>
      <c r="R117" s="93"/>
      <c r="S117" s="99"/>
      <c r="T117" s="115"/>
      <c r="U117" s="146"/>
    </row>
    <row r="118" spans="1:21" ht="25.5" customHeight="1" x14ac:dyDescent="0.2">
      <c r="A118" s="91"/>
      <c r="B118" s="97"/>
      <c r="C118" s="93"/>
      <c r="D118" s="91"/>
      <c r="E118" s="92"/>
      <c r="F118" s="93"/>
      <c r="G118" s="91"/>
      <c r="H118" s="94"/>
      <c r="I118" s="93"/>
      <c r="J118" s="100"/>
      <c r="K118" s="94"/>
      <c r="L118" s="93"/>
      <c r="M118" s="91"/>
      <c r="N118" s="94"/>
      <c r="O118" s="93"/>
      <c r="P118" s="91"/>
      <c r="Q118" s="94"/>
      <c r="R118" s="93"/>
      <c r="S118" s="95"/>
      <c r="T118" s="96"/>
      <c r="U118" s="146"/>
    </row>
    <row r="119" spans="1:21" ht="25.5" customHeight="1" x14ac:dyDescent="0.2">
      <c r="A119" s="91"/>
      <c r="B119" s="94"/>
      <c r="C119" s="93"/>
      <c r="D119" s="91"/>
      <c r="E119" s="92"/>
      <c r="F119" s="93"/>
      <c r="G119" s="91"/>
      <c r="H119" s="94"/>
      <c r="I119" s="93"/>
      <c r="J119" s="83"/>
      <c r="K119" s="86"/>
      <c r="L119" s="93"/>
      <c r="M119" s="91"/>
      <c r="N119" s="94"/>
      <c r="O119" s="93"/>
      <c r="P119" s="91"/>
      <c r="Q119" s="94"/>
      <c r="R119" s="93"/>
      <c r="S119" s="95"/>
      <c r="T119" s="96"/>
      <c r="U119" s="146"/>
    </row>
    <row r="120" spans="1:21" ht="25.5" customHeight="1" x14ac:dyDescent="0.2">
      <c r="A120" s="91"/>
      <c r="B120" s="94"/>
      <c r="C120" s="93"/>
      <c r="D120" s="91"/>
      <c r="E120" s="92"/>
      <c r="F120" s="93"/>
      <c r="G120" s="91"/>
      <c r="H120" s="94"/>
      <c r="I120" s="93"/>
      <c r="J120" s="91"/>
      <c r="K120" s="94"/>
      <c r="L120" s="93"/>
      <c r="M120" s="91"/>
      <c r="N120" s="94"/>
      <c r="O120" s="93"/>
      <c r="P120" s="98"/>
      <c r="Q120" s="97"/>
      <c r="R120" s="93"/>
      <c r="S120" s="100"/>
      <c r="T120" s="93"/>
      <c r="U120" s="146"/>
    </row>
    <row r="121" spans="1:21" ht="25.5" customHeight="1" x14ac:dyDescent="0.2">
      <c r="A121" s="91"/>
      <c r="B121" s="94"/>
      <c r="C121" s="93"/>
      <c r="D121" s="100"/>
      <c r="E121" s="92"/>
      <c r="F121" s="93"/>
      <c r="G121" s="100"/>
      <c r="H121" s="94"/>
      <c r="I121" s="93"/>
      <c r="J121" s="100"/>
      <c r="K121" s="94"/>
      <c r="L121" s="93"/>
      <c r="M121" s="95"/>
      <c r="N121" s="94"/>
      <c r="O121" s="93"/>
      <c r="P121" s="100"/>
      <c r="Q121" s="94"/>
      <c r="R121" s="93"/>
      <c r="S121" s="100"/>
      <c r="T121" s="93"/>
      <c r="U121" s="146"/>
    </row>
    <row r="122" spans="1:21" ht="25.5" customHeight="1" x14ac:dyDescent="0.2">
      <c r="A122" s="91"/>
      <c r="B122" s="94"/>
      <c r="C122" s="93"/>
      <c r="D122" s="100"/>
      <c r="E122" s="92"/>
      <c r="F122" s="93"/>
      <c r="G122" s="100"/>
      <c r="H122" s="94"/>
      <c r="I122" s="93"/>
      <c r="J122" s="100"/>
      <c r="K122" s="94"/>
      <c r="L122" s="93"/>
      <c r="M122" s="100"/>
      <c r="N122" s="94"/>
      <c r="O122" s="93"/>
      <c r="P122" s="100"/>
      <c r="Q122" s="94"/>
      <c r="R122" s="93"/>
      <c r="S122" s="100"/>
      <c r="T122" s="93"/>
      <c r="U122" s="146"/>
    </row>
    <row r="123" spans="1:21" ht="25.5" customHeight="1" x14ac:dyDescent="0.2">
      <c r="A123" s="91"/>
      <c r="B123" s="94"/>
      <c r="C123" s="93"/>
      <c r="D123" s="100"/>
      <c r="E123" s="94"/>
      <c r="F123" s="93"/>
      <c r="G123" s="100"/>
      <c r="H123" s="94"/>
      <c r="I123" s="93"/>
      <c r="J123" s="100"/>
      <c r="K123" s="94"/>
      <c r="L123" s="93"/>
      <c r="M123" s="100"/>
      <c r="N123" s="94"/>
      <c r="O123" s="93"/>
      <c r="P123" s="100"/>
      <c r="Q123" s="97"/>
      <c r="R123" s="93"/>
      <c r="S123" s="100"/>
      <c r="T123" s="93"/>
      <c r="U123" s="146"/>
    </row>
    <row r="124" spans="1:21" ht="25.5" customHeight="1" thickBot="1" x14ac:dyDescent="0.25">
      <c r="A124" s="101"/>
      <c r="B124" s="102"/>
      <c r="C124" s="103"/>
      <c r="D124" s="104"/>
      <c r="E124" s="105"/>
      <c r="F124" s="103"/>
      <c r="G124" s="118"/>
      <c r="H124" s="105"/>
      <c r="I124" s="103"/>
      <c r="J124" s="104"/>
      <c r="K124" s="102"/>
      <c r="L124" s="103"/>
      <c r="M124" s="118"/>
      <c r="N124" s="105"/>
      <c r="O124" s="103"/>
      <c r="P124" s="104"/>
      <c r="Q124" s="102"/>
      <c r="R124" s="103"/>
      <c r="S124" s="106"/>
      <c r="T124" s="107"/>
      <c r="U124" s="146"/>
    </row>
    <row r="125" spans="1:21" ht="25.5" customHeight="1" thickBot="1" x14ac:dyDescent="0.25">
      <c r="A125" s="108" t="str">
        <f>"Total "&amp;A112</f>
        <v>Total Achats divers</v>
      </c>
      <c r="B125" s="109">
        <f>SUM(B115:B124)</f>
        <v>0</v>
      </c>
      <c r="C125" s="110">
        <f t="array" ref="C125">SUMPRODUCT((IF(B115:B124=0,C115:C124,B115:B124))*1)</f>
        <v>0</v>
      </c>
      <c r="D125" s="108" t="str">
        <f>"Total "&amp;D112</f>
        <v>Total Habillement filles</v>
      </c>
      <c r="E125" s="109">
        <f>SUM(E115:E124)</f>
        <v>0</v>
      </c>
      <c r="F125" s="110">
        <f t="array" ref="F125">SUMPRODUCT((IF(E115:E124=0,F115:F124,E115:E124))*1)</f>
        <v>0</v>
      </c>
      <c r="G125" s="108" t="str">
        <f>"Total "&amp;G112</f>
        <v>Total Divers</v>
      </c>
      <c r="H125" s="109">
        <f>SUM(H115:H124)</f>
        <v>0</v>
      </c>
      <c r="I125" s="110">
        <f t="array" ref="I125">SUMPRODUCT((IF(H115:H124=0,I115:I124,H115:H124))*1)</f>
        <v>0</v>
      </c>
      <c r="J125" s="108" t="str">
        <f>"Total "&amp;J112</f>
        <v>Total Cantine</v>
      </c>
      <c r="K125" s="109">
        <f>SUM(K115:K124)</f>
        <v>0</v>
      </c>
      <c r="L125" s="110">
        <f t="array" ref="L125">SUMPRODUCT((IF(K115:K124=0,L115:L124,K115:K124))*1)</f>
        <v>0</v>
      </c>
      <c r="M125" s="108" t="str">
        <f>"Total "&amp;M112</f>
        <v>Total Extra</v>
      </c>
      <c r="N125" s="109">
        <f>SUM(N115:N124)</f>
        <v>0</v>
      </c>
      <c r="O125" s="110">
        <f t="array" ref="O125">SUMPRODUCT((IF(N115:N124=0,O115:O124,N115:N124))*1)</f>
        <v>0</v>
      </c>
      <c r="P125" s="108" t="str">
        <f>"Total "&amp;P112</f>
        <v>Total Catégorie 6</v>
      </c>
      <c r="Q125" s="109">
        <f>SUM(Q115:Q124)</f>
        <v>0</v>
      </c>
      <c r="R125" s="110">
        <f t="array" ref="R125">SUMPRODUCT((IF(Q115:Q124=0,R115:R124,Q115:Q124))*1)</f>
        <v>0</v>
      </c>
      <c r="S125" s="108" t="s">
        <v>250</v>
      </c>
      <c r="T125" s="111">
        <f>T112</f>
        <v>0</v>
      </c>
      <c r="U125" s="146"/>
    </row>
    <row r="126" spans="1:21" ht="22.5" customHeight="1" x14ac:dyDescent="0.2">
      <c r="A126" s="112" t="s">
        <v>251</v>
      </c>
      <c r="B126" s="142"/>
      <c r="C126" s="142"/>
      <c r="D126" s="142"/>
      <c r="E126" s="142"/>
      <c r="F126" s="142"/>
      <c r="G126" s="142"/>
      <c r="H126" s="142"/>
      <c r="I126" s="142"/>
      <c r="J126" s="142"/>
      <c r="K126" s="142"/>
      <c r="L126" s="142"/>
      <c r="M126" s="142"/>
      <c r="N126" s="142"/>
      <c r="O126" s="142"/>
      <c r="P126" s="142"/>
      <c r="Q126" s="142"/>
      <c r="R126" s="142"/>
      <c r="S126" s="142"/>
      <c r="T126" s="143"/>
      <c r="U126" s="146"/>
    </row>
    <row r="127" spans="1:21" ht="195" customHeight="1" thickBot="1" x14ac:dyDescent="0.25">
      <c r="A127" s="113"/>
      <c r="B127" s="144"/>
      <c r="C127" s="144"/>
      <c r="D127" s="144"/>
      <c r="E127" s="144"/>
      <c r="F127" s="144"/>
      <c r="G127" s="144"/>
      <c r="H127" s="144"/>
      <c r="I127" s="144"/>
      <c r="J127" s="144"/>
      <c r="K127" s="144"/>
      <c r="L127" s="144"/>
      <c r="M127" s="144"/>
      <c r="N127" s="144"/>
      <c r="O127" s="144"/>
      <c r="P127" s="144"/>
      <c r="Q127" s="144"/>
      <c r="R127" s="144"/>
      <c r="S127" s="144"/>
      <c r="T127" s="145"/>
      <c r="U127" s="146"/>
    </row>
    <row r="128" spans="1:21" ht="28.5" customHeight="1" thickBot="1" x14ac:dyDescent="0.25">
      <c r="A128" s="132" t="s">
        <v>264</v>
      </c>
      <c r="B128" s="133"/>
      <c r="C128" s="133"/>
      <c r="D128" s="133"/>
      <c r="E128" s="133"/>
      <c r="F128" s="133"/>
      <c r="G128" s="133"/>
      <c r="H128" s="133"/>
      <c r="I128" s="134"/>
      <c r="J128" s="70">
        <f ca="1">_M7-SUM(B143,E143,H143,K143,N143,Q143)+T143</f>
        <v>2500</v>
      </c>
      <c r="K128" s="71"/>
      <c r="L128" s="71"/>
      <c r="M128" s="71"/>
      <c r="N128" s="71"/>
      <c r="O128" s="71"/>
      <c r="P128" s="71"/>
      <c r="Q128" s="71"/>
      <c r="R128" s="71"/>
      <c r="S128" s="71"/>
      <c r="T128" s="72"/>
      <c r="U128" s="146"/>
    </row>
    <row r="129" spans="1:21" ht="28.5" customHeight="1" thickBot="1" x14ac:dyDescent="0.25">
      <c r="A129" s="135" t="s">
        <v>265</v>
      </c>
      <c r="B129" s="136"/>
      <c r="C129" s="136"/>
      <c r="D129" s="136"/>
      <c r="E129" s="136"/>
      <c r="F129" s="136"/>
      <c r="G129" s="136"/>
      <c r="H129" s="136"/>
      <c r="I129" s="136"/>
      <c r="J129" s="136"/>
      <c r="K129" s="136"/>
      <c r="L129" s="136"/>
      <c r="M129" s="136"/>
      <c r="N129" s="136"/>
      <c r="O129" s="136"/>
      <c r="P129" s="136"/>
      <c r="Q129" s="136"/>
      <c r="R129" s="137"/>
      <c r="S129" s="138" t="s">
        <v>239</v>
      </c>
      <c r="T129" s="139"/>
      <c r="U129" s="146"/>
    </row>
    <row r="130" spans="1:21" ht="25.5" customHeight="1" thickBot="1" x14ac:dyDescent="0.25">
      <c r="A130" s="73" t="s">
        <v>19</v>
      </c>
      <c r="B130" s="140">
        <v>700</v>
      </c>
      <c r="C130" s="141"/>
      <c r="D130" s="73" t="s">
        <v>240</v>
      </c>
      <c r="E130" s="140">
        <v>200</v>
      </c>
      <c r="F130" s="141"/>
      <c r="G130" s="73" t="s">
        <v>241</v>
      </c>
      <c r="H130" s="140">
        <v>150</v>
      </c>
      <c r="I130" s="141"/>
      <c r="J130" s="73" t="s">
        <v>89</v>
      </c>
      <c r="K130" s="140">
        <v>200</v>
      </c>
      <c r="L130" s="141"/>
      <c r="M130" s="73" t="s">
        <v>242</v>
      </c>
      <c r="N130" s="140">
        <v>0</v>
      </c>
      <c r="O130" s="141"/>
      <c r="P130" s="73" t="s">
        <v>243</v>
      </c>
      <c r="Q130" s="140">
        <v>0</v>
      </c>
      <c r="R130" s="141"/>
      <c r="S130" s="74" t="s">
        <v>244</v>
      </c>
      <c r="T130" s="75">
        <f>SUM(T132:T142)</f>
        <v>0</v>
      </c>
      <c r="U130" s="146"/>
    </row>
    <row r="131" spans="1:21" ht="25.5" customHeight="1" thickBot="1" x14ac:dyDescent="0.25">
      <c r="A131" s="76" t="s">
        <v>245</v>
      </c>
      <c r="B131" s="147">
        <f>B130-C143</f>
        <v>700</v>
      </c>
      <c r="C131" s="148"/>
      <c r="D131" s="77" t="s">
        <v>245</v>
      </c>
      <c r="E131" s="149">
        <f>E130-F143</f>
        <v>200</v>
      </c>
      <c r="F131" s="150"/>
      <c r="G131" s="77" t="s">
        <v>245</v>
      </c>
      <c r="H131" s="149">
        <f>H130-I143</f>
        <v>150</v>
      </c>
      <c r="I131" s="150"/>
      <c r="J131" s="77" t="s">
        <v>245</v>
      </c>
      <c r="K131" s="149">
        <f>K130-L143</f>
        <v>200</v>
      </c>
      <c r="L131" s="150"/>
      <c r="M131" s="77" t="s">
        <v>245</v>
      </c>
      <c r="N131" s="149">
        <f>N130-O143</f>
        <v>0</v>
      </c>
      <c r="O131" s="150"/>
      <c r="P131" s="77" t="s">
        <v>245</v>
      </c>
      <c r="Q131" s="149">
        <v>0</v>
      </c>
      <c r="R131" s="150"/>
      <c r="S131" s="78" t="s">
        <v>246</v>
      </c>
      <c r="T131" s="79" t="s">
        <v>247</v>
      </c>
      <c r="U131" s="146"/>
    </row>
    <row r="132" spans="1:21" ht="25.5" customHeight="1" thickBot="1" x14ac:dyDescent="0.25">
      <c r="A132" s="78" t="s">
        <v>246</v>
      </c>
      <c r="B132" s="80" t="s">
        <v>248</v>
      </c>
      <c r="C132" s="79" t="s">
        <v>249</v>
      </c>
      <c r="D132" s="78" t="s">
        <v>246</v>
      </c>
      <c r="E132" s="80" t="s">
        <v>248</v>
      </c>
      <c r="F132" s="79" t="s">
        <v>249</v>
      </c>
      <c r="G132" s="78" t="s">
        <v>246</v>
      </c>
      <c r="H132" s="80" t="s">
        <v>248</v>
      </c>
      <c r="I132" s="79" t="s">
        <v>249</v>
      </c>
      <c r="J132" s="78" t="s">
        <v>246</v>
      </c>
      <c r="K132" s="80" t="s">
        <v>248</v>
      </c>
      <c r="L132" s="79" t="s">
        <v>249</v>
      </c>
      <c r="M132" s="78" t="s">
        <v>246</v>
      </c>
      <c r="N132" s="80" t="s">
        <v>248</v>
      </c>
      <c r="O132" s="79" t="s">
        <v>249</v>
      </c>
      <c r="P132" s="78" t="s">
        <v>246</v>
      </c>
      <c r="Q132" s="80" t="s">
        <v>248</v>
      </c>
      <c r="R132" s="79" t="s">
        <v>249</v>
      </c>
      <c r="S132" s="99"/>
      <c r="T132" s="115"/>
      <c r="U132" s="146"/>
    </row>
    <row r="133" spans="1:21" ht="25.5" customHeight="1" x14ac:dyDescent="0.2">
      <c r="A133" s="83"/>
      <c r="B133" s="86"/>
      <c r="C133" s="85"/>
      <c r="D133" s="83"/>
      <c r="E133" s="86"/>
      <c r="F133" s="85"/>
      <c r="G133" s="83"/>
      <c r="H133" s="86"/>
      <c r="I133" s="85"/>
      <c r="J133" s="98"/>
      <c r="K133" s="88"/>
      <c r="L133" s="85"/>
      <c r="M133" s="83"/>
      <c r="N133" s="86"/>
      <c r="O133" s="85"/>
      <c r="P133" s="83"/>
      <c r="Q133" s="86"/>
      <c r="R133" s="85"/>
      <c r="S133" s="99"/>
      <c r="T133" s="115"/>
      <c r="U133" s="146"/>
    </row>
    <row r="134" spans="1:21" ht="25.5" customHeight="1" x14ac:dyDescent="0.2">
      <c r="A134" s="83"/>
      <c r="B134" s="86"/>
      <c r="C134" s="93"/>
      <c r="D134" s="91"/>
      <c r="E134" s="94"/>
      <c r="F134" s="93"/>
      <c r="G134" s="98"/>
      <c r="H134" s="97"/>
      <c r="I134" s="93"/>
      <c r="J134" s="91"/>
      <c r="K134" s="94"/>
      <c r="L134" s="93"/>
      <c r="M134" s="91"/>
      <c r="N134" s="94"/>
      <c r="O134" s="93"/>
      <c r="P134" s="91"/>
      <c r="Q134" s="94"/>
      <c r="R134" s="93"/>
      <c r="S134" s="99"/>
      <c r="T134" s="96"/>
      <c r="U134" s="146"/>
    </row>
    <row r="135" spans="1:21" ht="25.5" customHeight="1" x14ac:dyDescent="0.2">
      <c r="A135" s="91"/>
      <c r="B135" s="94"/>
      <c r="C135" s="93"/>
      <c r="D135" s="91"/>
      <c r="E135" s="94"/>
      <c r="F135" s="93"/>
      <c r="G135" s="91"/>
      <c r="H135" s="94"/>
      <c r="I135" s="93"/>
      <c r="J135" s="91"/>
      <c r="K135" s="94"/>
      <c r="L135" s="93"/>
      <c r="M135" s="91"/>
      <c r="N135" s="94"/>
      <c r="O135" s="93"/>
      <c r="P135" s="91"/>
      <c r="Q135" s="97"/>
      <c r="R135" s="93"/>
      <c r="S135" s="99"/>
      <c r="T135" s="96"/>
      <c r="U135" s="146"/>
    </row>
    <row r="136" spans="1:21" ht="25.5" customHeight="1" x14ac:dyDescent="0.2">
      <c r="A136" s="91"/>
      <c r="B136" s="94"/>
      <c r="C136" s="93"/>
      <c r="D136" s="91"/>
      <c r="E136" s="94"/>
      <c r="F136" s="93"/>
      <c r="G136" s="91"/>
      <c r="H136" s="94"/>
      <c r="I136" s="93"/>
      <c r="J136" s="91"/>
      <c r="K136" s="94"/>
      <c r="L136" s="93"/>
      <c r="M136" s="91"/>
      <c r="N136" s="94"/>
      <c r="O136" s="93"/>
      <c r="P136" s="91"/>
      <c r="Q136" s="94"/>
      <c r="R136" s="93"/>
      <c r="S136" s="99"/>
      <c r="T136" s="115"/>
      <c r="U136" s="146"/>
    </row>
    <row r="137" spans="1:21" ht="25.5" customHeight="1" x14ac:dyDescent="0.2">
      <c r="A137" s="91"/>
      <c r="B137" s="97"/>
      <c r="C137" s="93"/>
      <c r="D137" s="91"/>
      <c r="E137" s="94"/>
      <c r="F137" s="93"/>
      <c r="G137" s="91"/>
      <c r="H137" s="94"/>
      <c r="I137" s="93"/>
      <c r="J137" s="91"/>
      <c r="K137" s="94"/>
      <c r="L137" s="93"/>
      <c r="M137" s="91"/>
      <c r="N137" s="94"/>
      <c r="O137" s="93"/>
      <c r="P137" s="91"/>
      <c r="Q137" s="94"/>
      <c r="R137" s="93"/>
      <c r="S137" s="99"/>
      <c r="T137" s="115"/>
      <c r="U137" s="146"/>
    </row>
    <row r="138" spans="1:21" ht="25.5" customHeight="1" x14ac:dyDescent="0.2">
      <c r="A138" s="91"/>
      <c r="B138" s="94"/>
      <c r="C138" s="93"/>
      <c r="D138" s="91"/>
      <c r="E138" s="97"/>
      <c r="F138" s="93"/>
      <c r="G138" s="91"/>
      <c r="H138" s="94"/>
      <c r="I138" s="93"/>
      <c r="J138" s="91"/>
      <c r="K138" s="94"/>
      <c r="L138" s="93"/>
      <c r="M138" s="91"/>
      <c r="N138" s="94"/>
      <c r="O138" s="93"/>
      <c r="P138" s="91"/>
      <c r="Q138" s="94"/>
      <c r="R138" s="93"/>
      <c r="S138" s="99"/>
      <c r="T138" s="93"/>
      <c r="U138" s="146"/>
    </row>
    <row r="139" spans="1:21" ht="25.5" customHeight="1" x14ac:dyDescent="0.2">
      <c r="A139" s="91"/>
      <c r="B139" s="94"/>
      <c r="C139" s="93"/>
      <c r="D139" s="100"/>
      <c r="E139" s="94"/>
      <c r="F139" s="93"/>
      <c r="G139" s="100"/>
      <c r="H139" s="94"/>
      <c r="I139" s="93"/>
      <c r="J139" s="100"/>
      <c r="K139" s="97"/>
      <c r="L139" s="93"/>
      <c r="M139" s="100"/>
      <c r="N139" s="94"/>
      <c r="O139" s="93"/>
      <c r="P139" s="100"/>
      <c r="Q139" s="94"/>
      <c r="R139" s="93"/>
      <c r="S139" s="100"/>
      <c r="T139" s="93"/>
      <c r="U139" s="146"/>
    </row>
    <row r="140" spans="1:21" ht="25.5" customHeight="1" x14ac:dyDescent="0.2">
      <c r="A140" s="91"/>
      <c r="B140" s="94"/>
      <c r="C140" s="93"/>
      <c r="D140" s="100"/>
      <c r="E140" s="94"/>
      <c r="F140" s="93"/>
      <c r="G140" s="100"/>
      <c r="H140" s="94"/>
      <c r="I140" s="93"/>
      <c r="J140" s="100"/>
      <c r="K140" s="97"/>
      <c r="L140" s="93"/>
      <c r="M140" s="100"/>
      <c r="N140" s="94"/>
      <c r="O140" s="93"/>
      <c r="P140" s="100"/>
      <c r="Q140" s="94"/>
      <c r="R140" s="93"/>
      <c r="S140" s="95"/>
      <c r="T140" s="96"/>
      <c r="U140" s="146"/>
    </row>
    <row r="141" spans="1:21" ht="25.5" customHeight="1" x14ac:dyDescent="0.2">
      <c r="A141" s="91"/>
      <c r="B141" s="94"/>
      <c r="C141" s="93"/>
      <c r="D141" s="100"/>
      <c r="E141" s="97"/>
      <c r="F141" s="93"/>
      <c r="G141" s="100"/>
      <c r="H141" s="94"/>
      <c r="I141" s="93"/>
      <c r="J141" s="100"/>
      <c r="K141" s="97"/>
      <c r="L141" s="93"/>
      <c r="M141" s="100"/>
      <c r="N141" s="94"/>
      <c r="O141" s="93"/>
      <c r="P141" s="100"/>
      <c r="Q141" s="94"/>
      <c r="R141" s="93"/>
      <c r="S141" s="100"/>
      <c r="T141" s="93"/>
      <c r="U141" s="146"/>
    </row>
    <row r="142" spans="1:21" ht="25.5" customHeight="1" thickBot="1" x14ac:dyDescent="0.25">
      <c r="A142" s="101"/>
      <c r="B142" s="102"/>
      <c r="C142" s="103"/>
      <c r="D142" s="104"/>
      <c r="E142" s="102"/>
      <c r="F142" s="103"/>
      <c r="G142" s="104"/>
      <c r="H142" s="102"/>
      <c r="I142" s="103"/>
      <c r="J142" s="104"/>
      <c r="K142" s="105"/>
      <c r="L142" s="103"/>
      <c r="M142" s="104"/>
      <c r="N142" s="102"/>
      <c r="O142" s="103"/>
      <c r="P142" s="104"/>
      <c r="Q142" s="105"/>
      <c r="R142" s="103"/>
      <c r="S142" s="106"/>
      <c r="T142" s="107"/>
      <c r="U142" s="146"/>
    </row>
    <row r="143" spans="1:21" ht="25.5" customHeight="1" thickBot="1" x14ac:dyDescent="0.25">
      <c r="A143" s="108" t="str">
        <f>"Total "&amp;A130</f>
        <v>Total Achats divers</v>
      </c>
      <c r="B143" s="109">
        <f>SUM(B133:B142)</f>
        <v>0</v>
      </c>
      <c r="C143" s="110">
        <f t="array" ref="C143">SUMPRODUCT((IF(B133:B142=0,C133:C142,B133:B142))*1)</f>
        <v>0</v>
      </c>
      <c r="D143" s="108" t="str">
        <f>"Total "&amp;D130</f>
        <v>Total Habillement filles</v>
      </c>
      <c r="E143" s="109">
        <f>SUM(E133:E142)</f>
        <v>0</v>
      </c>
      <c r="F143" s="110">
        <f t="array" ref="F143">SUMPRODUCT((IF(E133:E142=0,F133:F142,E133:E142))*1)</f>
        <v>0</v>
      </c>
      <c r="G143" s="108" t="str">
        <f>"Total "&amp;G130</f>
        <v>Total Divers</v>
      </c>
      <c r="H143" s="109">
        <f>SUM(H133:H142)</f>
        <v>0</v>
      </c>
      <c r="I143" s="110">
        <f t="array" ref="I143">SUMPRODUCT((IF(H133:H142=0,I133:I142,H133:H142))*1)</f>
        <v>0</v>
      </c>
      <c r="J143" s="108" t="str">
        <f>"Total "&amp;J130</f>
        <v>Total Cantine</v>
      </c>
      <c r="K143" s="109">
        <f>SUM(K133:K142)</f>
        <v>0</v>
      </c>
      <c r="L143" s="110">
        <f t="array" ref="L143">SUMPRODUCT((IF(K133:K142=0,L133:L142,K133:K142))*1)</f>
        <v>0</v>
      </c>
      <c r="M143" s="108" t="str">
        <f>"Total "&amp;M130</f>
        <v>Total Extra</v>
      </c>
      <c r="N143" s="109">
        <f>SUM(N133:N142)</f>
        <v>0</v>
      </c>
      <c r="O143" s="110">
        <f t="array" ref="O143">SUMPRODUCT((IF(N133:N142=0,O133:O142,N133:N142))*1)</f>
        <v>0</v>
      </c>
      <c r="P143" s="108" t="str">
        <f>"Total "&amp;P130</f>
        <v>Total Catégorie 6</v>
      </c>
      <c r="Q143" s="109">
        <f>SUM(Q133:Q142)</f>
        <v>0</v>
      </c>
      <c r="R143" s="110">
        <f t="array" ref="R143">SUMPRODUCT((IF(Q133:Q142=0,R133:R142,Q133:Q142))*1)</f>
        <v>0</v>
      </c>
      <c r="S143" s="108" t="s">
        <v>250</v>
      </c>
      <c r="T143" s="111">
        <f>T130</f>
        <v>0</v>
      </c>
      <c r="U143" s="146"/>
    </row>
    <row r="144" spans="1:21" ht="22.5" customHeight="1" x14ac:dyDescent="0.2">
      <c r="A144" s="112" t="s">
        <v>251</v>
      </c>
      <c r="B144" s="142"/>
      <c r="C144" s="142"/>
      <c r="D144" s="142"/>
      <c r="E144" s="142"/>
      <c r="F144" s="142"/>
      <c r="G144" s="142"/>
      <c r="H144" s="142"/>
      <c r="I144" s="142"/>
      <c r="J144" s="142"/>
      <c r="K144" s="142"/>
      <c r="L144" s="142"/>
      <c r="M144" s="142"/>
      <c r="N144" s="142"/>
      <c r="O144" s="142"/>
      <c r="P144" s="142"/>
      <c r="Q144" s="142"/>
      <c r="R144" s="142"/>
      <c r="S144" s="142"/>
      <c r="T144" s="143"/>
      <c r="U144" s="146"/>
    </row>
    <row r="145" spans="1:21" ht="195" customHeight="1" thickBot="1" x14ac:dyDescent="0.25">
      <c r="A145" s="113"/>
      <c r="B145" s="144"/>
      <c r="C145" s="144"/>
      <c r="D145" s="144"/>
      <c r="E145" s="144"/>
      <c r="F145" s="144"/>
      <c r="G145" s="144"/>
      <c r="H145" s="144"/>
      <c r="I145" s="144"/>
      <c r="J145" s="144"/>
      <c r="K145" s="144"/>
      <c r="L145" s="144"/>
      <c r="M145" s="144"/>
      <c r="N145" s="144"/>
      <c r="O145" s="144"/>
      <c r="P145" s="144"/>
      <c r="Q145" s="144"/>
      <c r="R145" s="144"/>
      <c r="S145" s="144"/>
      <c r="T145" s="145"/>
      <c r="U145" s="146"/>
    </row>
    <row r="146" spans="1:21" ht="28.5" customHeight="1" thickBot="1" x14ac:dyDescent="0.25">
      <c r="A146" s="132" t="s">
        <v>266</v>
      </c>
      <c r="B146" s="133"/>
      <c r="C146" s="133"/>
      <c r="D146" s="133"/>
      <c r="E146" s="133"/>
      <c r="F146" s="133"/>
      <c r="G146" s="133"/>
      <c r="H146" s="133"/>
      <c r="I146" s="134"/>
      <c r="J146" s="70">
        <f ca="1">_M8-SUM(B161,E161,H161,K161,N161,Q161)+T161</f>
        <v>2500</v>
      </c>
      <c r="K146" s="71"/>
      <c r="L146" s="71"/>
      <c r="M146" s="71"/>
      <c r="N146" s="71"/>
      <c r="O146" s="71"/>
      <c r="P146" s="71"/>
      <c r="Q146" s="71"/>
      <c r="R146" s="71"/>
      <c r="S146" s="71"/>
      <c r="T146" s="72"/>
      <c r="U146" s="146"/>
    </row>
    <row r="147" spans="1:21" ht="28.5" customHeight="1" thickBot="1" x14ac:dyDescent="0.25">
      <c r="A147" s="135" t="s">
        <v>267</v>
      </c>
      <c r="B147" s="136"/>
      <c r="C147" s="136"/>
      <c r="D147" s="136"/>
      <c r="E147" s="136"/>
      <c r="F147" s="136"/>
      <c r="G147" s="136"/>
      <c r="H147" s="136"/>
      <c r="I147" s="136"/>
      <c r="J147" s="136"/>
      <c r="K147" s="136"/>
      <c r="L147" s="136"/>
      <c r="M147" s="136"/>
      <c r="N147" s="136"/>
      <c r="O147" s="136"/>
      <c r="P147" s="136"/>
      <c r="Q147" s="136"/>
      <c r="R147" s="137"/>
      <c r="S147" s="138" t="s">
        <v>239</v>
      </c>
      <c r="T147" s="139"/>
      <c r="U147" s="146"/>
    </row>
    <row r="148" spans="1:21" ht="25.5" customHeight="1" thickBot="1" x14ac:dyDescent="0.25">
      <c r="A148" s="73" t="s">
        <v>19</v>
      </c>
      <c r="B148" s="140">
        <v>700</v>
      </c>
      <c r="C148" s="141"/>
      <c r="D148" s="73" t="s">
        <v>240</v>
      </c>
      <c r="E148" s="140">
        <v>200</v>
      </c>
      <c r="F148" s="141"/>
      <c r="G148" s="73" t="s">
        <v>241</v>
      </c>
      <c r="H148" s="140">
        <v>150</v>
      </c>
      <c r="I148" s="141"/>
      <c r="J148" s="73" t="s">
        <v>89</v>
      </c>
      <c r="K148" s="140">
        <v>200</v>
      </c>
      <c r="L148" s="141"/>
      <c r="M148" s="73" t="s">
        <v>242</v>
      </c>
      <c r="N148" s="140">
        <v>0</v>
      </c>
      <c r="O148" s="141"/>
      <c r="P148" s="73" t="s">
        <v>243</v>
      </c>
      <c r="Q148" s="140">
        <v>0</v>
      </c>
      <c r="R148" s="141"/>
      <c r="S148" s="74" t="s">
        <v>244</v>
      </c>
      <c r="T148" s="75">
        <f>SUM(T150:T160)</f>
        <v>0</v>
      </c>
      <c r="U148" s="146"/>
    </row>
    <row r="149" spans="1:21" ht="25.5" customHeight="1" thickBot="1" x14ac:dyDescent="0.25">
      <c r="A149" s="76" t="s">
        <v>245</v>
      </c>
      <c r="B149" s="147">
        <f>B148-C161</f>
        <v>700</v>
      </c>
      <c r="C149" s="148"/>
      <c r="D149" s="77" t="s">
        <v>245</v>
      </c>
      <c r="E149" s="149">
        <f>E148-F161</f>
        <v>200</v>
      </c>
      <c r="F149" s="150"/>
      <c r="G149" s="77" t="s">
        <v>245</v>
      </c>
      <c r="H149" s="149">
        <f>H148-I161</f>
        <v>150</v>
      </c>
      <c r="I149" s="150"/>
      <c r="J149" s="77" t="s">
        <v>245</v>
      </c>
      <c r="K149" s="149">
        <f>K148-L161</f>
        <v>200</v>
      </c>
      <c r="L149" s="150"/>
      <c r="M149" s="77" t="s">
        <v>245</v>
      </c>
      <c r="N149" s="149">
        <f>N148-O161</f>
        <v>0</v>
      </c>
      <c r="O149" s="150"/>
      <c r="P149" s="77" t="s">
        <v>245</v>
      </c>
      <c r="Q149" s="149">
        <v>0</v>
      </c>
      <c r="R149" s="150"/>
      <c r="S149" s="78" t="s">
        <v>246</v>
      </c>
      <c r="T149" s="79" t="s">
        <v>247</v>
      </c>
      <c r="U149" s="146"/>
    </row>
    <row r="150" spans="1:21" ht="25.5" customHeight="1" thickBot="1" x14ac:dyDescent="0.25">
      <c r="A150" s="78" t="s">
        <v>246</v>
      </c>
      <c r="B150" s="80" t="s">
        <v>248</v>
      </c>
      <c r="C150" s="79" t="s">
        <v>249</v>
      </c>
      <c r="D150" s="78" t="s">
        <v>246</v>
      </c>
      <c r="E150" s="80" t="s">
        <v>248</v>
      </c>
      <c r="F150" s="79" t="s">
        <v>249</v>
      </c>
      <c r="G150" s="78" t="s">
        <v>246</v>
      </c>
      <c r="H150" s="80" t="s">
        <v>248</v>
      </c>
      <c r="I150" s="79" t="s">
        <v>249</v>
      </c>
      <c r="J150" s="78" t="s">
        <v>246</v>
      </c>
      <c r="K150" s="80" t="s">
        <v>248</v>
      </c>
      <c r="L150" s="79" t="s">
        <v>249</v>
      </c>
      <c r="M150" s="78" t="s">
        <v>246</v>
      </c>
      <c r="N150" s="80" t="s">
        <v>248</v>
      </c>
      <c r="O150" s="79" t="s">
        <v>249</v>
      </c>
      <c r="P150" s="78" t="s">
        <v>246</v>
      </c>
      <c r="Q150" s="80" t="s">
        <v>248</v>
      </c>
      <c r="R150" s="79" t="s">
        <v>249</v>
      </c>
      <c r="S150" s="89"/>
      <c r="T150" s="90"/>
      <c r="U150" s="146"/>
    </row>
    <row r="151" spans="1:21" ht="25.5" customHeight="1" x14ac:dyDescent="0.2">
      <c r="A151" s="83"/>
      <c r="B151" s="94"/>
      <c r="C151" s="85"/>
      <c r="D151" s="83"/>
      <c r="E151" s="86"/>
      <c r="F151" s="85"/>
      <c r="G151" s="83"/>
      <c r="H151" s="86"/>
      <c r="I151" s="85"/>
      <c r="J151" s="87"/>
      <c r="K151" s="88"/>
      <c r="L151" s="85"/>
      <c r="M151" s="83"/>
      <c r="N151" s="86"/>
      <c r="O151" s="85"/>
      <c r="P151" s="83"/>
      <c r="Q151" s="86"/>
      <c r="R151" s="85"/>
      <c r="S151" s="89"/>
      <c r="T151" s="82"/>
      <c r="U151" s="146"/>
    </row>
    <row r="152" spans="1:21" ht="25.5" customHeight="1" x14ac:dyDescent="0.2">
      <c r="A152" s="91"/>
      <c r="B152" s="94"/>
      <c r="C152" s="93"/>
      <c r="D152" s="91"/>
      <c r="E152" s="94"/>
      <c r="F152" s="93"/>
      <c r="G152" s="91"/>
      <c r="H152" s="94"/>
      <c r="I152" s="93"/>
      <c r="J152" s="91"/>
      <c r="K152" s="94"/>
      <c r="L152" s="93"/>
      <c r="M152" s="98"/>
      <c r="N152" s="97"/>
      <c r="O152" s="93"/>
      <c r="P152" s="83"/>
      <c r="Q152" s="86"/>
      <c r="R152" s="93"/>
      <c r="S152" s="99"/>
      <c r="T152" s="115"/>
      <c r="U152" s="146"/>
    </row>
    <row r="153" spans="1:21" ht="25.5" customHeight="1" x14ac:dyDescent="0.2">
      <c r="A153" s="91"/>
      <c r="B153" s="94"/>
      <c r="C153" s="93"/>
      <c r="D153" s="91"/>
      <c r="E153" s="94"/>
      <c r="F153" s="93"/>
      <c r="G153" s="91"/>
      <c r="H153" s="94"/>
      <c r="I153" s="93"/>
      <c r="J153" s="91"/>
      <c r="K153" s="94"/>
      <c r="L153" s="93"/>
      <c r="M153" s="91"/>
      <c r="N153" s="94"/>
      <c r="O153" s="93"/>
      <c r="P153" s="91"/>
      <c r="Q153" s="94"/>
      <c r="R153" s="93"/>
      <c r="S153" s="100"/>
      <c r="T153" s="96"/>
      <c r="U153" s="146"/>
    </row>
    <row r="154" spans="1:21" ht="25.5" customHeight="1" x14ac:dyDescent="0.2">
      <c r="A154" s="91"/>
      <c r="B154" s="94"/>
      <c r="C154" s="93"/>
      <c r="D154" s="91"/>
      <c r="E154" s="94"/>
      <c r="F154" s="93"/>
      <c r="G154" s="91"/>
      <c r="H154" s="94"/>
      <c r="I154" s="93"/>
      <c r="J154" s="91"/>
      <c r="K154" s="92"/>
      <c r="L154" s="93"/>
      <c r="M154" s="91"/>
      <c r="N154" s="94"/>
      <c r="O154" s="93"/>
      <c r="P154" s="91"/>
      <c r="Q154" s="97"/>
      <c r="R154" s="93"/>
      <c r="S154" s="100"/>
      <c r="T154" s="93"/>
      <c r="U154" s="146"/>
    </row>
    <row r="155" spans="1:21" ht="25.5" customHeight="1" x14ac:dyDescent="0.2">
      <c r="A155" s="91"/>
      <c r="B155" s="94"/>
      <c r="C155" s="93"/>
      <c r="D155" s="91"/>
      <c r="E155" s="94"/>
      <c r="F155" s="93"/>
      <c r="G155" s="91"/>
      <c r="H155" s="94"/>
      <c r="I155" s="93"/>
      <c r="J155" s="91"/>
      <c r="K155" s="92"/>
      <c r="L155" s="93"/>
      <c r="M155" s="91"/>
      <c r="N155" s="94"/>
      <c r="O155" s="93"/>
      <c r="P155" s="91"/>
      <c r="Q155" s="97"/>
      <c r="R155" s="93"/>
      <c r="S155" s="100"/>
      <c r="T155" s="93"/>
      <c r="U155" s="146"/>
    </row>
    <row r="156" spans="1:21" ht="25.5" customHeight="1" x14ac:dyDescent="0.2">
      <c r="A156" s="91"/>
      <c r="B156" s="94"/>
      <c r="C156" s="93"/>
      <c r="D156" s="91"/>
      <c r="E156" s="94"/>
      <c r="F156" s="93"/>
      <c r="G156" s="91"/>
      <c r="H156" s="94"/>
      <c r="I156" s="93"/>
      <c r="J156" s="91"/>
      <c r="K156" s="92"/>
      <c r="L156" s="93"/>
      <c r="M156" s="91"/>
      <c r="N156" s="94"/>
      <c r="O156" s="93"/>
      <c r="P156" s="91"/>
      <c r="Q156" s="97"/>
      <c r="R156" s="93"/>
      <c r="S156" s="100"/>
      <c r="T156" s="93"/>
      <c r="U156" s="146"/>
    </row>
    <row r="157" spans="1:21" ht="25.5" customHeight="1" x14ac:dyDescent="0.2">
      <c r="A157" s="100"/>
      <c r="B157" s="92"/>
      <c r="C157" s="93"/>
      <c r="D157" s="100"/>
      <c r="E157" s="94"/>
      <c r="F157" s="93"/>
      <c r="G157" s="100"/>
      <c r="H157" s="94"/>
      <c r="I157" s="93"/>
      <c r="J157" s="100"/>
      <c r="K157" s="92"/>
      <c r="L157" s="93"/>
      <c r="M157" s="100"/>
      <c r="N157" s="94"/>
      <c r="O157" s="93"/>
      <c r="P157" s="100"/>
      <c r="Q157" s="97"/>
      <c r="R157" s="93"/>
      <c r="S157" s="100"/>
      <c r="T157" s="93"/>
      <c r="U157" s="146"/>
    </row>
    <row r="158" spans="1:21" ht="25.5" customHeight="1" x14ac:dyDescent="0.2">
      <c r="A158" s="91"/>
      <c r="B158" s="92"/>
      <c r="C158" s="93"/>
      <c r="D158" s="100"/>
      <c r="E158" s="94"/>
      <c r="F158" s="93"/>
      <c r="G158" s="100"/>
      <c r="H158" s="92"/>
      <c r="I158" s="93"/>
      <c r="J158" s="100"/>
      <c r="K158" s="92"/>
      <c r="L158" s="93"/>
      <c r="M158" s="100"/>
      <c r="N158" s="94"/>
      <c r="O158" s="93"/>
      <c r="P158" s="100"/>
      <c r="Q158" s="97"/>
      <c r="R158" s="93"/>
      <c r="S158" s="100"/>
      <c r="T158" s="93"/>
      <c r="U158" s="146"/>
    </row>
    <row r="159" spans="1:21" ht="25.5" customHeight="1" x14ac:dyDescent="0.2">
      <c r="A159" s="91"/>
      <c r="B159" s="94"/>
      <c r="C159" s="93"/>
      <c r="D159" s="100"/>
      <c r="E159" s="94"/>
      <c r="F159" s="93"/>
      <c r="G159" s="100"/>
      <c r="H159" s="92"/>
      <c r="I159" s="93"/>
      <c r="J159" s="100"/>
      <c r="K159" s="92"/>
      <c r="L159" s="93"/>
      <c r="M159" s="100"/>
      <c r="N159" s="94"/>
      <c r="O159" s="93"/>
      <c r="P159" s="100"/>
      <c r="Q159" s="97"/>
      <c r="R159" s="93"/>
      <c r="S159" s="100"/>
      <c r="T159" s="93"/>
      <c r="U159" s="146"/>
    </row>
    <row r="160" spans="1:21" ht="25.5" customHeight="1" thickBot="1" x14ac:dyDescent="0.25">
      <c r="A160" s="101"/>
      <c r="B160" s="119"/>
      <c r="C160" s="103"/>
      <c r="D160" s="104"/>
      <c r="E160" s="102"/>
      <c r="F160" s="103"/>
      <c r="G160" s="104"/>
      <c r="H160" s="105"/>
      <c r="I160" s="103"/>
      <c r="J160" s="104"/>
      <c r="K160" s="119"/>
      <c r="L160" s="103"/>
      <c r="M160" s="104"/>
      <c r="N160" s="102"/>
      <c r="O160" s="103"/>
      <c r="P160" s="104"/>
      <c r="Q160" s="105"/>
      <c r="R160" s="103"/>
      <c r="S160" s="106"/>
      <c r="T160" s="107"/>
      <c r="U160" s="146"/>
    </row>
    <row r="161" spans="1:21" ht="25.5" customHeight="1" thickBot="1" x14ac:dyDescent="0.25">
      <c r="A161" s="108" t="str">
        <f>"Total "&amp;A148</f>
        <v>Total Achats divers</v>
      </c>
      <c r="B161" s="109">
        <f>SUM(B151:B160)</f>
        <v>0</v>
      </c>
      <c r="C161" s="110">
        <f t="array" ref="C161">SUMPRODUCT((IF(B151:B160=0,C151:C160,B151:B160))*1)</f>
        <v>0</v>
      </c>
      <c r="D161" s="108" t="str">
        <f>"Total "&amp;D148</f>
        <v>Total Habillement filles</v>
      </c>
      <c r="E161" s="109">
        <f>SUM(E151:E160)</f>
        <v>0</v>
      </c>
      <c r="F161" s="110">
        <f t="array" ref="F161">SUMPRODUCT((IF(E151:E160=0,F151:F160,E151:E160))*1)</f>
        <v>0</v>
      </c>
      <c r="G161" s="108" t="str">
        <f>"Total "&amp;G148</f>
        <v>Total Divers</v>
      </c>
      <c r="H161" s="109">
        <f>SUM(H151:H160)</f>
        <v>0</v>
      </c>
      <c r="I161" s="110">
        <f t="array" ref="I161">SUMPRODUCT((IF(H151:H160=0,I151:I160,H151:H160))*1)</f>
        <v>0</v>
      </c>
      <c r="J161" s="108" t="str">
        <f>"Total "&amp;J148</f>
        <v>Total Cantine</v>
      </c>
      <c r="K161" s="109">
        <f>SUM(K151:K160)</f>
        <v>0</v>
      </c>
      <c r="L161" s="110">
        <f t="array" ref="L161">SUMPRODUCT((IF(K151:K160=0,L151:L160,K151:K160))*1)</f>
        <v>0</v>
      </c>
      <c r="M161" s="108" t="str">
        <f>"Total "&amp;M148</f>
        <v>Total Extra</v>
      </c>
      <c r="N161" s="109">
        <f>SUM(N151:N160)</f>
        <v>0</v>
      </c>
      <c r="O161" s="110">
        <f t="array" ref="O161">SUMPRODUCT((IF(N151:N160=0,O151:O160,N151:N160))*1)</f>
        <v>0</v>
      </c>
      <c r="P161" s="108" t="str">
        <f>"Total "&amp;P148</f>
        <v>Total Catégorie 6</v>
      </c>
      <c r="Q161" s="109">
        <f>SUM(Q151:Q160)</f>
        <v>0</v>
      </c>
      <c r="R161" s="110">
        <f t="array" ref="R161">SUMPRODUCT((IF(Q151:Q160=0,R151:R160,Q151:Q160))*1)</f>
        <v>0</v>
      </c>
      <c r="S161" s="108" t="s">
        <v>250</v>
      </c>
      <c r="T161" s="111">
        <f>T148</f>
        <v>0</v>
      </c>
      <c r="U161" s="146"/>
    </row>
    <row r="162" spans="1:21" ht="22.5" customHeight="1" x14ac:dyDescent="0.2">
      <c r="A162" s="112" t="s">
        <v>251</v>
      </c>
      <c r="B162" s="142"/>
      <c r="C162" s="142"/>
      <c r="D162" s="142"/>
      <c r="E162" s="142"/>
      <c r="F162" s="142"/>
      <c r="G162" s="142"/>
      <c r="H162" s="142"/>
      <c r="I162" s="142"/>
      <c r="J162" s="142"/>
      <c r="K162" s="142"/>
      <c r="L162" s="142"/>
      <c r="M162" s="142"/>
      <c r="N162" s="142"/>
      <c r="O162" s="142"/>
      <c r="P162" s="142"/>
      <c r="Q162" s="142"/>
      <c r="R162" s="142"/>
      <c r="S162" s="142"/>
      <c r="T162" s="143"/>
      <c r="U162" s="146"/>
    </row>
    <row r="163" spans="1:21" ht="195" customHeight="1" thickBot="1" x14ac:dyDescent="0.25">
      <c r="A163" s="113"/>
      <c r="B163" s="144"/>
      <c r="C163" s="144"/>
      <c r="D163" s="144"/>
      <c r="E163" s="144"/>
      <c r="F163" s="144"/>
      <c r="G163" s="144"/>
      <c r="H163" s="144"/>
      <c r="I163" s="144"/>
      <c r="J163" s="144"/>
      <c r="K163" s="144"/>
      <c r="L163" s="144"/>
      <c r="M163" s="144"/>
      <c r="N163" s="144"/>
      <c r="O163" s="144"/>
      <c r="P163" s="144"/>
      <c r="Q163" s="144"/>
      <c r="R163" s="144"/>
      <c r="S163" s="144"/>
      <c r="T163" s="145"/>
      <c r="U163" s="146"/>
    </row>
    <row r="164" spans="1:21" ht="28.5" customHeight="1" thickBot="1" x14ac:dyDescent="0.25">
      <c r="A164" s="132" t="s">
        <v>268</v>
      </c>
      <c r="B164" s="133"/>
      <c r="C164" s="133"/>
      <c r="D164" s="133"/>
      <c r="E164" s="133"/>
      <c r="F164" s="133"/>
      <c r="G164" s="133"/>
      <c r="H164" s="133"/>
      <c r="I164" s="134"/>
      <c r="J164" s="70">
        <f ca="1">_M9-SUM(B179,E179,H179,K179,N179,Q179)+T179</f>
        <v>2500</v>
      </c>
      <c r="K164" s="71"/>
      <c r="L164" s="71"/>
      <c r="M164" s="71"/>
      <c r="N164" s="71"/>
      <c r="O164" s="71"/>
      <c r="P164" s="71"/>
      <c r="Q164" s="71"/>
      <c r="R164" s="71"/>
      <c r="S164" s="71"/>
      <c r="T164" s="72"/>
      <c r="U164" s="146"/>
    </row>
    <row r="165" spans="1:21" ht="28.5" customHeight="1" thickBot="1" x14ac:dyDescent="0.25">
      <c r="A165" s="135" t="s">
        <v>269</v>
      </c>
      <c r="B165" s="136"/>
      <c r="C165" s="136"/>
      <c r="D165" s="136"/>
      <c r="E165" s="136"/>
      <c r="F165" s="136"/>
      <c r="G165" s="136"/>
      <c r="H165" s="136"/>
      <c r="I165" s="136"/>
      <c r="J165" s="136"/>
      <c r="K165" s="136"/>
      <c r="L165" s="136"/>
      <c r="M165" s="136"/>
      <c r="N165" s="136"/>
      <c r="O165" s="136"/>
      <c r="P165" s="136"/>
      <c r="Q165" s="136"/>
      <c r="R165" s="137"/>
      <c r="S165" s="138" t="s">
        <v>239</v>
      </c>
      <c r="T165" s="139"/>
      <c r="U165" s="146"/>
    </row>
    <row r="166" spans="1:21" ht="25.5" customHeight="1" thickBot="1" x14ac:dyDescent="0.25">
      <c r="A166" s="73" t="s">
        <v>19</v>
      </c>
      <c r="B166" s="140">
        <v>700</v>
      </c>
      <c r="C166" s="141"/>
      <c r="D166" s="73" t="s">
        <v>240</v>
      </c>
      <c r="E166" s="140">
        <v>200</v>
      </c>
      <c r="F166" s="141"/>
      <c r="G166" s="73" t="s">
        <v>241</v>
      </c>
      <c r="H166" s="140">
        <v>150</v>
      </c>
      <c r="I166" s="141"/>
      <c r="J166" s="73" t="s">
        <v>89</v>
      </c>
      <c r="K166" s="140">
        <v>0</v>
      </c>
      <c r="L166" s="141"/>
      <c r="M166" s="73" t="s">
        <v>242</v>
      </c>
      <c r="N166" s="140">
        <v>0</v>
      </c>
      <c r="O166" s="141"/>
      <c r="P166" s="73" t="s">
        <v>243</v>
      </c>
      <c r="Q166" s="140">
        <v>200</v>
      </c>
      <c r="R166" s="141"/>
      <c r="S166" s="74" t="s">
        <v>244</v>
      </c>
      <c r="T166" s="75">
        <f>SUM(T168:T178)</f>
        <v>0</v>
      </c>
      <c r="U166" s="146"/>
    </row>
    <row r="167" spans="1:21" ht="25.5" customHeight="1" thickBot="1" x14ac:dyDescent="0.25">
      <c r="A167" s="76" t="s">
        <v>245</v>
      </c>
      <c r="B167" s="147">
        <f>B166-C179</f>
        <v>700</v>
      </c>
      <c r="C167" s="148"/>
      <c r="D167" s="77" t="s">
        <v>245</v>
      </c>
      <c r="E167" s="149">
        <f>E166-F179</f>
        <v>200</v>
      </c>
      <c r="F167" s="150"/>
      <c r="G167" s="77" t="s">
        <v>245</v>
      </c>
      <c r="H167" s="149">
        <f>H166-I179</f>
        <v>150</v>
      </c>
      <c r="I167" s="150"/>
      <c r="J167" s="77" t="s">
        <v>245</v>
      </c>
      <c r="K167" s="149">
        <f>K166-L179</f>
        <v>0</v>
      </c>
      <c r="L167" s="150"/>
      <c r="M167" s="77" t="s">
        <v>245</v>
      </c>
      <c r="N167" s="149">
        <f>N166-O179</f>
        <v>0</v>
      </c>
      <c r="O167" s="150"/>
      <c r="P167" s="77" t="s">
        <v>245</v>
      </c>
      <c r="Q167" s="149">
        <f>Q166-R179</f>
        <v>200</v>
      </c>
      <c r="R167" s="150"/>
      <c r="S167" s="78" t="s">
        <v>246</v>
      </c>
      <c r="T167" s="79" t="s">
        <v>247</v>
      </c>
      <c r="U167" s="146"/>
    </row>
    <row r="168" spans="1:21" ht="25.5" customHeight="1" thickBot="1" x14ac:dyDescent="0.25">
      <c r="A168" s="78" t="s">
        <v>246</v>
      </c>
      <c r="B168" s="80" t="s">
        <v>248</v>
      </c>
      <c r="C168" s="79" t="s">
        <v>249</v>
      </c>
      <c r="D168" s="78" t="s">
        <v>246</v>
      </c>
      <c r="E168" s="80" t="s">
        <v>248</v>
      </c>
      <c r="F168" s="79" t="s">
        <v>249</v>
      </c>
      <c r="G168" s="78" t="s">
        <v>246</v>
      </c>
      <c r="H168" s="80" t="s">
        <v>248</v>
      </c>
      <c r="I168" s="79" t="s">
        <v>249</v>
      </c>
      <c r="J168" s="78" t="s">
        <v>246</v>
      </c>
      <c r="K168" s="80" t="s">
        <v>248</v>
      </c>
      <c r="L168" s="79" t="s">
        <v>249</v>
      </c>
      <c r="M168" s="78" t="s">
        <v>246</v>
      </c>
      <c r="N168" s="80" t="s">
        <v>248</v>
      </c>
      <c r="O168" s="79" t="s">
        <v>249</v>
      </c>
      <c r="P168" s="78" t="s">
        <v>246</v>
      </c>
      <c r="Q168" s="80" t="s">
        <v>248</v>
      </c>
      <c r="R168" s="79" t="s">
        <v>249</v>
      </c>
      <c r="S168" s="89"/>
      <c r="T168" s="90"/>
      <c r="U168" s="146"/>
    </row>
    <row r="169" spans="1:21" ht="25.5" customHeight="1" x14ac:dyDescent="0.2">
      <c r="A169" s="83"/>
      <c r="B169" s="86"/>
      <c r="C169" s="85"/>
      <c r="D169" s="83"/>
      <c r="E169" s="86"/>
      <c r="F169" s="85"/>
      <c r="G169" s="83"/>
      <c r="H169" s="86"/>
      <c r="I169" s="85"/>
      <c r="J169" s="87"/>
      <c r="K169" s="84"/>
      <c r="L169" s="85"/>
      <c r="M169" s="83"/>
      <c r="N169" s="86"/>
      <c r="O169" s="85"/>
      <c r="P169" s="83"/>
      <c r="Q169" s="86"/>
      <c r="R169" s="85"/>
      <c r="S169" s="81"/>
      <c r="T169" s="82"/>
      <c r="U169" s="146"/>
    </row>
    <row r="170" spans="1:21" ht="25.5" customHeight="1" x14ac:dyDescent="0.2">
      <c r="A170" s="83"/>
      <c r="B170" s="86"/>
      <c r="C170" s="93"/>
      <c r="D170" s="91"/>
      <c r="E170" s="94"/>
      <c r="F170" s="93"/>
      <c r="G170" s="91"/>
      <c r="H170" s="94"/>
      <c r="I170" s="93"/>
      <c r="J170" s="91"/>
      <c r="K170" s="94"/>
      <c r="L170" s="93"/>
      <c r="M170" s="91"/>
      <c r="N170" s="94"/>
      <c r="O170" s="93"/>
      <c r="P170" s="91"/>
      <c r="Q170" s="94"/>
      <c r="R170" s="93"/>
      <c r="S170" s="99"/>
      <c r="T170" s="96"/>
      <c r="U170" s="146"/>
    </row>
    <row r="171" spans="1:21" ht="25.5" customHeight="1" x14ac:dyDescent="0.2">
      <c r="A171" s="91"/>
      <c r="B171" s="94"/>
      <c r="C171" s="93"/>
      <c r="D171" s="91"/>
      <c r="E171" s="92"/>
      <c r="F171" s="93"/>
      <c r="G171" s="91"/>
      <c r="H171" s="92"/>
      <c r="I171" s="93"/>
      <c r="J171" s="91"/>
      <c r="K171" s="94"/>
      <c r="L171" s="93"/>
      <c r="M171" s="91"/>
      <c r="N171" s="94"/>
      <c r="O171" s="93"/>
      <c r="P171" s="91"/>
      <c r="Q171" s="94"/>
      <c r="R171" s="93"/>
      <c r="S171" s="99"/>
      <c r="T171" s="115"/>
      <c r="U171" s="146"/>
    </row>
    <row r="172" spans="1:21" ht="25.5" customHeight="1" x14ac:dyDescent="0.2">
      <c r="A172" s="91"/>
      <c r="B172" s="94"/>
      <c r="C172" s="93"/>
      <c r="D172" s="91"/>
      <c r="E172" s="92"/>
      <c r="F172" s="93"/>
      <c r="G172" s="91"/>
      <c r="H172" s="92"/>
      <c r="I172" s="93"/>
      <c r="J172" s="91"/>
      <c r="K172" s="97"/>
      <c r="L172" s="93"/>
      <c r="M172" s="91"/>
      <c r="N172" s="94"/>
      <c r="O172" s="93"/>
      <c r="P172" s="91"/>
      <c r="Q172" s="94"/>
      <c r="R172" s="93"/>
      <c r="S172" s="99"/>
      <c r="T172" s="115"/>
      <c r="U172" s="146"/>
    </row>
    <row r="173" spans="1:21" ht="25.5" customHeight="1" x14ac:dyDescent="0.2">
      <c r="A173" s="98"/>
      <c r="B173" s="97"/>
      <c r="C173" s="93"/>
      <c r="D173" s="91"/>
      <c r="E173" s="92"/>
      <c r="F173" s="93"/>
      <c r="G173" s="121"/>
      <c r="H173" s="122"/>
      <c r="I173" s="93"/>
      <c r="J173" s="91"/>
      <c r="K173" s="97"/>
      <c r="L173" s="93"/>
      <c r="M173" s="91"/>
      <c r="N173" s="94"/>
      <c r="O173" s="93"/>
      <c r="P173" s="91"/>
      <c r="Q173" s="94"/>
      <c r="R173" s="93"/>
      <c r="S173" s="99"/>
      <c r="T173" s="115"/>
      <c r="U173" s="146"/>
    </row>
    <row r="174" spans="1:21" ht="25.5" customHeight="1" x14ac:dyDescent="0.2">
      <c r="A174" s="91"/>
      <c r="B174" s="94"/>
      <c r="C174" s="93"/>
      <c r="D174" s="91"/>
      <c r="E174" s="92"/>
      <c r="F174" s="93"/>
      <c r="G174" s="91"/>
      <c r="H174" s="92"/>
      <c r="I174" s="93"/>
      <c r="J174" s="91"/>
      <c r="K174" s="97"/>
      <c r="L174" s="93"/>
      <c r="M174" s="91"/>
      <c r="N174" s="94"/>
      <c r="O174" s="93"/>
      <c r="P174" s="91"/>
      <c r="Q174" s="97"/>
      <c r="R174" s="93"/>
      <c r="S174" s="99"/>
      <c r="T174" s="115"/>
      <c r="U174" s="146"/>
    </row>
    <row r="175" spans="1:21" ht="25.5" customHeight="1" x14ac:dyDescent="0.2">
      <c r="A175" s="91"/>
      <c r="B175" s="94"/>
      <c r="C175" s="93"/>
      <c r="D175" s="100"/>
      <c r="E175" s="92"/>
      <c r="F175" s="93"/>
      <c r="G175" s="100"/>
      <c r="H175" s="92"/>
      <c r="I175" s="93"/>
      <c r="J175" s="100"/>
      <c r="K175" s="97"/>
      <c r="L175" s="93"/>
      <c r="M175" s="100"/>
      <c r="N175" s="94"/>
      <c r="O175" s="93"/>
      <c r="P175" s="100"/>
      <c r="Q175" s="97"/>
      <c r="R175" s="93"/>
      <c r="S175" s="100"/>
      <c r="T175" s="93"/>
      <c r="U175" s="146"/>
    </row>
    <row r="176" spans="1:21" ht="25.5" customHeight="1" x14ac:dyDescent="0.2">
      <c r="A176" s="91"/>
      <c r="B176" s="94"/>
      <c r="C176" s="93"/>
      <c r="D176" s="99"/>
      <c r="E176" s="97"/>
      <c r="F176" s="93"/>
      <c r="G176" s="100"/>
      <c r="H176" s="94"/>
      <c r="I176" s="93"/>
      <c r="J176" s="100"/>
      <c r="K176" s="97"/>
      <c r="L176" s="93"/>
      <c r="M176" s="100"/>
      <c r="N176" s="94"/>
      <c r="O176" s="93"/>
      <c r="P176" s="100"/>
      <c r="Q176" s="97"/>
      <c r="R176" s="93"/>
      <c r="S176" s="100"/>
      <c r="T176" s="93"/>
      <c r="U176" s="146"/>
    </row>
    <row r="177" spans="1:21" ht="25.5" customHeight="1" x14ac:dyDescent="0.2">
      <c r="A177" s="91"/>
      <c r="B177" s="94"/>
      <c r="C177" s="93"/>
      <c r="D177" s="99"/>
      <c r="E177" s="97"/>
      <c r="F177" s="93"/>
      <c r="G177" s="100"/>
      <c r="H177" s="97"/>
      <c r="I177" s="93"/>
      <c r="J177" s="100"/>
      <c r="K177" s="97"/>
      <c r="L177" s="93"/>
      <c r="M177" s="100"/>
      <c r="N177" s="94"/>
      <c r="O177" s="93"/>
      <c r="P177" s="100"/>
      <c r="Q177" s="97"/>
      <c r="R177" s="93"/>
      <c r="S177" s="100"/>
      <c r="T177" s="93"/>
      <c r="U177" s="146"/>
    </row>
    <row r="178" spans="1:21" ht="25.5" customHeight="1" thickBot="1" x14ac:dyDescent="0.25">
      <c r="A178" s="101"/>
      <c r="B178" s="102"/>
      <c r="C178" s="103"/>
      <c r="D178" s="104"/>
      <c r="E178" s="105"/>
      <c r="F178" s="103"/>
      <c r="G178" s="104"/>
      <c r="H178" s="105"/>
      <c r="I178" s="103"/>
      <c r="J178" s="118"/>
      <c r="K178" s="105"/>
      <c r="L178" s="103"/>
      <c r="M178" s="104"/>
      <c r="N178" s="102"/>
      <c r="O178" s="103"/>
      <c r="P178" s="104"/>
      <c r="Q178" s="105"/>
      <c r="R178" s="103"/>
      <c r="S178" s="106"/>
      <c r="T178" s="107"/>
      <c r="U178" s="146"/>
    </row>
    <row r="179" spans="1:21" ht="25.5" customHeight="1" thickBot="1" x14ac:dyDescent="0.25">
      <c r="A179" s="108" t="str">
        <f>"Total "&amp;A166</f>
        <v>Total Achats divers</v>
      </c>
      <c r="B179" s="109">
        <f>SUM(B169:B178)</f>
        <v>0</v>
      </c>
      <c r="C179" s="110">
        <f t="array" ref="C179">SUMPRODUCT((IF(B169:B178=0,C169:C178,B169:B178))*1)</f>
        <v>0</v>
      </c>
      <c r="D179" s="108" t="str">
        <f>"Total "&amp;D166</f>
        <v>Total Habillement filles</v>
      </c>
      <c r="E179" s="109">
        <f>SUM(E169:E178)</f>
        <v>0</v>
      </c>
      <c r="F179" s="110">
        <f t="array" ref="F179">SUMPRODUCT((IF(E169:E178=0,F169:F178,E169:E178))*1)</f>
        <v>0</v>
      </c>
      <c r="G179" s="108" t="str">
        <f>"Total "&amp;G166</f>
        <v>Total Divers</v>
      </c>
      <c r="H179" s="109">
        <f>SUM(H169:H178)</f>
        <v>0</v>
      </c>
      <c r="I179" s="110">
        <f t="array" ref="I179">SUMPRODUCT((IF(H169:H178=0,I169:I178,H169:H178))*1)</f>
        <v>0</v>
      </c>
      <c r="J179" s="108" t="str">
        <f>"Total "&amp;J166</f>
        <v>Total Cantine</v>
      </c>
      <c r="K179" s="109">
        <f>SUM(K169:K178)</f>
        <v>0</v>
      </c>
      <c r="L179" s="110">
        <f t="array" ref="L179">SUMPRODUCT((IF(K169:K178=0,L169:L178,K169:K178))*1)</f>
        <v>0</v>
      </c>
      <c r="M179" s="108" t="str">
        <f>"Total "&amp;M166</f>
        <v>Total Extra</v>
      </c>
      <c r="N179" s="109">
        <f>SUM(N169:N178)</f>
        <v>0</v>
      </c>
      <c r="O179" s="110">
        <f t="array" ref="O179">SUMPRODUCT((IF(N169:N178=0,O169:O178,N169:N178))*1)</f>
        <v>0</v>
      </c>
      <c r="P179" s="108" t="str">
        <f>"Total "&amp;P166</f>
        <v>Total Catégorie 6</v>
      </c>
      <c r="Q179" s="109">
        <f>SUM(Q169:Q178)</f>
        <v>0</v>
      </c>
      <c r="R179" s="110">
        <f t="array" ref="R179">SUMPRODUCT((IF(Q169:Q178=0,R169:R178,Q169:Q178))*1)</f>
        <v>0</v>
      </c>
      <c r="S179" s="108" t="s">
        <v>250</v>
      </c>
      <c r="T179" s="111">
        <f>T166</f>
        <v>0</v>
      </c>
      <c r="U179" s="146"/>
    </row>
    <row r="180" spans="1:21" ht="22.5" customHeight="1" x14ac:dyDescent="0.2">
      <c r="A180" s="112" t="s">
        <v>251</v>
      </c>
      <c r="B180" s="142"/>
      <c r="C180" s="142"/>
      <c r="D180" s="142"/>
      <c r="E180" s="142"/>
      <c r="F180" s="142"/>
      <c r="G180" s="142"/>
      <c r="H180" s="142"/>
      <c r="I180" s="142"/>
      <c r="J180" s="142"/>
      <c r="K180" s="142"/>
      <c r="L180" s="142"/>
      <c r="M180" s="142"/>
      <c r="N180" s="142"/>
      <c r="O180" s="142"/>
      <c r="P180" s="142"/>
      <c r="Q180" s="142"/>
      <c r="R180" s="142"/>
      <c r="S180" s="142"/>
      <c r="T180" s="143"/>
      <c r="U180" s="146"/>
    </row>
    <row r="181" spans="1:21" ht="195" customHeight="1" thickBot="1" x14ac:dyDescent="0.25">
      <c r="A181" s="113"/>
      <c r="B181" s="144"/>
      <c r="C181" s="144"/>
      <c r="D181" s="144"/>
      <c r="E181" s="144"/>
      <c r="F181" s="144"/>
      <c r="G181" s="144"/>
      <c r="H181" s="144"/>
      <c r="I181" s="144"/>
      <c r="J181" s="144"/>
      <c r="K181" s="144"/>
      <c r="L181" s="144"/>
      <c r="M181" s="144"/>
      <c r="N181" s="144"/>
      <c r="O181" s="144"/>
      <c r="P181" s="144"/>
      <c r="Q181" s="144"/>
      <c r="R181" s="144"/>
      <c r="S181" s="144"/>
      <c r="T181" s="145"/>
      <c r="U181" s="146"/>
    </row>
    <row r="182" spans="1:21" ht="28.5" customHeight="1" thickBot="1" x14ac:dyDescent="0.25">
      <c r="A182" s="132" t="s">
        <v>270</v>
      </c>
      <c r="B182" s="133"/>
      <c r="C182" s="133"/>
      <c r="D182" s="133"/>
      <c r="E182" s="133"/>
      <c r="F182" s="133"/>
      <c r="G182" s="133"/>
      <c r="H182" s="133"/>
      <c r="I182" s="134"/>
      <c r="J182" s="70">
        <f ca="1">_M10-SUM(B197,E197,H197,K197,N197,Q197)+T197</f>
        <v>2500</v>
      </c>
      <c r="K182" s="71"/>
      <c r="L182" s="71"/>
      <c r="M182" s="71"/>
      <c r="N182" s="71"/>
      <c r="O182" s="71"/>
      <c r="P182" s="71"/>
      <c r="Q182" s="71"/>
      <c r="R182" s="71"/>
      <c r="S182" s="71"/>
      <c r="T182" s="72"/>
      <c r="U182" s="146"/>
    </row>
    <row r="183" spans="1:21" ht="28.5" customHeight="1" thickBot="1" x14ac:dyDescent="0.25">
      <c r="A183" s="135" t="s">
        <v>271</v>
      </c>
      <c r="B183" s="136"/>
      <c r="C183" s="136"/>
      <c r="D183" s="136"/>
      <c r="E183" s="136"/>
      <c r="F183" s="136"/>
      <c r="G183" s="136"/>
      <c r="H183" s="136"/>
      <c r="I183" s="136"/>
      <c r="J183" s="136"/>
      <c r="K183" s="136"/>
      <c r="L183" s="136"/>
      <c r="M183" s="136"/>
      <c r="N183" s="136"/>
      <c r="O183" s="136"/>
      <c r="P183" s="136"/>
      <c r="Q183" s="136"/>
      <c r="R183" s="137"/>
      <c r="S183" s="138" t="s">
        <v>239</v>
      </c>
      <c r="T183" s="139"/>
      <c r="U183" s="146"/>
    </row>
    <row r="184" spans="1:21" ht="25.5" customHeight="1" thickBot="1" x14ac:dyDescent="0.25">
      <c r="A184" s="73" t="s">
        <v>19</v>
      </c>
      <c r="B184" s="140">
        <v>700</v>
      </c>
      <c r="C184" s="141"/>
      <c r="D184" s="73" t="s">
        <v>240</v>
      </c>
      <c r="E184" s="140">
        <v>200</v>
      </c>
      <c r="F184" s="141"/>
      <c r="G184" s="73" t="s">
        <v>241</v>
      </c>
      <c r="H184" s="140">
        <v>150</v>
      </c>
      <c r="I184" s="141"/>
      <c r="J184" s="73" t="s">
        <v>89</v>
      </c>
      <c r="K184" s="140">
        <v>0</v>
      </c>
      <c r="L184" s="141"/>
      <c r="M184" s="73" t="s">
        <v>242</v>
      </c>
      <c r="N184" s="140">
        <v>0</v>
      </c>
      <c r="O184" s="141"/>
      <c r="P184" s="73" t="s">
        <v>243</v>
      </c>
      <c r="Q184" s="140">
        <v>200</v>
      </c>
      <c r="R184" s="141"/>
      <c r="S184" s="74" t="s">
        <v>244</v>
      </c>
      <c r="T184" s="75">
        <f>SUM(T186:T196)</f>
        <v>0</v>
      </c>
      <c r="U184" s="146"/>
    </row>
    <row r="185" spans="1:21" ht="25.5" customHeight="1" thickBot="1" x14ac:dyDescent="0.25">
      <c r="A185" s="76" t="s">
        <v>245</v>
      </c>
      <c r="B185" s="147">
        <f>B184-C197</f>
        <v>700</v>
      </c>
      <c r="C185" s="148"/>
      <c r="D185" s="77" t="s">
        <v>245</v>
      </c>
      <c r="E185" s="149">
        <f>E184-F197</f>
        <v>200</v>
      </c>
      <c r="F185" s="150"/>
      <c r="G185" s="77" t="s">
        <v>245</v>
      </c>
      <c r="H185" s="149">
        <f>H184-I197</f>
        <v>150</v>
      </c>
      <c r="I185" s="150"/>
      <c r="J185" s="77" t="s">
        <v>245</v>
      </c>
      <c r="K185" s="149">
        <f>K184-L197</f>
        <v>0</v>
      </c>
      <c r="L185" s="150"/>
      <c r="M185" s="77" t="s">
        <v>245</v>
      </c>
      <c r="N185" s="149">
        <f>N184-O197</f>
        <v>0</v>
      </c>
      <c r="O185" s="150"/>
      <c r="P185" s="77" t="s">
        <v>245</v>
      </c>
      <c r="Q185" s="149">
        <f>Q184-R197</f>
        <v>200</v>
      </c>
      <c r="R185" s="150"/>
      <c r="S185" s="78" t="s">
        <v>246</v>
      </c>
      <c r="T185" s="79" t="s">
        <v>247</v>
      </c>
      <c r="U185" s="146"/>
    </row>
    <row r="186" spans="1:21" ht="25.5" customHeight="1" thickBot="1" x14ac:dyDescent="0.25">
      <c r="A186" s="78" t="s">
        <v>246</v>
      </c>
      <c r="B186" s="80" t="s">
        <v>248</v>
      </c>
      <c r="C186" s="79" t="s">
        <v>249</v>
      </c>
      <c r="D186" s="78" t="s">
        <v>246</v>
      </c>
      <c r="E186" s="80" t="s">
        <v>248</v>
      </c>
      <c r="F186" s="79" t="s">
        <v>249</v>
      </c>
      <c r="G186" s="78" t="s">
        <v>246</v>
      </c>
      <c r="H186" s="80" t="s">
        <v>248</v>
      </c>
      <c r="I186" s="79" t="s">
        <v>249</v>
      </c>
      <c r="J186" s="78" t="s">
        <v>246</v>
      </c>
      <c r="K186" s="80" t="s">
        <v>248</v>
      </c>
      <c r="L186" s="79" t="s">
        <v>249</v>
      </c>
      <c r="M186" s="78" t="s">
        <v>246</v>
      </c>
      <c r="N186" s="80" t="s">
        <v>248</v>
      </c>
      <c r="O186" s="79" t="s">
        <v>249</v>
      </c>
      <c r="P186" s="78" t="s">
        <v>246</v>
      </c>
      <c r="Q186" s="80" t="s">
        <v>248</v>
      </c>
      <c r="R186" s="79" t="s">
        <v>249</v>
      </c>
      <c r="S186" s="114"/>
      <c r="T186" s="85"/>
      <c r="U186" s="146"/>
    </row>
    <row r="187" spans="1:21" ht="25.5" customHeight="1" x14ac:dyDescent="0.2">
      <c r="A187" s="83"/>
      <c r="B187" s="86"/>
      <c r="C187" s="85"/>
      <c r="D187" s="83"/>
      <c r="E187" s="86"/>
      <c r="F187" s="85"/>
      <c r="G187" s="91"/>
      <c r="H187" s="94"/>
      <c r="I187" s="85"/>
      <c r="J187" s="83"/>
      <c r="K187" s="86"/>
      <c r="L187" s="85"/>
      <c r="M187" s="83"/>
      <c r="N187" s="86"/>
      <c r="O187" s="85"/>
      <c r="P187" s="83"/>
      <c r="Q187" s="86"/>
      <c r="R187" s="85"/>
      <c r="S187" s="95"/>
      <c r="T187" s="96"/>
      <c r="U187" s="146"/>
    </row>
    <row r="188" spans="1:21" ht="25.5" customHeight="1" x14ac:dyDescent="0.2">
      <c r="A188" s="91"/>
      <c r="B188" s="94"/>
      <c r="C188" s="93"/>
      <c r="D188" s="91"/>
      <c r="E188" s="94"/>
      <c r="F188" s="93"/>
      <c r="G188" s="91"/>
      <c r="H188" s="94"/>
      <c r="I188" s="93"/>
      <c r="J188" s="91"/>
      <c r="K188" s="94"/>
      <c r="L188" s="93"/>
      <c r="M188" s="91"/>
      <c r="N188" s="94"/>
      <c r="O188" s="93"/>
      <c r="P188" s="91"/>
      <c r="Q188" s="94"/>
      <c r="R188" s="93"/>
      <c r="S188" s="95"/>
      <c r="T188" s="96"/>
      <c r="U188" s="146"/>
    </row>
    <row r="189" spans="1:21" ht="25.5" customHeight="1" x14ac:dyDescent="0.2">
      <c r="A189" s="91"/>
      <c r="B189" s="94"/>
      <c r="C189" s="93"/>
      <c r="D189" s="98"/>
      <c r="E189" s="97"/>
      <c r="F189" s="93"/>
      <c r="G189" s="91"/>
      <c r="H189" s="94"/>
      <c r="I189" s="93"/>
      <c r="J189" s="91"/>
      <c r="K189" s="94"/>
      <c r="L189" s="93"/>
      <c r="M189" s="91"/>
      <c r="N189" s="94"/>
      <c r="O189" s="93"/>
      <c r="P189" s="123"/>
      <c r="Q189" s="97"/>
      <c r="R189" s="93"/>
      <c r="S189" s="95"/>
      <c r="T189" s="96"/>
      <c r="U189" s="146"/>
    </row>
    <row r="190" spans="1:21" ht="25.5" customHeight="1" x14ac:dyDescent="0.2">
      <c r="A190" s="91"/>
      <c r="B190" s="94"/>
      <c r="C190" s="93"/>
      <c r="D190" s="91"/>
      <c r="E190" s="94"/>
      <c r="F190" s="93"/>
      <c r="G190" s="91"/>
      <c r="H190" s="94"/>
      <c r="I190" s="93"/>
      <c r="J190" s="91"/>
      <c r="K190" s="97"/>
      <c r="L190" s="93"/>
      <c r="M190" s="91"/>
      <c r="N190" s="94"/>
      <c r="O190" s="93"/>
      <c r="P190" s="123"/>
      <c r="Q190" s="94"/>
      <c r="R190" s="93"/>
      <c r="S190" s="95"/>
      <c r="T190" s="96"/>
      <c r="U190" s="146"/>
    </row>
    <row r="191" spans="1:21" ht="25.5" customHeight="1" x14ac:dyDescent="0.2">
      <c r="A191" s="91"/>
      <c r="B191" s="94"/>
      <c r="C191" s="93"/>
      <c r="D191" s="91"/>
      <c r="E191" s="94"/>
      <c r="F191" s="93"/>
      <c r="G191" s="91"/>
      <c r="H191" s="94"/>
      <c r="I191" s="93"/>
      <c r="J191" s="91"/>
      <c r="K191" s="97"/>
      <c r="L191" s="93"/>
      <c r="M191" s="91"/>
      <c r="N191" s="94"/>
      <c r="O191" s="93"/>
      <c r="P191" s="123"/>
      <c r="Q191" s="94"/>
      <c r="R191" s="93"/>
      <c r="S191" s="95"/>
      <c r="T191" s="96"/>
      <c r="U191" s="146"/>
    </row>
    <row r="192" spans="1:21" ht="25.5" customHeight="1" x14ac:dyDescent="0.2">
      <c r="A192" s="91"/>
      <c r="B192" s="94"/>
      <c r="C192" s="93"/>
      <c r="D192" s="98"/>
      <c r="E192" s="97"/>
      <c r="F192" s="93"/>
      <c r="G192" s="91"/>
      <c r="H192" s="94"/>
      <c r="I192" s="93"/>
      <c r="J192" s="91"/>
      <c r="K192" s="97"/>
      <c r="L192" s="93"/>
      <c r="M192" s="91"/>
      <c r="N192" s="97"/>
      <c r="O192" s="93"/>
      <c r="P192" s="123"/>
      <c r="Q192" s="94"/>
      <c r="R192" s="93"/>
      <c r="S192" s="95"/>
      <c r="T192" s="96"/>
      <c r="U192" s="146"/>
    </row>
    <row r="193" spans="1:21" ht="25.5" customHeight="1" x14ac:dyDescent="0.2">
      <c r="A193" s="100"/>
      <c r="B193" s="94"/>
      <c r="C193" s="93"/>
      <c r="D193" s="100"/>
      <c r="E193" s="94"/>
      <c r="F193" s="93"/>
      <c r="G193" s="100"/>
      <c r="H193" s="94"/>
      <c r="I193" s="93"/>
      <c r="J193" s="100"/>
      <c r="K193" s="97"/>
      <c r="L193" s="93"/>
      <c r="M193" s="100"/>
      <c r="N193" s="97"/>
      <c r="O193" s="93"/>
      <c r="P193" s="100"/>
      <c r="Q193" s="97"/>
      <c r="R193" s="93"/>
      <c r="S193" s="99"/>
      <c r="T193" s="115"/>
      <c r="U193" s="146"/>
    </row>
    <row r="194" spans="1:21" ht="25.5" customHeight="1" x14ac:dyDescent="0.2">
      <c r="A194" s="91"/>
      <c r="B194" s="94"/>
      <c r="C194" s="93"/>
      <c r="D194" s="100"/>
      <c r="E194" s="94"/>
      <c r="F194" s="93"/>
      <c r="G194" s="100"/>
      <c r="H194" s="94"/>
      <c r="I194" s="93"/>
      <c r="J194" s="100"/>
      <c r="K194" s="97"/>
      <c r="L194" s="93"/>
      <c r="M194" s="100"/>
      <c r="N194" s="97"/>
      <c r="O194" s="93"/>
      <c r="P194" s="100"/>
      <c r="Q194" s="97"/>
      <c r="R194" s="93"/>
      <c r="S194" s="99"/>
      <c r="T194" s="96"/>
      <c r="U194" s="146"/>
    </row>
    <row r="195" spans="1:21" ht="25.5" customHeight="1" x14ac:dyDescent="0.2">
      <c r="A195" s="91"/>
      <c r="B195" s="94"/>
      <c r="C195" s="93"/>
      <c r="D195" s="100"/>
      <c r="E195" s="94"/>
      <c r="F195" s="93"/>
      <c r="G195" s="100"/>
      <c r="H195" s="94"/>
      <c r="I195" s="93"/>
      <c r="J195" s="100"/>
      <c r="K195" s="97"/>
      <c r="L195" s="93"/>
      <c r="M195" s="100"/>
      <c r="N195" s="97"/>
      <c r="O195" s="93"/>
      <c r="P195" s="100"/>
      <c r="Q195" s="97"/>
      <c r="R195" s="93"/>
      <c r="S195" s="99"/>
      <c r="T195" s="115"/>
      <c r="U195" s="146"/>
    </row>
    <row r="196" spans="1:21" ht="25.5" customHeight="1" thickBot="1" x14ac:dyDescent="0.25">
      <c r="A196" s="101"/>
      <c r="B196" s="102"/>
      <c r="C196" s="103"/>
      <c r="D196" s="118"/>
      <c r="E196" s="105"/>
      <c r="F196" s="103"/>
      <c r="G196" s="118"/>
      <c r="H196" s="105"/>
      <c r="I196" s="103"/>
      <c r="J196" s="104"/>
      <c r="K196" s="105"/>
      <c r="L196" s="103"/>
      <c r="M196" s="104"/>
      <c r="N196" s="105"/>
      <c r="O196" s="103"/>
      <c r="P196" s="104"/>
      <c r="Q196" s="105"/>
      <c r="R196" s="103"/>
      <c r="S196" s="106"/>
      <c r="T196" s="107"/>
      <c r="U196" s="146"/>
    </row>
    <row r="197" spans="1:21" ht="25.5" customHeight="1" thickBot="1" x14ac:dyDescent="0.25">
      <c r="A197" s="108" t="str">
        <f>"Total "&amp;A184</f>
        <v>Total Achats divers</v>
      </c>
      <c r="B197" s="109">
        <f>SUM(B187:B196)</f>
        <v>0</v>
      </c>
      <c r="C197" s="110">
        <f t="array" ref="C197">SUMPRODUCT((IF(B187:B196=0,C187:C196,B187:B196))*1)</f>
        <v>0</v>
      </c>
      <c r="D197" s="108" t="str">
        <f>"Total "&amp;D184</f>
        <v>Total Habillement filles</v>
      </c>
      <c r="E197" s="109">
        <f>SUM(E187:E196)</f>
        <v>0</v>
      </c>
      <c r="F197" s="110">
        <f t="array" ref="F197">SUMPRODUCT((IF(E187:E196=0,F187:F196,E187:E196))*1)</f>
        <v>0</v>
      </c>
      <c r="G197" s="108" t="str">
        <f>"Total "&amp;G184</f>
        <v>Total Divers</v>
      </c>
      <c r="H197" s="109">
        <f>SUM(H187:H196)</f>
        <v>0</v>
      </c>
      <c r="I197" s="110">
        <f t="array" ref="I197">SUMPRODUCT((IF(H187:H196=0,I187:I196,H187:H196))*1)</f>
        <v>0</v>
      </c>
      <c r="J197" s="108" t="str">
        <f>"Total "&amp;J184</f>
        <v>Total Cantine</v>
      </c>
      <c r="K197" s="109">
        <f>SUM(K187:K196)</f>
        <v>0</v>
      </c>
      <c r="L197" s="110">
        <f t="array" ref="L197">SUMPRODUCT((IF(K187:K196=0,L187:L196,K187:K196))*1)</f>
        <v>0</v>
      </c>
      <c r="M197" s="108" t="str">
        <f>"Total "&amp;M184</f>
        <v>Total Extra</v>
      </c>
      <c r="N197" s="109">
        <f>SUM(N187:N196)</f>
        <v>0</v>
      </c>
      <c r="O197" s="110">
        <f t="array" ref="O197">SUMPRODUCT((IF(N187:N196=0,O187:O196,N187:N196))*1)</f>
        <v>0</v>
      </c>
      <c r="P197" s="108" t="str">
        <f>"Total "&amp;P184</f>
        <v>Total Catégorie 6</v>
      </c>
      <c r="Q197" s="109">
        <f>SUM(Q187:Q196)</f>
        <v>0</v>
      </c>
      <c r="R197" s="110">
        <f t="array" ref="R197">SUMPRODUCT((IF(Q187:Q196=0,R187:R196,Q187:Q196))*1)</f>
        <v>0</v>
      </c>
      <c r="S197" s="108" t="s">
        <v>250</v>
      </c>
      <c r="T197" s="111">
        <f>T184</f>
        <v>0</v>
      </c>
      <c r="U197" s="146"/>
    </row>
    <row r="198" spans="1:21" ht="22.5" customHeight="1" x14ac:dyDescent="0.2">
      <c r="A198" s="112" t="s">
        <v>251</v>
      </c>
      <c r="B198" s="142"/>
      <c r="C198" s="142"/>
      <c r="D198" s="142"/>
      <c r="E198" s="142"/>
      <c r="F198" s="142"/>
      <c r="G198" s="142"/>
      <c r="H198" s="142"/>
      <c r="I198" s="142"/>
      <c r="J198" s="142"/>
      <c r="K198" s="142"/>
      <c r="L198" s="142"/>
      <c r="M198" s="142"/>
      <c r="N198" s="142"/>
      <c r="O198" s="142"/>
      <c r="P198" s="142"/>
      <c r="Q198" s="142"/>
      <c r="R198" s="142"/>
      <c r="S198" s="142"/>
      <c r="T198" s="143"/>
      <c r="U198" s="146"/>
    </row>
    <row r="199" spans="1:21" ht="195" customHeight="1" thickBot="1" x14ac:dyDescent="0.25">
      <c r="A199" s="113"/>
      <c r="B199" s="144"/>
      <c r="C199" s="144"/>
      <c r="D199" s="144"/>
      <c r="E199" s="144"/>
      <c r="F199" s="144"/>
      <c r="G199" s="144"/>
      <c r="H199" s="144"/>
      <c r="I199" s="144"/>
      <c r="J199" s="144"/>
      <c r="K199" s="144"/>
      <c r="L199" s="144"/>
      <c r="M199" s="144"/>
      <c r="N199" s="144"/>
      <c r="O199" s="144"/>
      <c r="P199" s="144"/>
      <c r="Q199" s="144"/>
      <c r="R199" s="144"/>
      <c r="S199" s="144"/>
      <c r="T199" s="145"/>
      <c r="U199" s="146"/>
    </row>
    <row r="200" spans="1:21" ht="28.5" customHeight="1" thickBot="1" x14ac:dyDescent="0.25">
      <c r="A200" s="132" t="s">
        <v>272</v>
      </c>
      <c r="B200" s="133"/>
      <c r="C200" s="133"/>
      <c r="D200" s="133"/>
      <c r="E200" s="133"/>
      <c r="F200" s="133"/>
      <c r="G200" s="133"/>
      <c r="H200" s="133"/>
      <c r="I200" s="134"/>
      <c r="J200" s="70">
        <f ca="1">_M11-SUM(B215,E215,H215,K215,N215,Q215)+T215</f>
        <v>2500</v>
      </c>
      <c r="K200" s="71"/>
      <c r="L200" s="71"/>
      <c r="M200" s="71"/>
      <c r="N200" s="71"/>
      <c r="O200" s="71"/>
      <c r="P200" s="71"/>
      <c r="Q200" s="71"/>
      <c r="R200" s="71"/>
      <c r="S200" s="71"/>
      <c r="T200" s="72"/>
      <c r="U200" s="146"/>
    </row>
    <row r="201" spans="1:21" ht="28.5" customHeight="1" thickBot="1" x14ac:dyDescent="0.25">
      <c r="A201" s="135" t="s">
        <v>273</v>
      </c>
      <c r="B201" s="136"/>
      <c r="C201" s="136"/>
      <c r="D201" s="136"/>
      <c r="E201" s="136"/>
      <c r="F201" s="136"/>
      <c r="G201" s="136"/>
      <c r="H201" s="136"/>
      <c r="I201" s="136"/>
      <c r="J201" s="136"/>
      <c r="K201" s="136"/>
      <c r="L201" s="136"/>
      <c r="M201" s="136"/>
      <c r="N201" s="136"/>
      <c r="O201" s="136"/>
      <c r="P201" s="136"/>
      <c r="Q201" s="136"/>
      <c r="R201" s="137"/>
      <c r="S201" s="138" t="s">
        <v>239</v>
      </c>
      <c r="T201" s="139"/>
      <c r="U201" s="146"/>
    </row>
    <row r="202" spans="1:21" ht="25.5" customHeight="1" thickBot="1" x14ac:dyDescent="0.25">
      <c r="A202" s="73" t="s">
        <v>19</v>
      </c>
      <c r="B202" s="140">
        <v>700</v>
      </c>
      <c r="C202" s="141"/>
      <c r="D202" s="73" t="s">
        <v>240</v>
      </c>
      <c r="E202" s="140">
        <v>200</v>
      </c>
      <c r="F202" s="141"/>
      <c r="G202" s="73" t="s">
        <v>241</v>
      </c>
      <c r="H202" s="140">
        <v>150</v>
      </c>
      <c r="I202" s="141"/>
      <c r="J202" s="73" t="s">
        <v>89</v>
      </c>
      <c r="K202" s="140">
        <v>0</v>
      </c>
      <c r="L202" s="141"/>
      <c r="M202" s="73" t="s">
        <v>242</v>
      </c>
      <c r="N202" s="140">
        <v>0</v>
      </c>
      <c r="O202" s="141"/>
      <c r="P202" s="73" t="s">
        <v>243</v>
      </c>
      <c r="Q202" s="140">
        <v>200</v>
      </c>
      <c r="R202" s="141"/>
      <c r="S202" s="74" t="s">
        <v>244</v>
      </c>
      <c r="T202" s="75">
        <f>SUM(T204:T214)</f>
        <v>0</v>
      </c>
      <c r="U202" s="146"/>
    </row>
    <row r="203" spans="1:21" ht="25.5" customHeight="1" thickBot="1" x14ac:dyDescent="0.25">
      <c r="A203" s="76" t="s">
        <v>245</v>
      </c>
      <c r="B203" s="147">
        <f>B202-C215</f>
        <v>700</v>
      </c>
      <c r="C203" s="148"/>
      <c r="D203" s="77" t="s">
        <v>245</v>
      </c>
      <c r="E203" s="149">
        <f>E202-F215</f>
        <v>200</v>
      </c>
      <c r="F203" s="150"/>
      <c r="G203" s="77" t="s">
        <v>245</v>
      </c>
      <c r="H203" s="149">
        <f>H202-I215</f>
        <v>150</v>
      </c>
      <c r="I203" s="150"/>
      <c r="J203" s="77" t="s">
        <v>245</v>
      </c>
      <c r="K203" s="149">
        <f>K202-L215</f>
        <v>0</v>
      </c>
      <c r="L203" s="150"/>
      <c r="M203" s="77" t="s">
        <v>245</v>
      </c>
      <c r="N203" s="149">
        <f>N202-O215</f>
        <v>0</v>
      </c>
      <c r="O203" s="150"/>
      <c r="P203" s="77" t="s">
        <v>245</v>
      </c>
      <c r="Q203" s="149">
        <f>Q202-R215</f>
        <v>200</v>
      </c>
      <c r="R203" s="150"/>
      <c r="S203" s="78" t="s">
        <v>246</v>
      </c>
      <c r="T203" s="79" t="s">
        <v>247</v>
      </c>
      <c r="U203" s="146"/>
    </row>
    <row r="204" spans="1:21" ht="25.5" customHeight="1" thickBot="1" x14ac:dyDescent="0.25">
      <c r="A204" s="78" t="s">
        <v>246</v>
      </c>
      <c r="B204" s="80" t="s">
        <v>248</v>
      </c>
      <c r="C204" s="79" t="s">
        <v>249</v>
      </c>
      <c r="D204" s="78" t="s">
        <v>246</v>
      </c>
      <c r="E204" s="80" t="s">
        <v>248</v>
      </c>
      <c r="F204" s="79" t="s">
        <v>249</v>
      </c>
      <c r="G204" s="78" t="s">
        <v>246</v>
      </c>
      <c r="H204" s="80" t="s">
        <v>248</v>
      </c>
      <c r="I204" s="79" t="s">
        <v>249</v>
      </c>
      <c r="J204" s="78" t="s">
        <v>246</v>
      </c>
      <c r="K204" s="80" t="s">
        <v>248</v>
      </c>
      <c r="L204" s="79" t="s">
        <v>249</v>
      </c>
      <c r="M204" s="78" t="s">
        <v>246</v>
      </c>
      <c r="N204" s="80" t="s">
        <v>248</v>
      </c>
      <c r="O204" s="79" t="s">
        <v>249</v>
      </c>
      <c r="P204" s="78" t="s">
        <v>246</v>
      </c>
      <c r="Q204" s="80" t="s">
        <v>248</v>
      </c>
      <c r="R204" s="79" t="s">
        <v>249</v>
      </c>
      <c r="S204" s="89"/>
      <c r="T204" s="90"/>
      <c r="U204" s="146"/>
    </row>
    <row r="205" spans="1:21" ht="25.5" customHeight="1" x14ac:dyDescent="0.2">
      <c r="A205" s="124"/>
      <c r="B205" s="86"/>
      <c r="C205" s="85"/>
      <c r="D205" s="124"/>
      <c r="E205" s="86"/>
      <c r="F205" s="85"/>
      <c r="G205" s="124"/>
      <c r="H205" s="86"/>
      <c r="I205" s="85"/>
      <c r="J205" s="124"/>
      <c r="K205" s="86"/>
      <c r="L205" s="90"/>
      <c r="M205" s="124"/>
      <c r="N205" s="86"/>
      <c r="O205" s="85"/>
      <c r="P205" s="124"/>
      <c r="Q205" s="86"/>
      <c r="R205" s="85"/>
      <c r="S205" s="99"/>
      <c r="T205" s="96"/>
      <c r="U205" s="146"/>
    </row>
    <row r="206" spans="1:21" ht="25.5" customHeight="1" x14ac:dyDescent="0.2">
      <c r="A206" s="98"/>
      <c r="B206" s="97"/>
      <c r="C206" s="93"/>
      <c r="D206" s="123"/>
      <c r="E206" s="94"/>
      <c r="F206" s="93"/>
      <c r="G206" s="123"/>
      <c r="H206" s="94"/>
      <c r="I206" s="115"/>
      <c r="J206" s="123"/>
      <c r="K206" s="94"/>
      <c r="L206" s="115"/>
      <c r="M206" s="98"/>
      <c r="N206" s="97"/>
      <c r="O206" s="93"/>
      <c r="P206" s="98"/>
      <c r="Q206" s="97"/>
      <c r="R206" s="93"/>
      <c r="S206" s="99"/>
      <c r="T206" s="115"/>
      <c r="U206" s="146"/>
    </row>
    <row r="207" spans="1:21" ht="25.5" customHeight="1" x14ac:dyDescent="0.2">
      <c r="A207" s="98"/>
      <c r="B207" s="97"/>
      <c r="C207" s="93"/>
      <c r="D207" s="123"/>
      <c r="E207" s="94"/>
      <c r="F207" s="93"/>
      <c r="G207" s="123"/>
      <c r="H207" s="94"/>
      <c r="I207" s="93"/>
      <c r="J207" s="98"/>
      <c r="K207" s="97"/>
      <c r="L207" s="115"/>
      <c r="M207" s="123"/>
      <c r="N207" s="94"/>
      <c r="O207" s="93"/>
      <c r="P207" s="98"/>
      <c r="Q207" s="97"/>
      <c r="R207" s="93"/>
      <c r="S207" s="100"/>
      <c r="T207" s="93"/>
      <c r="U207" s="146"/>
    </row>
    <row r="208" spans="1:21" ht="25.5" customHeight="1" x14ac:dyDescent="0.2">
      <c r="A208" s="98"/>
      <c r="B208" s="97"/>
      <c r="C208" s="93"/>
      <c r="D208" s="98"/>
      <c r="E208" s="94"/>
      <c r="F208" s="93"/>
      <c r="G208" s="123"/>
      <c r="H208" s="94"/>
      <c r="I208" s="93"/>
      <c r="J208" s="91"/>
      <c r="K208" s="97"/>
      <c r="L208" s="93"/>
      <c r="M208" s="98"/>
      <c r="N208" s="97"/>
      <c r="O208" s="93"/>
      <c r="P208" s="123"/>
      <c r="Q208" s="94"/>
      <c r="R208" s="93"/>
      <c r="S208" s="100"/>
      <c r="T208" s="93"/>
      <c r="U208" s="146"/>
    </row>
    <row r="209" spans="1:21" ht="25.5" customHeight="1" x14ac:dyDescent="0.2">
      <c r="A209" s="98"/>
      <c r="B209" s="97"/>
      <c r="C209" s="93"/>
      <c r="D209" s="98"/>
      <c r="E209" s="94"/>
      <c r="F209" s="93"/>
      <c r="G209" s="98"/>
      <c r="H209" s="97"/>
      <c r="I209" s="93"/>
      <c r="J209" s="91"/>
      <c r="K209" s="97"/>
      <c r="L209" s="93"/>
      <c r="M209" s="98"/>
      <c r="N209" s="97"/>
      <c r="O209" s="93"/>
      <c r="P209" s="123"/>
      <c r="Q209" s="94"/>
      <c r="R209" s="93"/>
      <c r="S209" s="100"/>
      <c r="T209" s="93"/>
      <c r="U209" s="146"/>
    </row>
    <row r="210" spans="1:21" ht="25.5" customHeight="1" x14ac:dyDescent="0.2">
      <c r="A210" s="123"/>
      <c r="B210" s="94"/>
      <c r="C210" s="93"/>
      <c r="D210" s="98"/>
      <c r="E210" s="97"/>
      <c r="F210" s="93"/>
      <c r="G210" s="123"/>
      <c r="H210" s="94"/>
      <c r="I210" s="93"/>
      <c r="J210" s="91"/>
      <c r="K210" s="97"/>
      <c r="L210" s="93"/>
      <c r="M210" s="98"/>
      <c r="N210" s="97"/>
      <c r="O210" s="93"/>
      <c r="P210" s="98"/>
      <c r="Q210" s="97"/>
      <c r="R210" s="93"/>
      <c r="S210" s="100"/>
      <c r="T210" s="93"/>
      <c r="U210" s="146"/>
    </row>
    <row r="211" spans="1:21" ht="25.5" customHeight="1" x14ac:dyDescent="0.2">
      <c r="A211" s="100"/>
      <c r="B211" s="97"/>
      <c r="C211" s="93"/>
      <c r="D211" s="100"/>
      <c r="E211" s="97"/>
      <c r="F211" s="93"/>
      <c r="G211" s="95"/>
      <c r="H211" s="94"/>
      <c r="I211" s="93"/>
      <c r="J211" s="100"/>
      <c r="K211" s="97"/>
      <c r="L211" s="93"/>
      <c r="M211" s="100"/>
      <c r="N211" s="97"/>
      <c r="O211" s="93"/>
      <c r="P211" s="100"/>
      <c r="Q211" s="97"/>
      <c r="R211" s="93"/>
      <c r="S211" s="100"/>
      <c r="T211" s="93"/>
      <c r="U211" s="146"/>
    </row>
    <row r="212" spans="1:21" ht="25.5" customHeight="1" x14ac:dyDescent="0.2">
      <c r="A212" s="100"/>
      <c r="B212" s="97"/>
      <c r="C212" s="93"/>
      <c r="D212" s="99"/>
      <c r="E212" s="97"/>
      <c r="F212" s="93"/>
      <c r="G212" s="100"/>
      <c r="H212" s="97"/>
      <c r="I212" s="93"/>
      <c r="J212" s="100"/>
      <c r="K212" s="97"/>
      <c r="L212" s="93"/>
      <c r="M212" s="100"/>
      <c r="N212" s="97"/>
      <c r="O212" s="93"/>
      <c r="P212" s="100"/>
      <c r="Q212" s="97"/>
      <c r="R212" s="93"/>
      <c r="S212" s="100"/>
      <c r="T212" s="93"/>
      <c r="U212" s="146"/>
    </row>
    <row r="213" spans="1:21" ht="25.5" customHeight="1" x14ac:dyDescent="0.2">
      <c r="A213" s="123"/>
      <c r="B213" s="94"/>
      <c r="C213" s="93"/>
      <c r="D213" s="99"/>
      <c r="E213" s="97"/>
      <c r="F213" s="93"/>
      <c r="G213" s="100"/>
      <c r="H213" s="97"/>
      <c r="I213" s="93"/>
      <c r="J213" s="100"/>
      <c r="K213" s="97"/>
      <c r="L213" s="93"/>
      <c r="M213" s="100"/>
      <c r="N213" s="97"/>
      <c r="O213" s="93"/>
      <c r="P213" s="100"/>
      <c r="Q213" s="97"/>
      <c r="R213" s="93"/>
      <c r="S213" s="100"/>
      <c r="T213" s="93"/>
      <c r="U213" s="146"/>
    </row>
    <row r="214" spans="1:21" ht="25.5" customHeight="1" thickBot="1" x14ac:dyDescent="0.25">
      <c r="A214" s="104"/>
      <c r="B214" s="105"/>
      <c r="C214" s="103"/>
      <c r="D214" s="118"/>
      <c r="E214" s="105"/>
      <c r="F214" s="103"/>
      <c r="G214" s="118"/>
      <c r="H214" s="105"/>
      <c r="I214" s="103"/>
      <c r="J214" s="104"/>
      <c r="K214" s="105"/>
      <c r="L214" s="103"/>
      <c r="M214" s="104"/>
      <c r="N214" s="105"/>
      <c r="O214" s="103"/>
      <c r="P214" s="104"/>
      <c r="Q214" s="105"/>
      <c r="R214" s="103"/>
      <c r="S214" s="106"/>
      <c r="T214" s="107"/>
      <c r="U214" s="146"/>
    </row>
    <row r="215" spans="1:21" ht="25.5" customHeight="1" thickBot="1" x14ac:dyDescent="0.25">
      <c r="A215" s="108" t="str">
        <f>"Total "&amp;A202</f>
        <v>Total Achats divers</v>
      </c>
      <c r="B215" s="109">
        <f>SUM(B205:B214)</f>
        <v>0</v>
      </c>
      <c r="C215" s="110">
        <f t="array" ref="C215">SUMPRODUCT((IF(B205:B214=0,C205:C214,B205:B214))*1)</f>
        <v>0</v>
      </c>
      <c r="D215" s="108" t="str">
        <f>"Total "&amp;D202</f>
        <v>Total Habillement filles</v>
      </c>
      <c r="E215" s="109">
        <f>SUM(E205:E214)</f>
        <v>0</v>
      </c>
      <c r="F215" s="110">
        <f t="array" ref="F215">SUMPRODUCT((IF(E205:E214=0,F205:F214,E205:E214))*1)</f>
        <v>0</v>
      </c>
      <c r="G215" s="108" t="str">
        <f>"Total "&amp;G202</f>
        <v>Total Divers</v>
      </c>
      <c r="H215" s="109">
        <f>SUM(H205:H214)</f>
        <v>0</v>
      </c>
      <c r="I215" s="110">
        <f t="array" ref="I215">SUMPRODUCT((IF(H205:H214=0,I205:I214,H205:H214))*1)</f>
        <v>0</v>
      </c>
      <c r="J215" s="108" t="str">
        <f>"Total "&amp;J202</f>
        <v>Total Cantine</v>
      </c>
      <c r="K215" s="109">
        <f>SUM(K205:K214)</f>
        <v>0</v>
      </c>
      <c r="L215" s="110">
        <f t="array" ref="L215">SUMPRODUCT((IF(K205:K214=0,L205:L214,K205:K214))*1)</f>
        <v>0</v>
      </c>
      <c r="M215" s="108" t="str">
        <f>"Total "&amp;M202</f>
        <v>Total Extra</v>
      </c>
      <c r="N215" s="109">
        <f>SUM(N205:N214)</f>
        <v>0</v>
      </c>
      <c r="O215" s="110">
        <f t="array" ref="O215">SUMPRODUCT((IF(N205:N214=0,O205:O214,N205:N214))*1)</f>
        <v>0</v>
      </c>
      <c r="P215" s="108" t="str">
        <f>"Total "&amp;P202</f>
        <v>Total Catégorie 6</v>
      </c>
      <c r="Q215" s="109">
        <f>SUM(Q205:Q214)</f>
        <v>0</v>
      </c>
      <c r="R215" s="110">
        <f t="array" ref="R215">SUMPRODUCT((IF(Q205:Q214=0,R205:R214,Q205:Q214))*1)</f>
        <v>0</v>
      </c>
      <c r="S215" s="108" t="s">
        <v>250</v>
      </c>
      <c r="T215" s="111">
        <f>T202</f>
        <v>0</v>
      </c>
      <c r="U215" s="146"/>
    </row>
    <row r="216" spans="1:21" ht="22.5" customHeight="1" x14ac:dyDescent="0.2">
      <c r="A216" s="112" t="s">
        <v>251</v>
      </c>
      <c r="B216" s="142"/>
      <c r="C216" s="142"/>
      <c r="D216" s="142"/>
      <c r="E216" s="142"/>
      <c r="F216" s="142"/>
      <c r="G216" s="142"/>
      <c r="H216" s="142"/>
      <c r="I216" s="142"/>
      <c r="J216" s="142"/>
      <c r="K216" s="142"/>
      <c r="L216" s="142"/>
      <c r="M216" s="142"/>
      <c r="N216" s="142"/>
      <c r="O216" s="142"/>
      <c r="P216" s="142"/>
      <c r="Q216" s="142"/>
      <c r="R216" s="142"/>
      <c r="S216" s="142"/>
      <c r="T216" s="143"/>
      <c r="U216" s="146"/>
    </row>
    <row r="217" spans="1:21" ht="195" customHeight="1" thickBot="1" x14ac:dyDescent="0.25">
      <c r="A217" s="113"/>
      <c r="B217" s="144"/>
      <c r="C217" s="144"/>
      <c r="D217" s="144"/>
      <c r="E217" s="144"/>
      <c r="F217" s="144"/>
      <c r="G217" s="144"/>
      <c r="H217" s="144"/>
      <c r="I217" s="144"/>
      <c r="J217" s="144"/>
      <c r="K217" s="144"/>
      <c r="L217" s="144"/>
      <c r="M217" s="144"/>
      <c r="N217" s="144"/>
      <c r="O217" s="144"/>
      <c r="P217" s="144"/>
      <c r="Q217" s="144"/>
      <c r="R217" s="144"/>
      <c r="S217" s="144"/>
      <c r="T217" s="145"/>
      <c r="U217" s="146"/>
    </row>
  </sheetData>
  <mergeCells count="205">
    <mergeCell ref="U200:U217"/>
    <mergeCell ref="A201:R201"/>
    <mergeCell ref="S201:T201"/>
    <mergeCell ref="B202:C202"/>
    <mergeCell ref="E202:F202"/>
    <mergeCell ref="H202:I202"/>
    <mergeCell ref="K202:L202"/>
    <mergeCell ref="N202:O202"/>
    <mergeCell ref="Q185:R185"/>
    <mergeCell ref="B216:T217"/>
    <mergeCell ref="Q202:R202"/>
    <mergeCell ref="B203:C203"/>
    <mergeCell ref="E203:F203"/>
    <mergeCell ref="H203:I203"/>
    <mergeCell ref="K203:L203"/>
    <mergeCell ref="N203:O203"/>
    <mergeCell ref="Q203:R203"/>
    <mergeCell ref="B198:T199"/>
    <mergeCell ref="A200:I200"/>
    <mergeCell ref="B180:T181"/>
    <mergeCell ref="A182:I182"/>
    <mergeCell ref="U182:U199"/>
    <mergeCell ref="A183:R183"/>
    <mergeCell ref="S183:T183"/>
    <mergeCell ref="B184:C184"/>
    <mergeCell ref="E184:F184"/>
    <mergeCell ref="H184:I184"/>
    <mergeCell ref="K184:L184"/>
    <mergeCell ref="N184:O184"/>
    <mergeCell ref="U164:U181"/>
    <mergeCell ref="Q166:R166"/>
    <mergeCell ref="B167:C167"/>
    <mergeCell ref="E167:F167"/>
    <mergeCell ref="H167:I167"/>
    <mergeCell ref="K167:L167"/>
    <mergeCell ref="N167:O167"/>
    <mergeCell ref="Q167:R167"/>
    <mergeCell ref="Q184:R184"/>
    <mergeCell ref="B185:C185"/>
    <mergeCell ref="E185:F185"/>
    <mergeCell ref="H185:I185"/>
    <mergeCell ref="K185:L185"/>
    <mergeCell ref="N185:O185"/>
    <mergeCell ref="B162:T163"/>
    <mergeCell ref="A164:I164"/>
    <mergeCell ref="A165:R165"/>
    <mergeCell ref="S165:T165"/>
    <mergeCell ref="B166:C166"/>
    <mergeCell ref="E166:F166"/>
    <mergeCell ref="H166:I166"/>
    <mergeCell ref="K166:L166"/>
    <mergeCell ref="N166:O166"/>
    <mergeCell ref="U146:U163"/>
    <mergeCell ref="A147:R147"/>
    <mergeCell ref="S147:T147"/>
    <mergeCell ref="B148:C148"/>
    <mergeCell ref="E148:F148"/>
    <mergeCell ref="H148:I148"/>
    <mergeCell ref="K148:L148"/>
    <mergeCell ref="N148:O148"/>
    <mergeCell ref="Q130:R130"/>
    <mergeCell ref="B131:C131"/>
    <mergeCell ref="E131:F131"/>
    <mergeCell ref="H131:I131"/>
    <mergeCell ref="K131:L131"/>
    <mergeCell ref="N131:O131"/>
    <mergeCell ref="Q131:R131"/>
    <mergeCell ref="Q148:R148"/>
    <mergeCell ref="B149:C149"/>
    <mergeCell ref="E149:F149"/>
    <mergeCell ref="H149:I149"/>
    <mergeCell ref="K149:L149"/>
    <mergeCell ref="N149:O149"/>
    <mergeCell ref="Q149:R149"/>
    <mergeCell ref="B144:T145"/>
    <mergeCell ref="A146:I146"/>
    <mergeCell ref="B126:T127"/>
    <mergeCell ref="A128:I128"/>
    <mergeCell ref="U128:U145"/>
    <mergeCell ref="A129:R129"/>
    <mergeCell ref="S129:T129"/>
    <mergeCell ref="B130:C130"/>
    <mergeCell ref="E130:F130"/>
    <mergeCell ref="H130:I130"/>
    <mergeCell ref="K130:L130"/>
    <mergeCell ref="N130:O130"/>
    <mergeCell ref="U110:U127"/>
    <mergeCell ref="Q112:R112"/>
    <mergeCell ref="B113:C113"/>
    <mergeCell ref="E113:F113"/>
    <mergeCell ref="H113:I113"/>
    <mergeCell ref="K113:L113"/>
    <mergeCell ref="N113:O113"/>
    <mergeCell ref="Q113:R113"/>
    <mergeCell ref="B108:T109"/>
    <mergeCell ref="A110:I110"/>
    <mergeCell ref="A111:R111"/>
    <mergeCell ref="S111:T111"/>
    <mergeCell ref="B112:C112"/>
    <mergeCell ref="E112:F112"/>
    <mergeCell ref="H112:I112"/>
    <mergeCell ref="K112:L112"/>
    <mergeCell ref="N112:O112"/>
    <mergeCell ref="U92:U109"/>
    <mergeCell ref="A93:R93"/>
    <mergeCell ref="S93:T93"/>
    <mergeCell ref="B94:C94"/>
    <mergeCell ref="E94:F94"/>
    <mergeCell ref="H94:I94"/>
    <mergeCell ref="K94:L94"/>
    <mergeCell ref="N94:O94"/>
    <mergeCell ref="Q76:R76"/>
    <mergeCell ref="B77:C77"/>
    <mergeCell ref="E77:F77"/>
    <mergeCell ref="H77:I77"/>
    <mergeCell ref="K77:L77"/>
    <mergeCell ref="N77:O77"/>
    <mergeCell ref="Q77:R77"/>
    <mergeCell ref="Q94:R94"/>
    <mergeCell ref="B95:C95"/>
    <mergeCell ref="E95:F95"/>
    <mergeCell ref="H95:I95"/>
    <mergeCell ref="K95:L95"/>
    <mergeCell ref="N95:O95"/>
    <mergeCell ref="Q95:R95"/>
    <mergeCell ref="B90:T91"/>
    <mergeCell ref="A92:I92"/>
    <mergeCell ref="B72:T73"/>
    <mergeCell ref="A74:I74"/>
    <mergeCell ref="U74:U91"/>
    <mergeCell ref="A75:R75"/>
    <mergeCell ref="S75:T75"/>
    <mergeCell ref="B76:C76"/>
    <mergeCell ref="E76:F76"/>
    <mergeCell ref="H76:I76"/>
    <mergeCell ref="K76:L76"/>
    <mergeCell ref="N76:O76"/>
    <mergeCell ref="U56:U73"/>
    <mergeCell ref="Q58:R58"/>
    <mergeCell ref="B59:C59"/>
    <mergeCell ref="E59:F59"/>
    <mergeCell ref="H59:I59"/>
    <mergeCell ref="K59:L59"/>
    <mergeCell ref="N59:O59"/>
    <mergeCell ref="Q59:R59"/>
    <mergeCell ref="B54:T55"/>
    <mergeCell ref="A56:I56"/>
    <mergeCell ref="A57:R57"/>
    <mergeCell ref="S57:T57"/>
    <mergeCell ref="B58:C58"/>
    <mergeCell ref="E58:F58"/>
    <mergeCell ref="H58:I58"/>
    <mergeCell ref="K58:L58"/>
    <mergeCell ref="N58:O58"/>
    <mergeCell ref="U38:U55"/>
    <mergeCell ref="A39:R39"/>
    <mergeCell ref="S39:T39"/>
    <mergeCell ref="B40:C40"/>
    <mergeCell ref="E40:F40"/>
    <mergeCell ref="H40:I40"/>
    <mergeCell ref="K40:L40"/>
    <mergeCell ref="N40:O40"/>
    <mergeCell ref="Q22:R22"/>
    <mergeCell ref="B23:C23"/>
    <mergeCell ref="E23:F23"/>
    <mergeCell ref="H23:I23"/>
    <mergeCell ref="K23:L23"/>
    <mergeCell ref="N23:O23"/>
    <mergeCell ref="Q23:R23"/>
    <mergeCell ref="Q40:R40"/>
    <mergeCell ref="B41:C41"/>
    <mergeCell ref="E41:F41"/>
    <mergeCell ref="H41:I41"/>
    <mergeCell ref="K41:L41"/>
    <mergeCell ref="N41:O41"/>
    <mergeCell ref="Q41:R41"/>
    <mergeCell ref="B36:T37"/>
    <mergeCell ref="A38:I38"/>
    <mergeCell ref="B18:T19"/>
    <mergeCell ref="A20:I20"/>
    <mergeCell ref="U20:U37"/>
    <mergeCell ref="A21:R21"/>
    <mergeCell ref="S21:T21"/>
    <mergeCell ref="B22:C22"/>
    <mergeCell ref="E22:F22"/>
    <mergeCell ref="H22:I22"/>
    <mergeCell ref="K22:L22"/>
    <mergeCell ref="N22:O22"/>
    <mergeCell ref="U2:U19"/>
    <mergeCell ref="Q4:R4"/>
    <mergeCell ref="B5:C5"/>
    <mergeCell ref="E5:F5"/>
    <mergeCell ref="H5:I5"/>
    <mergeCell ref="K5:L5"/>
    <mergeCell ref="N5:O5"/>
    <mergeCell ref="Q5:R5"/>
    <mergeCell ref="A2:I2"/>
    <mergeCell ref="A3:R3"/>
    <mergeCell ref="S3:T3"/>
    <mergeCell ref="B4:C4"/>
    <mergeCell ref="E4:F4"/>
    <mergeCell ref="H4:I4"/>
    <mergeCell ref="K4:L4"/>
    <mergeCell ref="N4:O4"/>
    <mergeCell ref="E1:T1"/>
  </mergeCells>
  <pageMargins left="0.7" right="0.7" top="0.75" bottom="0.75" header="0.3" footer="0.3"/>
  <pageSetup paperSize="9" orientation="landscape" horizontalDpi="4294967293" vertic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N37"/>
  <sheetViews>
    <sheetView showGridLines="0" zoomScaleNormal="100" workbookViewId="0">
      <pane xSplit="9" ySplit="29" topLeftCell="J36" activePane="bottomRight" state="frozen"/>
      <selection pane="topRight" activeCell="J1" sqref="J1"/>
      <selection pane="bottomLeft" activeCell="A30" sqref="A30"/>
      <selection pane="bottomRight" activeCell="D16" sqref="D16"/>
    </sheetView>
  </sheetViews>
  <sheetFormatPr baseColWidth="10" defaultRowHeight="15" x14ac:dyDescent="0.25"/>
  <cols>
    <col min="1" max="1" width="19.7109375" customWidth="1"/>
    <col min="2" max="2" width="21.7109375" customWidth="1"/>
    <col min="3" max="3" width="1.42578125" customWidth="1"/>
    <col min="4" max="4" width="23.7109375" customWidth="1"/>
    <col min="5" max="5" width="22.140625" customWidth="1"/>
    <col min="6" max="6" width="11.140625" customWidth="1"/>
    <col min="7" max="7" width="1.42578125" customWidth="1"/>
    <col min="8" max="8" width="27.140625" customWidth="1"/>
    <col min="9" max="10" width="1.42578125" customWidth="1"/>
    <col min="11" max="12" width="4.28515625" customWidth="1"/>
  </cols>
  <sheetData>
    <row r="1" spans="1:14" ht="32.25" customHeight="1" x14ac:dyDescent="0.25">
      <c r="A1" s="23" t="s">
        <v>8</v>
      </c>
      <c r="B1" s="23" t="s">
        <v>176</v>
      </c>
      <c r="C1" s="30"/>
      <c r="D1" s="23" t="s">
        <v>9</v>
      </c>
      <c r="E1" s="23" t="s">
        <v>10</v>
      </c>
      <c r="F1" s="23" t="s">
        <v>172</v>
      </c>
      <c r="G1" s="30"/>
      <c r="H1" s="22" t="s">
        <v>167</v>
      </c>
      <c r="I1" s="31"/>
      <c r="K1" t="s">
        <v>190</v>
      </c>
    </row>
    <row r="2" spans="1:14" x14ac:dyDescent="0.25">
      <c r="A2" s="25" t="s">
        <v>275</v>
      </c>
      <c r="B2" s="26">
        <v>0</v>
      </c>
      <c r="C2" s="29"/>
      <c r="D2" s="46" t="s">
        <v>285</v>
      </c>
      <c r="E2" s="47" t="s">
        <v>12</v>
      </c>
      <c r="F2" s="43" t="s">
        <v>4</v>
      </c>
      <c r="G2" s="29"/>
      <c r="H2" s="54">
        <v>29221</v>
      </c>
      <c r="I2" s="32"/>
      <c r="K2" t="s">
        <v>203</v>
      </c>
    </row>
    <row r="3" spans="1:14" x14ac:dyDescent="0.25">
      <c r="A3" s="25" t="s">
        <v>276</v>
      </c>
      <c r="B3" s="26">
        <v>0</v>
      </c>
      <c r="C3" s="29"/>
      <c r="D3" s="25" t="s">
        <v>286</v>
      </c>
      <c r="E3" s="41">
        <v>0</v>
      </c>
      <c r="F3" s="44" t="s">
        <v>4</v>
      </c>
      <c r="G3" s="29"/>
      <c r="H3" s="22" t="s">
        <v>163</v>
      </c>
      <c r="I3" s="32"/>
      <c r="K3" t="s">
        <v>204</v>
      </c>
    </row>
    <row r="4" spans="1:14" x14ac:dyDescent="0.25">
      <c r="A4" s="25" t="s">
        <v>277</v>
      </c>
      <c r="B4" s="26">
        <v>0</v>
      </c>
      <c r="C4" s="29"/>
      <c r="D4" s="25" t="s">
        <v>287</v>
      </c>
      <c r="E4" s="41" t="s">
        <v>12</v>
      </c>
      <c r="F4" s="44" t="s">
        <v>4</v>
      </c>
      <c r="G4" s="29"/>
      <c r="H4" s="24">
        <v>12</v>
      </c>
      <c r="I4" s="32"/>
      <c r="K4" s="65" t="s">
        <v>212</v>
      </c>
    </row>
    <row r="5" spans="1:14" x14ac:dyDescent="0.25">
      <c r="A5" s="25"/>
      <c r="B5" s="26"/>
      <c r="C5" s="29"/>
      <c r="D5" s="25" t="s">
        <v>288</v>
      </c>
      <c r="E5" s="41" t="s">
        <v>12</v>
      </c>
      <c r="F5" s="44" t="s">
        <v>4</v>
      </c>
      <c r="G5" s="29"/>
      <c r="H5" s="60" t="b">
        <v>0</v>
      </c>
      <c r="I5" s="32"/>
      <c r="L5" t="s">
        <v>213</v>
      </c>
    </row>
    <row r="6" spans="1:14" x14ac:dyDescent="0.25">
      <c r="A6" s="25"/>
      <c r="B6" s="26"/>
      <c r="C6" s="29"/>
      <c r="D6" s="25" t="s">
        <v>178</v>
      </c>
      <c r="E6" s="41" t="s">
        <v>12</v>
      </c>
      <c r="F6" s="44" t="s">
        <v>4</v>
      </c>
      <c r="G6" s="29"/>
      <c r="H6" s="29"/>
      <c r="I6" s="32"/>
      <c r="L6" t="s">
        <v>185</v>
      </c>
    </row>
    <row r="7" spans="1:14" x14ac:dyDescent="0.25">
      <c r="A7" s="25"/>
      <c r="B7" s="26"/>
      <c r="C7" s="29"/>
      <c r="D7" s="25" t="s">
        <v>14</v>
      </c>
      <c r="E7" s="41" t="s">
        <v>12</v>
      </c>
      <c r="F7" s="44" t="s">
        <v>3</v>
      </c>
      <c r="G7" s="29"/>
      <c r="H7" s="29"/>
      <c r="I7" s="32"/>
      <c r="M7" t="s">
        <v>181</v>
      </c>
    </row>
    <row r="8" spans="1:14" x14ac:dyDescent="0.25">
      <c r="A8" s="25"/>
      <c r="B8" s="26"/>
      <c r="C8" s="29"/>
      <c r="D8" s="25" t="s">
        <v>179</v>
      </c>
      <c r="E8" s="41" t="s">
        <v>12</v>
      </c>
      <c r="F8" s="44" t="s">
        <v>3</v>
      </c>
      <c r="G8" s="29"/>
      <c r="H8" s="29"/>
      <c r="I8" s="32"/>
      <c r="M8" t="s">
        <v>182</v>
      </c>
    </row>
    <row r="9" spans="1:14" x14ac:dyDescent="0.25">
      <c r="A9" s="25"/>
      <c r="B9" s="26"/>
      <c r="C9" s="29"/>
      <c r="D9" s="25" t="s">
        <v>86</v>
      </c>
      <c r="E9" s="41" t="s">
        <v>12</v>
      </c>
      <c r="F9" s="44" t="s">
        <v>3</v>
      </c>
      <c r="G9" s="29"/>
      <c r="H9" s="29"/>
      <c r="I9" s="32"/>
      <c r="M9" t="s">
        <v>191</v>
      </c>
    </row>
    <row r="10" spans="1:14" x14ac:dyDescent="0.25">
      <c r="A10" s="25"/>
      <c r="B10" s="26"/>
      <c r="C10" s="29"/>
      <c r="D10" s="25" t="s">
        <v>180</v>
      </c>
      <c r="E10" s="41" t="s">
        <v>12</v>
      </c>
      <c r="F10" s="44" t="s">
        <v>4</v>
      </c>
      <c r="G10" s="29"/>
      <c r="H10" s="29"/>
      <c r="I10" s="32"/>
      <c r="N10" t="s">
        <v>183</v>
      </c>
    </row>
    <row r="11" spans="1:14" x14ac:dyDescent="0.25">
      <c r="A11" s="25"/>
      <c r="B11" s="26"/>
      <c r="C11" s="29"/>
      <c r="D11" s="25"/>
      <c r="E11" s="41"/>
      <c r="F11" s="44"/>
      <c r="G11" s="29"/>
      <c r="H11" s="29"/>
      <c r="I11" s="32"/>
      <c r="N11" t="s">
        <v>184</v>
      </c>
    </row>
    <row r="12" spans="1:14" x14ac:dyDescent="0.25">
      <c r="A12" s="25"/>
      <c r="B12" s="26"/>
      <c r="C12" s="29"/>
      <c r="D12" s="25"/>
      <c r="E12" s="41"/>
      <c r="F12" s="44"/>
      <c r="G12" s="29"/>
      <c r="H12" s="29"/>
      <c r="I12" s="32"/>
      <c r="L12" t="s">
        <v>202</v>
      </c>
    </row>
    <row r="13" spans="1:14" x14ac:dyDescent="0.25">
      <c r="A13" s="25"/>
      <c r="B13" s="26"/>
      <c r="C13" s="29"/>
      <c r="D13" s="25"/>
      <c r="E13" s="41"/>
      <c r="F13" s="44"/>
      <c r="G13" s="29"/>
      <c r="H13" s="29"/>
      <c r="I13" s="32"/>
      <c r="M13" t="s">
        <v>186</v>
      </c>
    </row>
    <row r="14" spans="1:14" x14ac:dyDescent="0.25">
      <c r="A14" s="25"/>
      <c r="B14" s="26"/>
      <c r="C14" s="29"/>
      <c r="D14" s="25"/>
      <c r="E14" s="41"/>
      <c r="F14" s="44"/>
      <c r="G14" s="29"/>
      <c r="H14" s="29"/>
      <c r="I14" s="32"/>
      <c r="M14" t="s">
        <v>187</v>
      </c>
    </row>
    <row r="15" spans="1:14" x14ac:dyDescent="0.25">
      <c r="A15" s="25"/>
      <c r="B15" s="26"/>
      <c r="C15" s="29"/>
      <c r="D15" s="25"/>
      <c r="E15" s="41"/>
      <c r="F15" s="44"/>
      <c r="G15" s="29"/>
      <c r="H15" s="29"/>
      <c r="I15" s="32"/>
      <c r="L15" t="s">
        <v>192</v>
      </c>
    </row>
    <row r="16" spans="1:14" x14ac:dyDescent="0.25">
      <c r="A16" s="25"/>
      <c r="B16" s="26"/>
      <c r="C16" s="29"/>
      <c r="D16" s="25"/>
      <c r="E16" s="41"/>
      <c r="F16" s="44"/>
      <c r="G16" s="29"/>
      <c r="H16" s="29"/>
      <c r="I16" s="32"/>
      <c r="M16" t="s">
        <v>193</v>
      </c>
    </row>
    <row r="17" spans="1:14" x14ac:dyDescent="0.25">
      <c r="A17" s="25"/>
      <c r="B17" s="26"/>
      <c r="C17" s="29"/>
      <c r="D17" s="25"/>
      <c r="E17" s="41"/>
      <c r="F17" s="44"/>
      <c r="G17" s="29"/>
      <c r="H17" s="29"/>
      <c r="I17" s="32"/>
      <c r="L17" t="s">
        <v>194</v>
      </c>
    </row>
    <row r="18" spans="1:14" x14ac:dyDescent="0.25">
      <c r="A18" s="25"/>
      <c r="B18" s="26"/>
      <c r="C18" s="29"/>
      <c r="D18" s="25"/>
      <c r="E18" s="41"/>
      <c r="F18" s="44"/>
      <c r="G18" s="29"/>
      <c r="H18" s="29"/>
      <c r="I18" s="32"/>
      <c r="M18" t="s">
        <v>177</v>
      </c>
    </row>
    <row r="19" spans="1:14" x14ac:dyDescent="0.25">
      <c r="A19" s="25"/>
      <c r="B19" s="26"/>
      <c r="C19" s="29"/>
      <c r="D19" s="25"/>
      <c r="E19" s="41"/>
      <c r="F19" s="44"/>
      <c r="G19" s="29"/>
      <c r="H19" s="29"/>
      <c r="I19" s="32"/>
      <c r="L19" t="s">
        <v>188</v>
      </c>
    </row>
    <row r="20" spans="1:14" x14ac:dyDescent="0.25">
      <c r="A20" s="25"/>
      <c r="B20" s="26"/>
      <c r="C20" s="29"/>
      <c r="D20" s="25"/>
      <c r="E20" s="41"/>
      <c r="F20" s="44"/>
      <c r="G20" s="29"/>
      <c r="H20" s="29"/>
      <c r="I20" s="32"/>
      <c r="M20" t="s">
        <v>196</v>
      </c>
    </row>
    <row r="21" spans="1:14" x14ac:dyDescent="0.25">
      <c r="A21" s="25"/>
      <c r="B21" s="26"/>
      <c r="C21" s="29"/>
      <c r="D21" s="25"/>
      <c r="E21" s="41"/>
      <c r="F21" s="44"/>
      <c r="G21" s="29"/>
      <c r="H21" s="29"/>
      <c r="I21" s="32"/>
      <c r="M21" t="s">
        <v>195</v>
      </c>
    </row>
    <row r="22" spans="1:14" x14ac:dyDescent="0.25">
      <c r="A22" s="25"/>
      <c r="B22" s="26"/>
      <c r="C22" s="29"/>
      <c r="D22" s="25"/>
      <c r="E22" s="41"/>
      <c r="F22" s="44"/>
      <c r="G22" s="29"/>
      <c r="H22" s="29"/>
      <c r="I22" s="32"/>
      <c r="L22" t="s">
        <v>197</v>
      </c>
    </row>
    <row r="23" spans="1:14" x14ac:dyDescent="0.25">
      <c r="A23" s="25"/>
      <c r="B23" s="26"/>
      <c r="C23" s="29"/>
      <c r="D23" s="25"/>
      <c r="E23" s="41"/>
      <c r="F23" s="44"/>
      <c r="G23" s="29"/>
      <c r="H23" s="29"/>
      <c r="I23" s="32"/>
      <c r="M23" t="s">
        <v>198</v>
      </c>
    </row>
    <row r="24" spans="1:14" x14ac:dyDescent="0.25">
      <c r="A24" s="25"/>
      <c r="B24" s="26"/>
      <c r="C24" s="29"/>
      <c r="D24" s="25"/>
      <c r="E24" s="41"/>
      <c r="F24" s="44"/>
      <c r="G24" s="29"/>
      <c r="H24" s="29"/>
      <c r="I24" s="32"/>
      <c r="N24" t="s">
        <v>200</v>
      </c>
    </row>
    <row r="25" spans="1:14" x14ac:dyDescent="0.25">
      <c r="A25" s="25"/>
      <c r="B25" s="26"/>
      <c r="C25" s="29"/>
      <c r="D25" s="25"/>
      <c r="E25" s="41"/>
      <c r="F25" s="44"/>
      <c r="G25" s="29"/>
      <c r="H25" s="29"/>
      <c r="I25" s="32"/>
      <c r="M25" t="s">
        <v>199</v>
      </c>
    </row>
    <row r="26" spans="1:14" x14ac:dyDescent="0.25">
      <c r="A26" s="25"/>
      <c r="B26" s="26"/>
      <c r="C26" s="29"/>
      <c r="D26" s="25"/>
      <c r="E26" s="41"/>
      <c r="F26" s="44"/>
      <c r="G26" s="29"/>
      <c r="H26" s="29"/>
      <c r="I26" s="32"/>
      <c r="K26" t="s">
        <v>201</v>
      </c>
    </row>
    <row r="27" spans="1:14" x14ac:dyDescent="0.25">
      <c r="A27" s="25"/>
      <c r="B27" s="26"/>
      <c r="C27" s="29"/>
      <c r="D27" s="25"/>
      <c r="E27" s="41"/>
      <c r="F27" s="44"/>
      <c r="G27" s="29"/>
      <c r="H27" s="29"/>
      <c r="I27" s="32"/>
      <c r="K27" s="65" t="s">
        <v>214</v>
      </c>
    </row>
    <row r="28" spans="1:14" x14ac:dyDescent="0.25">
      <c r="A28" s="27"/>
      <c r="B28" s="28"/>
      <c r="C28" s="29"/>
      <c r="D28" s="27"/>
      <c r="E28" s="42"/>
      <c r="F28" s="45"/>
      <c r="G28" s="29"/>
      <c r="H28" s="29"/>
      <c r="I28" s="32"/>
      <c r="L28" t="s">
        <v>215</v>
      </c>
    </row>
    <row r="29" spans="1:14" ht="15" customHeight="1" x14ac:dyDescent="0.25">
      <c r="A29" s="33"/>
      <c r="B29" s="34"/>
      <c r="C29" s="34"/>
      <c r="D29" s="34"/>
      <c r="E29" s="34"/>
      <c r="F29" s="34"/>
      <c r="G29" s="34"/>
      <c r="H29" s="34"/>
      <c r="I29" s="35"/>
      <c r="L29" t="s">
        <v>205</v>
      </c>
    </row>
    <row r="30" spans="1:14" x14ac:dyDescent="0.25">
      <c r="L30" t="s">
        <v>206</v>
      </c>
    </row>
    <row r="31" spans="1:14" x14ac:dyDescent="0.25">
      <c r="M31" t="s">
        <v>207</v>
      </c>
    </row>
    <row r="32" spans="1:14" x14ac:dyDescent="0.25">
      <c r="L32" t="s">
        <v>208</v>
      </c>
    </row>
    <row r="33" spans="11:13" x14ac:dyDescent="0.25">
      <c r="M33" t="s">
        <v>209</v>
      </c>
    </row>
    <row r="34" spans="11:13" x14ac:dyDescent="0.25">
      <c r="L34" t="s">
        <v>210</v>
      </c>
    </row>
    <row r="35" spans="11:13" x14ac:dyDescent="0.25">
      <c r="L35" t="s">
        <v>211</v>
      </c>
    </row>
    <row r="37" spans="11:13" x14ac:dyDescent="0.25">
      <c r="K37" t="s">
        <v>189</v>
      </c>
    </row>
  </sheetData>
  <conditionalFormatting sqref="D2:F28">
    <cfRule type="expression" dxfId="7" priority="4" stopIfTrue="1">
      <formula>AND($D2&lt;&gt;"")</formula>
    </cfRule>
  </conditionalFormatting>
  <conditionalFormatting sqref="A2:B28">
    <cfRule type="expression" dxfId="6" priority="3" stopIfTrue="1">
      <formula>AND($A2&lt;&gt;"")</formula>
    </cfRule>
  </conditionalFormatting>
  <conditionalFormatting sqref="D2:D28">
    <cfRule type="duplicateValues" dxfId="5" priority="2" stopIfTrue="1"/>
  </conditionalFormatting>
  <conditionalFormatting sqref="A2:A28">
    <cfRule type="duplicateValues" dxfId="4" priority="1" stopIfTrue="1"/>
  </conditionalFormatting>
  <dataValidations count="1">
    <dataValidation type="list" allowBlank="1" showInputMessage="1" showErrorMessage="1" sqref="F2:F28" xr:uid="{00000000-0002-0000-0200-000000000000}">
      <formula1>"Crédit,Débit"</formula1>
    </dataValidation>
  </dataValidations>
  <pageMargins left="0.7" right="0.7" top="0.75" bottom="0.75" header="0.3" footer="0.3"/>
  <pageSetup paperSize="9" scale="8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7</xdr:col>
                    <xdr:colOff>47625</xdr:colOff>
                    <xdr:row>3</xdr:row>
                    <xdr:rowOff>180975</xdr:rowOff>
                  </from>
                  <to>
                    <xdr:col>7</xdr:col>
                    <xdr:colOff>1781175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S10"/>
  <sheetViews>
    <sheetView showGridLines="0" workbookViewId="0">
      <pane xSplit="7" ySplit="1" topLeftCell="H2" activePane="bottomRight" state="frozen"/>
      <selection pane="topRight" activeCell="H1" sqref="H1"/>
      <selection pane="bottomLeft" activeCell="A2" sqref="A2"/>
      <selection pane="bottomRight" activeCell="D15" sqref="D15"/>
    </sheetView>
  </sheetViews>
  <sheetFormatPr baseColWidth="10" defaultRowHeight="15" x14ac:dyDescent="0.25"/>
  <cols>
    <col min="1" max="1" width="6" customWidth="1"/>
    <col min="2" max="2" width="18.5703125" customWidth="1"/>
    <col min="3" max="3" width="20" customWidth="1"/>
    <col min="4" max="4" width="26.140625" customWidth="1"/>
    <col min="5" max="5" width="15.140625" customWidth="1"/>
    <col min="6" max="6" width="19.7109375" customWidth="1"/>
    <col min="7" max="7" width="7" customWidth="1"/>
    <col min="8" max="19" width="9.28515625" customWidth="1"/>
  </cols>
  <sheetData>
    <row r="1" spans="1:19" s="20" customFormat="1" ht="120.75" customHeight="1" x14ac:dyDescent="0.25">
      <c r="A1" s="48" t="s">
        <v>162</v>
      </c>
      <c r="B1" s="48" t="s">
        <v>15</v>
      </c>
      <c r="C1" s="48" t="s">
        <v>140</v>
      </c>
      <c r="D1" s="48" t="s">
        <v>141</v>
      </c>
      <c r="E1" s="48" t="s">
        <v>1</v>
      </c>
      <c r="F1" s="48" t="s">
        <v>2</v>
      </c>
      <c r="G1" s="48" t="s">
        <v>161</v>
      </c>
      <c r="H1" s="66" t="s">
        <v>149</v>
      </c>
      <c r="I1" s="66" t="s">
        <v>150</v>
      </c>
      <c r="J1" s="66" t="s">
        <v>151</v>
      </c>
      <c r="K1" s="66" t="s">
        <v>152</v>
      </c>
      <c r="L1" s="66" t="s">
        <v>153</v>
      </c>
      <c r="M1" s="66" t="s">
        <v>154</v>
      </c>
      <c r="N1" s="66" t="s">
        <v>155</v>
      </c>
      <c r="O1" s="66" t="s">
        <v>156</v>
      </c>
      <c r="P1" s="66" t="s">
        <v>157</v>
      </c>
      <c r="Q1" s="66" t="s">
        <v>158</v>
      </c>
      <c r="R1" s="66" t="s">
        <v>159</v>
      </c>
      <c r="S1" s="66" t="s">
        <v>160</v>
      </c>
    </row>
    <row r="2" spans="1:19" x14ac:dyDescent="0.25">
      <c r="A2" s="9">
        <v>1</v>
      </c>
      <c r="B2" t="s">
        <v>275</v>
      </c>
      <c r="C2" t="s">
        <v>224</v>
      </c>
      <c r="D2" t="s">
        <v>225</v>
      </c>
      <c r="F2" t="s">
        <v>178</v>
      </c>
      <c r="G2" s="9" t="s">
        <v>4</v>
      </c>
      <c r="H2" s="1">
        <v>4.4800000000000004</v>
      </c>
      <c r="I2" s="1">
        <v>4.4800000000000004</v>
      </c>
      <c r="J2" s="1">
        <v>4.4800000000000004</v>
      </c>
      <c r="K2" s="1">
        <v>4.4800000000000004</v>
      </c>
      <c r="L2" s="1">
        <v>4.4800000000000004</v>
      </c>
      <c r="M2" s="1">
        <v>4.4800000000000004</v>
      </c>
      <c r="N2" s="1">
        <v>4.4800000000000004</v>
      </c>
      <c r="O2" s="1">
        <v>4.4800000000000004</v>
      </c>
      <c r="P2" s="1">
        <v>4.4800000000000004</v>
      </c>
      <c r="Q2" s="1">
        <v>4.4800000000000004</v>
      </c>
      <c r="R2" s="1">
        <v>4.4800000000000004</v>
      </c>
      <c r="S2" s="1">
        <v>4.4800000000000004</v>
      </c>
    </row>
    <row r="3" spans="1:19" x14ac:dyDescent="0.25">
      <c r="A3" s="9">
        <v>1</v>
      </c>
      <c r="B3" t="s">
        <v>276</v>
      </c>
      <c r="C3" t="s">
        <v>224</v>
      </c>
      <c r="D3" t="s">
        <v>225</v>
      </c>
      <c r="F3" t="s">
        <v>178</v>
      </c>
      <c r="G3" s="9" t="s">
        <v>4</v>
      </c>
      <c r="H3" s="1">
        <v>2.34</v>
      </c>
      <c r="I3" s="1">
        <v>2.34</v>
      </c>
      <c r="J3" s="1">
        <v>2.34</v>
      </c>
      <c r="K3" s="1">
        <v>2.34</v>
      </c>
      <c r="L3" s="1">
        <v>2.34</v>
      </c>
      <c r="M3" s="1">
        <v>2.34</v>
      </c>
      <c r="N3" s="1">
        <v>2.34</v>
      </c>
      <c r="O3" s="1">
        <v>2.34</v>
      </c>
      <c r="P3" s="1">
        <v>2.34</v>
      </c>
      <c r="Q3" s="1">
        <v>2.34</v>
      </c>
      <c r="R3" s="1">
        <v>2.34</v>
      </c>
      <c r="S3" s="1">
        <v>2.34</v>
      </c>
    </row>
    <row r="4" spans="1:19" x14ac:dyDescent="0.25">
      <c r="A4" s="9">
        <v>4</v>
      </c>
      <c r="B4" t="s">
        <v>275</v>
      </c>
      <c r="C4" t="s">
        <v>166</v>
      </c>
      <c r="D4" t="s">
        <v>168</v>
      </c>
      <c r="F4" t="s">
        <v>178</v>
      </c>
      <c r="G4" s="9" t="s">
        <v>4</v>
      </c>
      <c r="H4" s="1">
        <v>99.85</v>
      </c>
      <c r="I4" s="1">
        <v>99.85</v>
      </c>
      <c r="J4" s="1">
        <v>99.85</v>
      </c>
      <c r="K4" s="1">
        <v>99.85</v>
      </c>
      <c r="L4" s="1">
        <v>99.85</v>
      </c>
      <c r="M4" s="1">
        <v>99.85</v>
      </c>
      <c r="N4" s="1">
        <v>99.85</v>
      </c>
      <c r="O4" s="1">
        <v>99.85</v>
      </c>
      <c r="P4" s="1">
        <v>99.85</v>
      </c>
      <c r="Q4" s="1">
        <v>99.85</v>
      </c>
      <c r="R4" s="1">
        <v>99.85</v>
      </c>
      <c r="S4" s="1">
        <v>99.85</v>
      </c>
    </row>
    <row r="5" spans="1:19" x14ac:dyDescent="0.25">
      <c r="A5" s="9">
        <v>4</v>
      </c>
      <c r="B5" t="s">
        <v>275</v>
      </c>
      <c r="C5" t="s">
        <v>166</v>
      </c>
      <c r="D5" t="s">
        <v>168</v>
      </c>
      <c r="F5" t="s">
        <v>178</v>
      </c>
      <c r="G5" s="9" t="s">
        <v>4</v>
      </c>
      <c r="H5" s="1">
        <v>45.38</v>
      </c>
      <c r="I5" s="1">
        <v>45.38</v>
      </c>
      <c r="J5" s="1">
        <v>45.38</v>
      </c>
      <c r="K5" s="1">
        <v>45.38</v>
      </c>
      <c r="L5" s="1">
        <v>45.38</v>
      </c>
      <c r="M5" s="1">
        <v>45.38</v>
      </c>
      <c r="N5" s="1">
        <v>45.38</v>
      </c>
      <c r="O5" s="1">
        <v>45.38</v>
      </c>
      <c r="P5" s="1">
        <v>45.38</v>
      </c>
      <c r="Q5" s="1">
        <v>45.38</v>
      </c>
      <c r="R5" s="1">
        <v>45.38</v>
      </c>
      <c r="S5" s="1">
        <v>45.38</v>
      </c>
    </row>
    <row r="6" spans="1:19" x14ac:dyDescent="0.25">
      <c r="A6" s="9">
        <v>5</v>
      </c>
      <c r="B6" t="s">
        <v>275</v>
      </c>
      <c r="C6" t="s">
        <v>166</v>
      </c>
      <c r="D6" t="s">
        <v>111</v>
      </c>
      <c r="F6" t="s">
        <v>178</v>
      </c>
      <c r="G6" s="9" t="s">
        <v>4</v>
      </c>
      <c r="H6" s="1">
        <v>250</v>
      </c>
      <c r="I6" s="1">
        <v>250</v>
      </c>
      <c r="J6" s="1">
        <v>250</v>
      </c>
      <c r="K6" s="1">
        <v>250</v>
      </c>
      <c r="L6" s="1">
        <v>250</v>
      </c>
      <c r="M6" s="1">
        <v>250</v>
      </c>
      <c r="N6" s="1">
        <v>250</v>
      </c>
      <c r="O6" s="1">
        <v>250</v>
      </c>
      <c r="P6" s="1">
        <v>250</v>
      </c>
      <c r="Q6" s="1">
        <v>250</v>
      </c>
      <c r="R6" s="1">
        <v>250</v>
      </c>
      <c r="S6" s="1">
        <v>250</v>
      </c>
    </row>
    <row r="7" spans="1:19" x14ac:dyDescent="0.25">
      <c r="A7" s="9">
        <v>10</v>
      </c>
      <c r="B7" t="s">
        <v>275</v>
      </c>
      <c r="C7" t="s">
        <v>166</v>
      </c>
      <c r="D7" t="s">
        <v>218</v>
      </c>
      <c r="F7" t="s">
        <v>178</v>
      </c>
      <c r="G7" s="9" t="s">
        <v>4</v>
      </c>
      <c r="H7" s="1">
        <v>62</v>
      </c>
      <c r="I7" s="1">
        <v>62</v>
      </c>
      <c r="J7" s="1">
        <v>62</v>
      </c>
      <c r="K7" s="1">
        <v>62</v>
      </c>
      <c r="L7" s="1">
        <v>62</v>
      </c>
      <c r="M7" s="1">
        <v>62</v>
      </c>
      <c r="N7" s="1">
        <v>62</v>
      </c>
      <c r="O7" s="1">
        <v>62</v>
      </c>
      <c r="P7" s="1">
        <v>62</v>
      </c>
      <c r="Q7" s="1">
        <v>62</v>
      </c>
      <c r="R7" s="1">
        <v>62</v>
      </c>
      <c r="S7" s="1">
        <v>62</v>
      </c>
    </row>
    <row r="8" spans="1:19" x14ac:dyDescent="0.25">
      <c r="A8" s="9">
        <v>29</v>
      </c>
      <c r="B8" t="s">
        <v>275</v>
      </c>
      <c r="C8" t="s">
        <v>166</v>
      </c>
      <c r="D8" t="s">
        <v>219</v>
      </c>
      <c r="F8" t="s">
        <v>178</v>
      </c>
      <c r="G8" s="9" t="s">
        <v>4</v>
      </c>
      <c r="H8" s="1">
        <v>75.23</v>
      </c>
      <c r="I8" s="1">
        <v>75.23</v>
      </c>
      <c r="J8" s="1">
        <v>75.23</v>
      </c>
      <c r="K8" s="1">
        <v>75.23</v>
      </c>
      <c r="L8" s="1">
        <v>75.23</v>
      </c>
      <c r="M8" s="1">
        <v>75.23</v>
      </c>
      <c r="N8" s="1">
        <v>75.23</v>
      </c>
      <c r="O8" s="1">
        <v>75.23</v>
      </c>
      <c r="P8" s="1">
        <v>75.23</v>
      </c>
      <c r="Q8" s="1">
        <v>75.23</v>
      </c>
      <c r="R8" s="1">
        <v>75.23</v>
      </c>
      <c r="S8" s="1">
        <v>75.23</v>
      </c>
    </row>
    <row r="9" spans="1:19" x14ac:dyDescent="0.25">
      <c r="A9" s="9">
        <v>1</v>
      </c>
      <c r="B9" t="s">
        <v>275</v>
      </c>
      <c r="C9" t="s">
        <v>112</v>
      </c>
      <c r="D9" t="s">
        <v>113</v>
      </c>
      <c r="F9" t="s">
        <v>178</v>
      </c>
      <c r="G9" s="9" t="s">
        <v>4</v>
      </c>
      <c r="H9" s="1">
        <v>100</v>
      </c>
      <c r="I9" s="1">
        <v>100</v>
      </c>
      <c r="J9" s="1">
        <v>100</v>
      </c>
      <c r="K9" s="1">
        <v>100</v>
      </c>
      <c r="L9" s="1">
        <v>100</v>
      </c>
      <c r="M9" s="1">
        <v>100</v>
      </c>
      <c r="N9" s="1">
        <v>100</v>
      </c>
      <c r="O9" s="1">
        <v>100</v>
      </c>
      <c r="P9" s="1">
        <v>100</v>
      </c>
      <c r="Q9" s="1">
        <v>100</v>
      </c>
      <c r="R9" s="1">
        <v>100</v>
      </c>
      <c r="S9" s="1">
        <v>100</v>
      </c>
    </row>
    <row r="10" spans="1:19" x14ac:dyDescent="0.25">
      <c r="A10" s="9">
        <v>1</v>
      </c>
      <c r="B10" t="s">
        <v>275</v>
      </c>
      <c r="C10" t="s">
        <v>112</v>
      </c>
      <c r="D10" t="s">
        <v>114</v>
      </c>
      <c r="F10" t="s">
        <v>178</v>
      </c>
      <c r="G10" s="9" t="s">
        <v>4</v>
      </c>
      <c r="H10" s="1">
        <v>130</v>
      </c>
      <c r="I10" s="1">
        <v>130</v>
      </c>
      <c r="J10" s="1">
        <v>130</v>
      </c>
      <c r="K10" s="1">
        <v>130</v>
      </c>
      <c r="L10" s="1">
        <v>130</v>
      </c>
      <c r="M10" s="1">
        <v>130</v>
      </c>
      <c r="N10" s="1">
        <v>130</v>
      </c>
      <c r="O10" s="1">
        <v>130</v>
      </c>
      <c r="P10" s="1">
        <v>130</v>
      </c>
      <c r="Q10" s="1">
        <v>130</v>
      </c>
      <c r="R10" s="1">
        <v>130</v>
      </c>
      <c r="S10" s="1">
        <v>130</v>
      </c>
    </row>
  </sheetData>
  <dataValidations count="5">
    <dataValidation type="list" allowBlank="1" showInputMessage="1" showErrorMessage="1" sqref="F2:F10" xr:uid="{00000000-0002-0000-0300-000000000000}">
      <formula1>Choix_Mode_de_paiement</formula1>
    </dataValidation>
    <dataValidation type="list" allowBlank="1" showInputMessage="1" showErrorMessage="1" sqref="G2:G10" xr:uid="{00000000-0002-0000-0300-000001000000}">
      <formula1>"Crédit,Débit"</formula1>
    </dataValidation>
    <dataValidation type="list" allowBlank="1" showInputMessage="1" showErrorMessage="1" sqref="B2:B10" xr:uid="{00000000-0002-0000-0300-000002000000}">
      <formula1>Choix_Compte</formula1>
    </dataValidation>
    <dataValidation type="list" allowBlank="1" showInputMessage="1" showErrorMessage="1" sqref="C2:C10" xr:uid="{00000000-0002-0000-0300-000003000000}">
      <formula1>Choix_Lib_Principal</formula1>
    </dataValidation>
    <dataValidation type="list" allowBlank="1" showInputMessage="1" showErrorMessage="1" sqref="D2:D10" xr:uid="{00000000-0002-0000-0300-000004000000}">
      <formula1>OFFSET(Choix_Lib_Secondaire,MATCH(C2,Choix_Lib_Principal,0)-1,1,,COUNTA(OFFSET(Choix_Lib_Secondaire,MATCH(C2,Choix_Lib_Principal,0)-1,0))-1)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Q61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RowHeight="16.5" customHeight="1" x14ac:dyDescent="0.25"/>
  <cols>
    <col min="1" max="1" width="21.5703125" style="7" customWidth="1"/>
    <col min="2" max="66" width="21.42578125" style="7" customWidth="1"/>
    <col min="67" max="16384" width="11.42578125" style="7"/>
  </cols>
  <sheetData>
    <row r="1" spans="1:17" ht="49.5" customHeight="1" x14ac:dyDescent="0.25">
      <c r="A1" s="58" t="s">
        <v>17</v>
      </c>
      <c r="B1" s="59" t="s">
        <v>18</v>
      </c>
    </row>
    <row r="2" spans="1:17" ht="30" customHeight="1" x14ac:dyDescent="0.25">
      <c r="A2" s="57" t="s">
        <v>13</v>
      </c>
      <c r="B2" s="18" t="str">
        <f t="shared" ref="B2" ca="1" si="0">IFERROR(INDEX(Choix_Compte,COLUMN()-1),"")</f>
        <v>Compte principal</v>
      </c>
      <c r="C2" s="18" t="str">
        <f ca="1">IFERROR(INDEX(Choix_Compte,COLUMN()-1),"")</f>
        <v>Compte monsieur</v>
      </c>
      <c r="D2" s="18" t="str">
        <f ca="1">IFERROR(INDEX(Choix_Compte,COLUMN()-1),"")</f>
        <v>Compte madame</v>
      </c>
      <c r="E2" s="18" t="str">
        <f t="shared" ref="E2:J2" ca="1" si="1">IFERROR(INDEX(Choix_Compte,COLUMN()-1),"")</f>
        <v/>
      </c>
      <c r="F2" s="18" t="str">
        <f t="shared" ca="1" si="1"/>
        <v/>
      </c>
      <c r="G2" s="18" t="str">
        <f t="shared" ca="1" si="1"/>
        <v/>
      </c>
      <c r="H2" s="18" t="str">
        <f t="shared" ca="1" si="1"/>
        <v/>
      </c>
      <c r="I2" s="18" t="str">
        <f t="shared" ca="1" si="1"/>
        <v/>
      </c>
      <c r="J2" s="18" t="str">
        <f t="shared" ca="1" si="1"/>
        <v/>
      </c>
      <c r="K2" s="18" t="str">
        <f ca="1">IFERROR(INDEX(Choix_Compte,COLUMN()-1),"")</f>
        <v/>
      </c>
      <c r="L2" s="18"/>
      <c r="M2" s="18"/>
      <c r="N2" s="18"/>
      <c r="O2" s="19"/>
      <c r="P2" s="19"/>
    </row>
    <row r="3" spans="1:17" ht="30" customHeight="1" x14ac:dyDescent="0.25">
      <c r="A3" s="18" t="s">
        <v>228</v>
      </c>
      <c r="B3" s="18" t="s">
        <v>58</v>
      </c>
      <c r="C3" s="18" t="s">
        <v>23</v>
      </c>
      <c r="D3" s="18" t="s">
        <v>20</v>
      </c>
      <c r="E3" s="18" t="s">
        <v>25</v>
      </c>
      <c r="F3" s="18" t="s">
        <v>226</v>
      </c>
      <c r="G3" s="18" t="s">
        <v>21</v>
      </c>
      <c r="H3" s="18" t="s">
        <v>24</v>
      </c>
      <c r="I3" s="18" t="s">
        <v>227</v>
      </c>
      <c r="J3" s="18" t="s">
        <v>26</v>
      </c>
      <c r="K3" s="18" t="s">
        <v>27</v>
      </c>
      <c r="L3" s="18"/>
      <c r="M3" s="18"/>
      <c r="N3" s="18"/>
      <c r="O3" s="18"/>
      <c r="P3" s="18"/>
    </row>
    <row r="4" spans="1:17" ht="30" customHeight="1" x14ac:dyDescent="0.25">
      <c r="A4" s="18" t="s">
        <v>19</v>
      </c>
      <c r="B4" s="18" t="s">
        <v>58</v>
      </c>
      <c r="C4" s="18" t="s">
        <v>23</v>
      </c>
      <c r="D4" s="18" t="s">
        <v>20</v>
      </c>
      <c r="E4" s="18" t="s">
        <v>25</v>
      </c>
      <c r="F4" s="18" t="s">
        <v>226</v>
      </c>
      <c r="G4" s="18" t="s">
        <v>21</v>
      </c>
      <c r="H4" s="18" t="s">
        <v>24</v>
      </c>
      <c r="I4" s="18" t="s">
        <v>227</v>
      </c>
      <c r="J4" s="18" t="s">
        <v>26</v>
      </c>
      <c r="K4" s="18"/>
      <c r="L4" s="18"/>
      <c r="M4" s="18"/>
      <c r="N4" s="18"/>
      <c r="O4" s="18"/>
      <c r="P4" s="18"/>
    </row>
    <row r="5" spans="1:17" ht="30" customHeight="1" x14ac:dyDescent="0.25">
      <c r="A5" s="18" t="s">
        <v>28</v>
      </c>
      <c r="B5" s="18" t="s">
        <v>39</v>
      </c>
      <c r="C5" s="18" t="s">
        <v>20</v>
      </c>
      <c r="D5" s="18" t="s">
        <v>29</v>
      </c>
      <c r="E5" s="18" t="s">
        <v>30</v>
      </c>
      <c r="F5" s="18" t="s">
        <v>31</v>
      </c>
      <c r="G5" s="18" t="s">
        <v>32</v>
      </c>
      <c r="H5" s="18" t="s">
        <v>33</v>
      </c>
      <c r="I5" s="18" t="s">
        <v>34</v>
      </c>
      <c r="J5" s="18" t="s">
        <v>35</v>
      </c>
      <c r="K5" s="18" t="s">
        <v>36</v>
      </c>
      <c r="L5" s="18" t="s">
        <v>37</v>
      </c>
      <c r="M5" s="18" t="s">
        <v>38</v>
      </c>
      <c r="N5" s="18" t="s">
        <v>21</v>
      </c>
      <c r="O5" s="18" t="s">
        <v>229</v>
      </c>
      <c r="P5" s="18" t="s">
        <v>27</v>
      </c>
    </row>
    <row r="6" spans="1:17" ht="30" customHeight="1" x14ac:dyDescent="0.25">
      <c r="A6" s="18" t="s">
        <v>40</v>
      </c>
      <c r="B6" s="18" t="s">
        <v>41</v>
      </c>
      <c r="C6" s="18" t="s">
        <v>42</v>
      </c>
      <c r="D6" s="18" t="s">
        <v>43</v>
      </c>
      <c r="E6" s="18" t="s">
        <v>44</v>
      </c>
      <c r="F6" s="18" t="s">
        <v>45</v>
      </c>
      <c r="G6" s="18" t="s">
        <v>46</v>
      </c>
      <c r="H6" s="18" t="s">
        <v>27</v>
      </c>
      <c r="I6" s="18"/>
      <c r="J6" s="18"/>
      <c r="K6" s="18"/>
      <c r="L6" s="18"/>
      <c r="M6" s="18"/>
      <c r="N6" s="18"/>
      <c r="O6" s="18"/>
      <c r="P6" s="18"/>
      <c r="Q6" s="8"/>
    </row>
    <row r="7" spans="1:17" ht="30" customHeight="1" x14ac:dyDescent="0.25">
      <c r="A7" s="18" t="s">
        <v>47</v>
      </c>
      <c r="B7" s="18" t="s">
        <v>41</v>
      </c>
      <c r="C7" s="18" t="s">
        <v>42</v>
      </c>
      <c r="D7" s="18" t="s">
        <v>43</v>
      </c>
      <c r="E7" s="18" t="s">
        <v>44</v>
      </c>
      <c r="F7" s="18" t="s">
        <v>45</v>
      </c>
      <c r="G7" s="18" t="s">
        <v>46</v>
      </c>
      <c r="H7" s="18" t="s">
        <v>48</v>
      </c>
      <c r="I7" s="18" t="s">
        <v>49</v>
      </c>
      <c r="J7" s="18" t="s">
        <v>50</v>
      </c>
      <c r="K7" s="18" t="s">
        <v>27</v>
      </c>
      <c r="L7" s="18"/>
      <c r="M7" s="18"/>
      <c r="N7" s="18"/>
      <c r="O7" s="18"/>
      <c r="P7" s="18"/>
      <c r="Q7" s="8"/>
    </row>
    <row r="8" spans="1:17" ht="30" customHeight="1" x14ac:dyDescent="0.25">
      <c r="A8" s="18" t="s">
        <v>51</v>
      </c>
      <c r="B8" s="18" t="s">
        <v>230</v>
      </c>
      <c r="C8" s="18" t="s">
        <v>27</v>
      </c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8"/>
    </row>
    <row r="9" spans="1:17" ht="30" customHeight="1" x14ac:dyDescent="0.25">
      <c r="A9" s="18" t="s">
        <v>224</v>
      </c>
      <c r="B9" s="18" t="s">
        <v>225</v>
      </c>
      <c r="C9" s="18" t="s">
        <v>116</v>
      </c>
      <c r="D9" s="18" t="s">
        <v>117</v>
      </c>
      <c r="E9" s="18" t="s">
        <v>118</v>
      </c>
      <c r="F9" s="18" t="s">
        <v>119</v>
      </c>
      <c r="G9" s="18" t="s">
        <v>120</v>
      </c>
      <c r="H9" s="18" t="s">
        <v>121</v>
      </c>
      <c r="I9" s="18" t="s">
        <v>27</v>
      </c>
      <c r="J9" s="18"/>
      <c r="K9" s="18"/>
      <c r="L9" s="18"/>
      <c r="M9" s="18"/>
      <c r="N9" s="18"/>
      <c r="O9" s="18"/>
      <c r="P9" s="18"/>
    </row>
    <row r="10" spans="1:17" ht="30" customHeight="1" x14ac:dyDescent="0.25">
      <c r="A10" s="19" t="s">
        <v>52</v>
      </c>
      <c r="B10" s="19" t="s">
        <v>41</v>
      </c>
      <c r="C10" s="19" t="s">
        <v>42</v>
      </c>
      <c r="D10" s="19" t="s">
        <v>43</v>
      </c>
      <c r="E10" s="19" t="s">
        <v>44</v>
      </c>
      <c r="F10" s="19" t="s">
        <v>45</v>
      </c>
      <c r="G10" s="19" t="s">
        <v>46</v>
      </c>
      <c r="H10" s="19" t="s">
        <v>227</v>
      </c>
      <c r="I10" s="19" t="s">
        <v>231</v>
      </c>
      <c r="J10" s="19" t="s">
        <v>27</v>
      </c>
      <c r="K10" s="19"/>
      <c r="L10" s="19"/>
      <c r="M10" s="19"/>
      <c r="N10" s="19"/>
      <c r="O10" s="18"/>
      <c r="P10" s="18"/>
      <c r="Q10" s="8"/>
    </row>
    <row r="11" spans="1:17" ht="30" customHeight="1" x14ac:dyDescent="0.25">
      <c r="A11" s="18" t="s">
        <v>53</v>
      </c>
      <c r="B11" s="18" t="s">
        <v>54</v>
      </c>
      <c r="C11" s="18" t="s">
        <v>55</v>
      </c>
      <c r="D11" s="18" t="s">
        <v>56</v>
      </c>
      <c r="E11" s="18" t="s">
        <v>57</v>
      </c>
      <c r="F11" s="18" t="s">
        <v>21</v>
      </c>
      <c r="G11" s="18" t="s">
        <v>20</v>
      </c>
      <c r="H11" s="18" t="s">
        <v>58</v>
      </c>
      <c r="I11" s="18" t="s">
        <v>23</v>
      </c>
      <c r="J11" s="18" t="s">
        <v>27</v>
      </c>
      <c r="K11" s="18"/>
      <c r="L11" s="18"/>
      <c r="M11" s="18"/>
      <c r="N11" s="18"/>
      <c r="O11" s="18"/>
      <c r="P11" s="18"/>
      <c r="Q11" s="8"/>
    </row>
    <row r="12" spans="1:17" ht="30" customHeight="1" x14ac:dyDescent="0.25">
      <c r="A12" s="18" t="s">
        <v>59</v>
      </c>
      <c r="B12" s="18" t="s">
        <v>60</v>
      </c>
      <c r="C12" s="18" t="s">
        <v>61</v>
      </c>
      <c r="D12" s="18" t="s">
        <v>62</v>
      </c>
      <c r="E12" s="18" t="s">
        <v>63</v>
      </c>
      <c r="F12" s="18" t="s">
        <v>64</v>
      </c>
      <c r="G12" s="18" t="s">
        <v>65</v>
      </c>
      <c r="H12" s="18" t="s">
        <v>66</v>
      </c>
      <c r="I12" s="18" t="s">
        <v>67</v>
      </c>
      <c r="J12" s="18" t="s">
        <v>68</v>
      </c>
      <c r="K12" s="18" t="s">
        <v>69</v>
      </c>
      <c r="L12" s="18" t="s">
        <v>70</v>
      </c>
      <c r="M12" s="18" t="s">
        <v>71</v>
      </c>
      <c r="N12" s="18" t="s">
        <v>72</v>
      </c>
      <c r="O12" s="18" t="s">
        <v>27</v>
      </c>
      <c r="P12" s="18"/>
      <c r="Q12" s="8"/>
    </row>
    <row r="13" spans="1:17" ht="30" customHeight="1" x14ac:dyDescent="0.25">
      <c r="A13" s="18" t="s">
        <v>73</v>
      </c>
      <c r="B13" s="18" t="s">
        <v>74</v>
      </c>
      <c r="C13" s="18" t="s">
        <v>27</v>
      </c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8"/>
    </row>
    <row r="14" spans="1:17" ht="30" customHeight="1" x14ac:dyDescent="0.25">
      <c r="A14" s="18" t="s">
        <v>75</v>
      </c>
      <c r="B14" s="18" t="s">
        <v>20</v>
      </c>
      <c r="C14" s="18" t="s">
        <v>21</v>
      </c>
      <c r="D14" s="18" t="s">
        <v>22</v>
      </c>
      <c r="E14" s="18" t="s">
        <v>23</v>
      </c>
      <c r="F14" s="18" t="s">
        <v>24</v>
      </c>
      <c r="G14" s="18" t="s">
        <v>25</v>
      </c>
      <c r="H14" s="18" t="s">
        <v>26</v>
      </c>
      <c r="I14" s="18" t="s">
        <v>165</v>
      </c>
      <c r="J14" s="18" t="s">
        <v>27</v>
      </c>
      <c r="K14" s="18"/>
      <c r="L14" s="18"/>
      <c r="M14" s="18"/>
      <c r="N14" s="18"/>
      <c r="O14" s="18"/>
      <c r="P14" s="18"/>
    </row>
    <row r="15" spans="1:17" ht="30" customHeight="1" x14ac:dyDescent="0.25">
      <c r="A15" s="18" t="s">
        <v>11</v>
      </c>
      <c r="B15" s="18" t="s">
        <v>86</v>
      </c>
      <c r="C15" s="18" t="s">
        <v>87</v>
      </c>
      <c r="D15" s="18" t="s">
        <v>27</v>
      </c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8"/>
    </row>
    <row r="16" spans="1:17" ht="30" customHeight="1" x14ac:dyDescent="0.25">
      <c r="A16" s="18" t="s">
        <v>88</v>
      </c>
      <c r="B16" s="18" t="s">
        <v>89</v>
      </c>
      <c r="C16" s="18" t="s">
        <v>90</v>
      </c>
      <c r="D16" s="18" t="s">
        <v>91</v>
      </c>
      <c r="E16" s="18" t="s">
        <v>92</v>
      </c>
      <c r="F16" s="18" t="s">
        <v>93</v>
      </c>
      <c r="G16" s="18" t="s">
        <v>94</v>
      </c>
      <c r="H16" s="18" t="s">
        <v>95</v>
      </c>
      <c r="I16" s="18" t="s">
        <v>96</v>
      </c>
      <c r="J16" s="18" t="s">
        <v>59</v>
      </c>
      <c r="K16" s="18" t="s">
        <v>27</v>
      </c>
      <c r="L16" s="18"/>
      <c r="M16" s="18"/>
      <c r="N16" s="18"/>
      <c r="O16" s="18"/>
      <c r="P16" s="18"/>
      <c r="Q16" s="8"/>
    </row>
    <row r="17" spans="1:17" ht="30" customHeight="1" x14ac:dyDescent="0.25">
      <c r="A17" s="18" t="s">
        <v>97</v>
      </c>
      <c r="B17" s="18" t="s">
        <v>98</v>
      </c>
      <c r="C17" s="18" t="s">
        <v>99</v>
      </c>
      <c r="D17" s="18" t="s">
        <v>100</v>
      </c>
      <c r="E17" s="18" t="s">
        <v>27</v>
      </c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8"/>
    </row>
    <row r="18" spans="1:17" ht="30" customHeight="1" x14ac:dyDescent="0.25">
      <c r="A18" s="18" t="s">
        <v>101</v>
      </c>
      <c r="B18" s="18" t="s">
        <v>41</v>
      </c>
      <c r="C18" s="18" t="s">
        <v>42</v>
      </c>
      <c r="D18" s="18" t="s">
        <v>43</v>
      </c>
      <c r="E18" s="18" t="s">
        <v>44</v>
      </c>
      <c r="F18" s="18" t="s">
        <v>45</v>
      </c>
      <c r="G18" s="18" t="s">
        <v>46</v>
      </c>
      <c r="H18" s="18" t="s">
        <v>48</v>
      </c>
      <c r="I18" s="18" t="s">
        <v>49</v>
      </c>
      <c r="J18" s="18" t="s">
        <v>50</v>
      </c>
      <c r="K18" s="18" t="s">
        <v>27</v>
      </c>
      <c r="L18" s="18"/>
      <c r="M18" s="18"/>
      <c r="N18" s="18"/>
      <c r="O18" s="18"/>
      <c r="P18" s="18"/>
      <c r="Q18" s="8"/>
    </row>
    <row r="19" spans="1:17" ht="30" customHeight="1" x14ac:dyDescent="0.25">
      <c r="A19" s="18" t="s">
        <v>102</v>
      </c>
      <c r="B19" s="18" t="s">
        <v>34</v>
      </c>
      <c r="C19" s="18" t="s">
        <v>33</v>
      </c>
      <c r="D19" s="18" t="s">
        <v>32</v>
      </c>
      <c r="E19" s="18" t="s">
        <v>103</v>
      </c>
      <c r="F19" s="18" t="s">
        <v>104</v>
      </c>
      <c r="G19" s="18" t="s">
        <v>105</v>
      </c>
      <c r="H19" s="18" t="s">
        <v>106</v>
      </c>
      <c r="I19" s="18" t="s">
        <v>107</v>
      </c>
      <c r="J19" s="18" t="s">
        <v>108</v>
      </c>
      <c r="K19" s="18" t="s">
        <v>109</v>
      </c>
      <c r="L19" s="18" t="s">
        <v>110</v>
      </c>
      <c r="M19" s="18" t="s">
        <v>27</v>
      </c>
      <c r="N19" s="18"/>
      <c r="O19" s="18"/>
      <c r="P19" s="18"/>
      <c r="Q19" s="8"/>
    </row>
    <row r="20" spans="1:17" ht="30" customHeight="1" x14ac:dyDescent="0.25">
      <c r="A20" s="18" t="s">
        <v>112</v>
      </c>
      <c r="B20" s="18" t="s">
        <v>113</v>
      </c>
      <c r="C20" s="18" t="s">
        <v>114</v>
      </c>
      <c r="D20" s="18" t="s">
        <v>115</v>
      </c>
      <c r="E20" s="18" t="s">
        <v>27</v>
      </c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8"/>
    </row>
    <row r="21" spans="1:17" ht="30" customHeight="1" x14ac:dyDescent="0.25">
      <c r="A21" s="18" t="s">
        <v>122</v>
      </c>
      <c r="B21" s="18" t="s">
        <v>123</v>
      </c>
      <c r="C21" s="18" t="s">
        <v>124</v>
      </c>
      <c r="D21" s="18" t="s">
        <v>125</v>
      </c>
      <c r="E21" s="18" t="s">
        <v>95</v>
      </c>
      <c r="F21" s="18" t="s">
        <v>126</v>
      </c>
      <c r="G21" s="18" t="s">
        <v>127</v>
      </c>
      <c r="H21" s="18" t="s">
        <v>128</v>
      </c>
      <c r="I21" s="18" t="s">
        <v>27</v>
      </c>
      <c r="J21" s="18"/>
      <c r="K21" s="18"/>
      <c r="L21" s="18"/>
      <c r="M21" s="18"/>
      <c r="N21" s="18"/>
      <c r="O21" s="18"/>
      <c r="P21" s="18"/>
    </row>
    <row r="22" spans="1:17" ht="30" customHeight="1" x14ac:dyDescent="0.25">
      <c r="A22" s="18" t="s">
        <v>166</v>
      </c>
      <c r="B22" s="18" t="s">
        <v>3</v>
      </c>
      <c r="C22" s="18" t="s">
        <v>168</v>
      </c>
      <c r="D22" s="18" t="s">
        <v>111</v>
      </c>
      <c r="E22" s="18" t="s">
        <v>218</v>
      </c>
      <c r="F22" s="18" t="s">
        <v>219</v>
      </c>
      <c r="G22" s="18" t="s">
        <v>27</v>
      </c>
      <c r="H22" s="18"/>
      <c r="I22" s="18"/>
      <c r="J22" s="18"/>
      <c r="K22" s="18"/>
      <c r="L22" s="18"/>
      <c r="M22" s="19"/>
      <c r="N22" s="19"/>
      <c r="O22" s="8"/>
      <c r="P22" s="8"/>
      <c r="Q22" s="8"/>
    </row>
    <row r="23" spans="1:17" ht="30" customHeight="1" x14ac:dyDescent="0.25">
      <c r="A23" s="18" t="s">
        <v>234</v>
      </c>
      <c r="B23" s="18" t="s">
        <v>235</v>
      </c>
      <c r="C23" s="18" t="s">
        <v>27</v>
      </c>
      <c r="D23" s="18"/>
      <c r="E23" s="18"/>
      <c r="F23" s="18"/>
      <c r="G23" s="18"/>
      <c r="H23" s="18"/>
      <c r="I23" s="18"/>
      <c r="J23" s="18"/>
      <c r="K23" s="18"/>
      <c r="L23" s="18"/>
      <c r="M23" s="19"/>
      <c r="N23" s="19"/>
      <c r="O23" s="8"/>
      <c r="P23" s="8"/>
      <c r="Q23" s="8"/>
    </row>
    <row r="24" spans="1:17" ht="30" customHeight="1" x14ac:dyDescent="0.25">
      <c r="A24" s="18" t="s">
        <v>16</v>
      </c>
      <c r="B24" s="18" t="s">
        <v>129</v>
      </c>
      <c r="C24" s="18" t="s">
        <v>130</v>
      </c>
      <c r="D24" s="18" t="s">
        <v>131</v>
      </c>
      <c r="E24" s="18" t="s">
        <v>132</v>
      </c>
      <c r="F24" s="18" t="s">
        <v>133</v>
      </c>
      <c r="G24" s="18" t="s">
        <v>145</v>
      </c>
      <c r="H24" s="18" t="s">
        <v>146</v>
      </c>
      <c r="I24" s="18" t="s">
        <v>147</v>
      </c>
      <c r="J24" s="18" t="s">
        <v>27</v>
      </c>
      <c r="K24" s="18"/>
      <c r="L24" s="18"/>
      <c r="M24" s="18"/>
      <c r="N24" s="18"/>
      <c r="O24" s="18"/>
      <c r="P24" s="18"/>
      <c r="Q24" s="8"/>
    </row>
    <row r="25" spans="1:17" ht="30" customHeight="1" x14ac:dyDescent="0.25">
      <c r="A25" s="18" t="s">
        <v>232</v>
      </c>
      <c r="B25" s="18" t="s">
        <v>76</v>
      </c>
      <c r="C25" s="18" t="s">
        <v>77</v>
      </c>
      <c r="D25" s="18" t="s">
        <v>148</v>
      </c>
      <c r="E25" s="18" t="s">
        <v>78</v>
      </c>
      <c r="F25" s="18" t="s">
        <v>79</v>
      </c>
      <c r="G25" s="18" t="s">
        <v>80</v>
      </c>
      <c r="H25" s="18" t="s">
        <v>81</v>
      </c>
      <c r="I25" s="18" t="s">
        <v>82</v>
      </c>
      <c r="J25" s="18" t="s">
        <v>83</v>
      </c>
      <c r="K25" s="18" t="s">
        <v>84</v>
      </c>
      <c r="L25" s="18" t="s">
        <v>85</v>
      </c>
      <c r="M25" s="18" t="s">
        <v>27</v>
      </c>
      <c r="N25" s="18"/>
      <c r="O25" s="18"/>
      <c r="P25" s="18"/>
      <c r="Q25" s="8"/>
    </row>
    <row r="26" spans="1:17" ht="30" customHeight="1" x14ac:dyDescent="0.25">
      <c r="A26" s="18" t="s">
        <v>233</v>
      </c>
      <c r="B26" s="18" t="s">
        <v>282</v>
      </c>
      <c r="C26" s="18" t="s">
        <v>283</v>
      </c>
      <c r="D26" s="18" t="s">
        <v>284</v>
      </c>
      <c r="E26" s="18" t="s">
        <v>27</v>
      </c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8"/>
    </row>
    <row r="27" spans="1:17" ht="30" customHeight="1" x14ac:dyDescent="0.25">
      <c r="A27" s="18" t="s">
        <v>142</v>
      </c>
      <c r="B27" s="18" t="s">
        <v>143</v>
      </c>
      <c r="C27" s="18" t="s">
        <v>144</v>
      </c>
      <c r="D27" s="18" t="s">
        <v>27</v>
      </c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</row>
    <row r="28" spans="1:17" ht="30" customHeight="1" x14ac:dyDescent="0.25">
      <c r="A28" s="18" t="s">
        <v>279</v>
      </c>
      <c r="B28" s="18" t="s">
        <v>280</v>
      </c>
      <c r="C28" s="18" t="s">
        <v>281</v>
      </c>
      <c r="D28" s="18" t="s">
        <v>27</v>
      </c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</row>
    <row r="29" spans="1:17" ht="30" customHeight="1" x14ac:dyDescent="0.25">
      <c r="A29" s="18" t="s">
        <v>134</v>
      </c>
      <c r="B29" s="18" t="s">
        <v>135</v>
      </c>
      <c r="C29" s="18" t="s">
        <v>136</v>
      </c>
      <c r="D29" s="18" t="s">
        <v>137</v>
      </c>
      <c r="E29" s="18" t="s">
        <v>138</v>
      </c>
      <c r="F29" s="18" t="s">
        <v>139</v>
      </c>
      <c r="G29" s="18" t="s">
        <v>27</v>
      </c>
      <c r="H29" s="18"/>
      <c r="I29" s="18"/>
      <c r="J29" s="18"/>
      <c r="K29" s="18"/>
      <c r="L29" s="18"/>
      <c r="M29" s="18"/>
      <c r="N29" s="18"/>
      <c r="O29" s="18"/>
      <c r="P29" s="18"/>
      <c r="Q29" s="8"/>
    </row>
    <row r="30" spans="1:17" ht="30" customHeight="1" x14ac:dyDescent="0.25"/>
    <row r="31" spans="1:17" ht="30" customHeight="1" x14ac:dyDescent="0.25"/>
    <row r="32" spans="1:17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</sheetData>
  <autoFilter ref="A2:P2" xr:uid="{37934E42-F5F2-48EB-834B-B30E5BAF8BB2}">
    <sortState ref="A3:P29">
      <sortCondition ref="A2"/>
    </sortState>
  </autoFilter>
  <conditionalFormatting sqref="A3:A29">
    <cfRule type="expression" dxfId="3" priority="6">
      <formula>AND(A3&lt;&gt;"")</formula>
    </cfRule>
  </conditionalFormatting>
  <conditionalFormatting sqref="B24:N24 B3:P23 B25:P29">
    <cfRule type="expression" dxfId="2" priority="5">
      <formula>AND(B3&lt;&gt;"")</formula>
    </cfRule>
  </conditionalFormatting>
  <conditionalFormatting sqref="B2:O2">
    <cfRule type="expression" dxfId="1" priority="3">
      <formula>AND(B$2&lt;&gt;"")</formula>
    </cfRule>
  </conditionalFormatting>
  <conditionalFormatting sqref="P2">
    <cfRule type="expression" dxfId="0" priority="1">
      <formula>AND(P$2&lt;&gt;"")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D9"/>
  <sheetViews>
    <sheetView showGridLines="0" workbookViewId="0">
      <pane ySplit="1" topLeftCell="A2" activePane="bottomLeft" state="frozen"/>
      <selection pane="bottomLeft" activeCell="A4" sqref="A4"/>
    </sheetView>
  </sheetViews>
  <sheetFormatPr baseColWidth="10" defaultRowHeight="15" x14ac:dyDescent="0.25"/>
  <cols>
    <col min="1" max="1" width="21" customWidth="1"/>
    <col min="2" max="2" width="19.7109375" bestFit="1" customWidth="1"/>
    <col min="3" max="3" width="15.7109375" customWidth="1"/>
    <col min="4" max="4" width="16.42578125" bestFit="1" customWidth="1"/>
    <col min="5" max="5" width="16.42578125" customWidth="1"/>
    <col min="6" max="6" width="4" customWidth="1"/>
    <col min="7" max="7" width="20.7109375" bestFit="1" customWidth="1"/>
    <col min="8" max="8" width="21.42578125" bestFit="1" customWidth="1"/>
  </cols>
  <sheetData>
    <row r="1" spans="1:4" ht="51.75" customHeight="1" x14ac:dyDescent="0.25"/>
    <row r="2" spans="1:4" x14ac:dyDescent="0.25">
      <c r="A2" s="36" t="s">
        <v>15</v>
      </c>
      <c r="B2" t="s">
        <v>275</v>
      </c>
    </row>
    <row r="4" spans="1:4" x14ac:dyDescent="0.25">
      <c r="C4" s="36" t="s">
        <v>221</v>
      </c>
    </row>
    <row r="5" spans="1:4" x14ac:dyDescent="0.25">
      <c r="A5" s="36" t="s">
        <v>169</v>
      </c>
      <c r="B5" s="36" t="s">
        <v>140</v>
      </c>
      <c r="C5" t="s">
        <v>171</v>
      </c>
      <c r="D5" t="s">
        <v>222</v>
      </c>
    </row>
    <row r="6" spans="1:4" x14ac:dyDescent="0.25">
      <c r="A6" s="37" t="s">
        <v>216</v>
      </c>
      <c r="B6" s="37" t="s">
        <v>279</v>
      </c>
      <c r="C6" s="38"/>
      <c r="D6" s="38">
        <v>2500</v>
      </c>
    </row>
    <row r="7" spans="1:4" x14ac:dyDescent="0.25">
      <c r="B7" s="55" t="s">
        <v>280</v>
      </c>
      <c r="C7" s="38"/>
      <c r="D7" s="38">
        <v>2500</v>
      </c>
    </row>
    <row r="8" spans="1:4" x14ac:dyDescent="0.25">
      <c r="A8" s="37" t="s">
        <v>217</v>
      </c>
      <c r="C8" s="38"/>
      <c r="D8" s="38">
        <v>2500</v>
      </c>
    </row>
    <row r="9" spans="1:4" x14ac:dyDescent="0.25">
      <c r="A9" s="37" t="s">
        <v>170</v>
      </c>
      <c r="C9" s="38"/>
      <c r="D9" s="38">
        <v>2500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27</vt:i4>
      </vt:variant>
    </vt:vector>
  </HeadingPairs>
  <TitlesOfParts>
    <vt:vector size="34" baseType="lpstr">
      <vt:lpstr>Accueil</vt:lpstr>
      <vt:lpstr>Ecritures</vt:lpstr>
      <vt:lpstr>Gestion Dépenses</vt:lpstr>
      <vt:lpstr>Système</vt:lpstr>
      <vt:lpstr>Mensualisation</vt:lpstr>
      <vt:lpstr>BD</vt:lpstr>
      <vt:lpstr>TCD</vt:lpstr>
      <vt:lpstr>_Compte</vt:lpstr>
      <vt:lpstr>_Cr</vt:lpstr>
      <vt:lpstr>_Date</vt:lpstr>
      <vt:lpstr>_De</vt:lpstr>
      <vt:lpstr>_Lib_Auto</vt:lpstr>
      <vt:lpstr>_Lib_Lib</vt:lpstr>
      <vt:lpstr>_Lib_Principal</vt:lpstr>
      <vt:lpstr>_M1</vt:lpstr>
      <vt:lpstr>_M10</vt:lpstr>
      <vt:lpstr>_M11</vt:lpstr>
      <vt:lpstr>_M12</vt:lpstr>
      <vt:lpstr>_M2</vt:lpstr>
      <vt:lpstr>_M3</vt:lpstr>
      <vt:lpstr>_M4</vt:lpstr>
      <vt:lpstr>_M5</vt:lpstr>
      <vt:lpstr>_M6</vt:lpstr>
      <vt:lpstr>_M7</vt:lpstr>
      <vt:lpstr>_M8</vt:lpstr>
      <vt:lpstr>_M9</vt:lpstr>
      <vt:lpstr>_Mode</vt:lpstr>
      <vt:lpstr>_Num_Ch</vt:lpstr>
      <vt:lpstr>_P</vt:lpstr>
      <vt:lpstr>Choix_Lib_Secondaire</vt:lpstr>
      <vt:lpstr>Date_Début_Suivi</vt:lpstr>
      <vt:lpstr>Date_Mensualisation</vt:lpstr>
      <vt:lpstr>Saute_Libre</vt:lpstr>
      <vt:lpstr>Solde_Cpt_Com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multi-comptes</dc:title>
  <dc:subject>Application de suivi multi-comptes</dc:subject>
  <dc:creator>LouReeD</dc:creator>
  <cp:keywords>suivi; comptes; banque; banquaire; multiple</cp:keywords>
  <cp:lastModifiedBy>LouReeD</cp:lastModifiedBy>
  <cp:lastPrinted>2017-03-08T09:32:36Z</cp:lastPrinted>
  <dcterms:created xsi:type="dcterms:W3CDTF">2017-02-09T08:25:16Z</dcterms:created>
  <dcterms:modified xsi:type="dcterms:W3CDTF">2019-12-22T22:48:00Z</dcterms:modified>
  <cp:category>économie;suivi de compte</cp:category>
</cp:coreProperties>
</file>