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4010"/>
  </bookViews>
  <sheets>
    <sheet name="Tuto" sheetId="2" r:id="rId1"/>
    <sheet name="Exemple" sheetId="3" r:id="rId2"/>
    <sheet name="Base Exemple" sheetId="4" r:id="rId3"/>
  </sheets>
  <definedNames>
    <definedName name="_xlnm._FilterDatabase" localSheetId="1" hidden="1">Exemple!$H$9:$N$9</definedName>
    <definedName name="autoajust_listederoulante" comment="auto ajuster la taille de la liste déroulante de liste de choix de langue">OFFSET('Base Exemple'!$B$5,0,0,COUNTA('Base Exemple'!$B:$B)-1,1)</definedName>
    <definedName name="Bouton_retour" comment="Modif valeur texte bouton retour">INDEX('Base Exemple'!$E$18:$E$25,Exemple!$C$2)</definedName>
    <definedName name="Choix_drapeau" comment="Variable champ nommé pour choix du drapeau suivant langage voulu" localSheetId="1">INDEX('Base Exemple'!$C$5:$C$12,Exemple!$C$2)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1" i="3" l="1"/>
  <c r="L55" i="3"/>
  <c r="L54" i="3"/>
  <c r="L53" i="3"/>
  <c r="L52" i="3"/>
  <c r="L51" i="3"/>
  <c r="L50" i="3"/>
  <c r="L49" i="3"/>
  <c r="L48" i="3"/>
  <c r="L47" i="3"/>
  <c r="L46" i="3"/>
  <c r="L45" i="3"/>
  <c r="L44" i="3"/>
  <c r="C60" i="3" s="1"/>
  <c r="L43" i="3"/>
  <c r="C59" i="3" s="1"/>
  <c r="L42" i="3"/>
  <c r="C58" i="3" s="1"/>
  <c r="L9" i="3"/>
  <c r="L23" i="3"/>
  <c r="L22" i="3"/>
  <c r="L21" i="3"/>
  <c r="L20" i="3"/>
  <c r="L19" i="3"/>
  <c r="L18" i="3"/>
  <c r="L17" i="3"/>
  <c r="L16" i="3"/>
  <c r="L15" i="3"/>
  <c r="C28" i="3" s="1"/>
  <c r="L14" i="3"/>
  <c r="C27" i="3" s="1"/>
  <c r="L13" i="3"/>
  <c r="L12" i="3"/>
  <c r="L11" i="3"/>
  <c r="C26" i="3" s="1"/>
  <c r="L10" i="3"/>
  <c r="A2" i="3" l="1"/>
  <c r="H41" i="3"/>
  <c r="J9" i="3"/>
  <c r="N41" i="3"/>
  <c r="M41" i="3"/>
  <c r="K41" i="3"/>
  <c r="J41" i="3"/>
  <c r="I41" i="3"/>
  <c r="M55" i="3" l="1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N61" i="3"/>
  <c r="M61" i="3"/>
  <c r="M58" i="3"/>
  <c r="E41" i="3" s="1"/>
  <c r="M56" i="3"/>
  <c r="N29" i="3"/>
  <c r="M29" i="3"/>
  <c r="M26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N9" i="3"/>
  <c r="M9" i="3"/>
  <c r="K9" i="3"/>
  <c r="I9" i="3"/>
  <c r="H9" i="3"/>
  <c r="A41" i="3"/>
  <c r="A9" i="3"/>
  <c r="A6" i="3"/>
  <c r="E44" i="3"/>
  <c r="E42" i="3"/>
  <c r="E43" i="3"/>
  <c r="E45" i="3"/>
  <c r="N56" i="3"/>
  <c r="N63" i="3"/>
  <c r="D41" i="3"/>
  <c r="C57" i="3"/>
  <c r="C41" i="3"/>
  <c r="H57" i="3"/>
  <c r="N62" i="3" l="1"/>
  <c r="N65" i="3"/>
  <c r="N64" i="3"/>
  <c r="I57" i="3"/>
  <c r="D57" i="3"/>
  <c r="N24" i="3"/>
  <c r="K6" i="3"/>
  <c r="E11" i="3"/>
  <c r="E12" i="3"/>
  <c r="E13" i="3"/>
  <c r="E14" i="3"/>
  <c r="E15" i="3"/>
  <c r="E16" i="3"/>
  <c r="E17" i="3"/>
  <c r="E10" i="3"/>
  <c r="E9" i="3"/>
  <c r="D9" i="3"/>
  <c r="C25" i="3"/>
  <c r="C9" i="3"/>
  <c r="H25" i="3"/>
  <c r="J32" i="3" l="1"/>
  <c r="J61" i="3"/>
  <c r="N31" i="3"/>
  <c r="N37" i="3"/>
  <c r="N30" i="3"/>
  <c r="J34" i="3"/>
  <c r="J33" i="3"/>
  <c r="J27" i="3"/>
  <c r="J58" i="3"/>
  <c r="J66" i="3"/>
  <c r="J63" i="3"/>
  <c r="J60" i="3"/>
  <c r="J65" i="3"/>
  <c r="J64" i="3"/>
  <c r="J62" i="3"/>
  <c r="J59" i="3"/>
  <c r="J67" i="3"/>
  <c r="J31" i="3"/>
  <c r="J30" i="3"/>
  <c r="J29" i="3"/>
  <c r="J28" i="3"/>
  <c r="N32" i="3"/>
  <c r="N34" i="3"/>
  <c r="N33" i="3"/>
  <c r="N36" i="3"/>
  <c r="N35" i="3"/>
  <c r="I25" i="3"/>
  <c r="D25" i="3"/>
  <c r="J26" i="3" l="1"/>
</calcChain>
</file>

<file path=xl/sharedStrings.xml><?xml version="1.0" encoding="utf-8"?>
<sst xmlns="http://schemas.openxmlformats.org/spreadsheetml/2006/main" count="423" uniqueCount="315">
  <si>
    <t>Français</t>
  </si>
  <si>
    <t>English</t>
  </si>
  <si>
    <t>Deutsch</t>
  </si>
  <si>
    <t>Montant</t>
  </si>
  <si>
    <t>Total</t>
  </si>
  <si>
    <t>合計</t>
  </si>
  <si>
    <t>ID Langue</t>
  </si>
  <si>
    <t>Langue</t>
  </si>
  <si>
    <t>Flag</t>
  </si>
  <si>
    <t>Langage :</t>
  </si>
  <si>
    <t>Agence</t>
  </si>
  <si>
    <t>SUIVI DES VENTES MONDE</t>
  </si>
  <si>
    <t>Type</t>
  </si>
  <si>
    <t>Situation</t>
  </si>
  <si>
    <t>ID Col</t>
  </si>
  <si>
    <t>tableaux des ventes</t>
  </si>
  <si>
    <t>ID Affaire</t>
  </si>
  <si>
    <t>Adecco</t>
  </si>
  <si>
    <t>Alcaltel</t>
  </si>
  <si>
    <t>Orange</t>
  </si>
  <si>
    <t>Deutshbann</t>
  </si>
  <si>
    <t>Siemens</t>
  </si>
  <si>
    <t>Ford</t>
  </si>
  <si>
    <t>Volvo</t>
  </si>
  <si>
    <t>Ferarra</t>
  </si>
  <si>
    <t>EDF</t>
  </si>
  <si>
    <t>A456</t>
  </si>
  <si>
    <t>A899</t>
  </si>
  <si>
    <t>A123</t>
  </si>
  <si>
    <t>A14</t>
  </si>
  <si>
    <t>A135</t>
  </si>
  <si>
    <t>A1458</t>
  </si>
  <si>
    <t>A132</t>
  </si>
  <si>
    <t>Service management</t>
  </si>
  <si>
    <t>Formation</t>
  </si>
  <si>
    <t>Audit</t>
  </si>
  <si>
    <t>Terminé</t>
  </si>
  <si>
    <t>En cours</t>
  </si>
  <si>
    <t>Région Europe</t>
  </si>
  <si>
    <t>Région Asie</t>
  </si>
  <si>
    <t>Région Océanie</t>
  </si>
  <si>
    <t>Objectif Agence</t>
  </si>
  <si>
    <t>A145</t>
  </si>
  <si>
    <t>%</t>
  </si>
  <si>
    <t>Clients</t>
  </si>
  <si>
    <t>S459</t>
  </si>
  <si>
    <t>C124</t>
  </si>
  <si>
    <t>G65</t>
  </si>
  <si>
    <t>K897</t>
  </si>
  <si>
    <t>Toshiba</t>
  </si>
  <si>
    <t>Wuhai</t>
  </si>
  <si>
    <t>Areva</t>
  </si>
  <si>
    <t>Japan Tel</t>
  </si>
  <si>
    <t>Hiro</t>
  </si>
  <si>
    <t>V. Tokoy</t>
  </si>
  <si>
    <t>Language :</t>
  </si>
  <si>
    <t>WORLD SALES MONITORING</t>
  </si>
  <si>
    <t>Europe Region</t>
  </si>
  <si>
    <t>Asia Region</t>
  </si>
  <si>
    <t>Region Oceania</t>
  </si>
  <si>
    <t>ID Business</t>
  </si>
  <si>
    <t>customers</t>
  </si>
  <si>
    <t>Agency</t>
  </si>
  <si>
    <t>Category</t>
  </si>
  <si>
    <t>Amount</t>
  </si>
  <si>
    <t>Management</t>
  </si>
  <si>
    <t>Training</t>
  </si>
  <si>
    <t>Completed</t>
  </si>
  <si>
    <t>In progress</t>
  </si>
  <si>
    <t>Objective Agency</t>
  </si>
  <si>
    <t>Sprache :</t>
  </si>
  <si>
    <t>Europa Region</t>
  </si>
  <si>
    <t>Asien Region</t>
  </si>
  <si>
    <t>Region Ozeanien</t>
  </si>
  <si>
    <t>ID Geschäft</t>
  </si>
  <si>
    <t>Kunden</t>
  </si>
  <si>
    <t>Agentur</t>
  </si>
  <si>
    <t>Kategorie</t>
  </si>
  <si>
    <t>Menge</t>
  </si>
  <si>
    <t>Lage</t>
  </si>
  <si>
    <t>Gesamt</t>
  </si>
  <si>
    <t>Ausbildung</t>
  </si>
  <si>
    <t>Prüfung</t>
  </si>
  <si>
    <t>Abgeschlossen</t>
  </si>
  <si>
    <t>In Bearbeitung</t>
  </si>
  <si>
    <t>Zielagentur</t>
  </si>
  <si>
    <t>ÜBERWACHUNG VON WORLD SALES</t>
  </si>
  <si>
    <t>Język:</t>
  </si>
  <si>
    <t>MONITORING SPRZEDAŻY ŚWIATA</t>
  </si>
  <si>
    <t>Region Europy</t>
  </si>
  <si>
    <t>Region Azji</t>
  </si>
  <si>
    <t>Biznes ID</t>
  </si>
  <si>
    <t>klienci</t>
  </si>
  <si>
    <t>Agencja</t>
  </si>
  <si>
    <t>Kategoria</t>
  </si>
  <si>
    <t>Ilość</t>
  </si>
  <si>
    <t>Sytuacja</t>
  </si>
  <si>
    <t>Całkowity</t>
  </si>
  <si>
    <t>Zarządzanie</t>
  </si>
  <si>
    <t>Trening</t>
  </si>
  <si>
    <t>Rewizja</t>
  </si>
  <si>
    <t>Zakończony</t>
  </si>
  <si>
    <t>W trakcie</t>
  </si>
  <si>
    <t>Agencja Celu</t>
  </si>
  <si>
    <t>भाषा:</t>
  </si>
  <si>
    <t>वर्ल्ड सेल मॉनिटरिंग</t>
  </si>
  <si>
    <t>यूरोप क्षेत्र</t>
  </si>
  <si>
    <t>एशिया क्षेत्र</t>
  </si>
  <si>
    <t>क्षेत्र ओशिनिया</t>
  </si>
  <si>
    <t>आईडी व्यवसाय</t>
  </si>
  <si>
    <t>ग्राहकों</t>
  </si>
  <si>
    <t>एजेंसी</t>
  </si>
  <si>
    <t>वर्ग</t>
  </si>
  <si>
    <t>रकम</t>
  </si>
  <si>
    <t>परिस्थिति</t>
  </si>
  <si>
    <t>कुल</t>
  </si>
  <si>
    <t>प्रबंध</t>
  </si>
  <si>
    <t>प्रशिक्षण</t>
  </si>
  <si>
    <t>लेखा परीक्षा</t>
  </si>
  <si>
    <t>पूरा कर लिया है</t>
  </si>
  <si>
    <t>चालू</t>
  </si>
  <si>
    <t>उद्देश्य एजेंसी</t>
  </si>
  <si>
    <t>言語：</t>
  </si>
  <si>
    <t>世界販売の監視</t>
  </si>
  <si>
    <t>ヨーロッパ地域</t>
  </si>
  <si>
    <t>アジア地域</t>
  </si>
  <si>
    <t>地域オセアニア</t>
  </si>
  <si>
    <t>IDビジネス</t>
  </si>
  <si>
    <t>顧客</t>
  </si>
  <si>
    <t>代理店</t>
  </si>
  <si>
    <t>カテゴリー</t>
  </si>
  <si>
    <t>量</t>
  </si>
  <si>
    <t>状況</t>
  </si>
  <si>
    <t>管理</t>
  </si>
  <si>
    <t>トレーニング</t>
  </si>
  <si>
    <t>監査</t>
  </si>
  <si>
    <t>完了しました</t>
  </si>
  <si>
    <t>進行中</t>
  </si>
  <si>
    <t>客観的機関</t>
  </si>
  <si>
    <t>语言 ：</t>
  </si>
  <si>
    <t>世界销售监测</t>
  </si>
  <si>
    <t>欧洲地区</t>
  </si>
  <si>
    <t>亚洲地区</t>
  </si>
  <si>
    <t>区域大洋洲</t>
  </si>
  <si>
    <t>ID业务</t>
  </si>
  <si>
    <t>顾客</t>
  </si>
  <si>
    <t>机构</t>
  </si>
  <si>
    <t>类别</t>
  </si>
  <si>
    <t>情况</t>
  </si>
  <si>
    <t>总</t>
  </si>
  <si>
    <t>训练</t>
  </si>
  <si>
    <t>审计</t>
  </si>
  <si>
    <t>已完成</t>
  </si>
  <si>
    <t>进行中</t>
  </si>
  <si>
    <t>目标机构</t>
  </si>
  <si>
    <t>اللغة:</t>
  </si>
  <si>
    <t>مراقبة المبيعات العالمية</t>
  </si>
  <si>
    <t>أوروبا</t>
  </si>
  <si>
    <t>آسيا</t>
  </si>
  <si>
    <t>إقليم أوقيانوسيا</t>
  </si>
  <si>
    <t>إد الأعمال</t>
  </si>
  <si>
    <t>الزبائن</t>
  </si>
  <si>
    <t>وكالة</t>
  </si>
  <si>
    <t>الفئة</t>
  </si>
  <si>
    <t>كمية</t>
  </si>
  <si>
    <t>موقف</t>
  </si>
  <si>
    <t>مجموع</t>
  </si>
  <si>
    <t>إدارة</t>
  </si>
  <si>
    <t>تدريب</t>
  </si>
  <si>
    <t>تدقيق</t>
  </si>
  <si>
    <t>منجز</t>
  </si>
  <si>
    <t>في تَقَدم</t>
  </si>
  <si>
    <t>الوكالة الموضوعية</t>
  </si>
  <si>
    <t>Exemple de fonctionnement d'un fichier Excel Multilangues</t>
  </si>
  <si>
    <t>Polski</t>
  </si>
  <si>
    <t>भारतीय</t>
  </si>
  <si>
    <t>日本</t>
  </si>
  <si>
    <t>中国</t>
  </si>
  <si>
    <t>العربي</t>
  </si>
  <si>
    <t>Retour au Tuto</t>
  </si>
  <si>
    <t>Back to Tuto</t>
  </si>
  <si>
    <t>العودة إلى دروس</t>
  </si>
  <si>
    <t>返回教程</t>
  </si>
  <si>
    <t>戻るチュートリアルへ</t>
  </si>
  <si>
    <t>Zurück zu Tutorial</t>
  </si>
  <si>
    <t>Powrót do Tutorial</t>
  </si>
  <si>
    <t>वापस करने के लिए ट्यूटोरियल</t>
  </si>
  <si>
    <t>BASE VARIABLES TEXTE SUPPORT LANGUES DE L'ONGLET EXEMPLE</t>
  </si>
  <si>
    <t>ID Bouton 1</t>
  </si>
  <si>
    <t>Texte bouton 1</t>
  </si>
  <si>
    <t>Formatage Bouton 1</t>
  </si>
  <si>
    <t>TUTO : COMMENT CRÉER UNE APPLICATION MULTILANGUES</t>
  </si>
  <si>
    <t>1. Créer une liste déroulante de choix de langue</t>
  </si>
  <si>
    <t>Afin de choisir la langue d'affichage de l'application, le choix le plus pratique est la liste déroulante, n'ayant pas besoin de gérer des macros</t>
  </si>
  <si>
    <t>Onglet Développeur &gt; Insérer &gt; Contrôles de formulaire &gt; Zone de liste déroulante</t>
  </si>
  <si>
    <t>A/ Organiser le formatage de la zone Excel où le choix de la langue va se faire.</t>
  </si>
  <si>
    <t>Sur la base de l'onglet exemple, nous allons créer une barre dédiée au choix de la langue d'affichage (Ligne 2).</t>
  </si>
  <si>
    <t>L'organisation va être importante tout au long de cet exercice, car tout va se calculer sur la valeur rendue par le formulaire. Il est donc nécessaire</t>
  </si>
  <si>
    <t>La zone de choix se répartira sur l'occupation de 4 colonnes A-&gt;D (les cellules doivent êtres vides)</t>
  </si>
  <si>
    <t>automatiquement la taille de la police à la taille de la cellule si le mot équivalent</t>
  </si>
  <si>
    <t xml:space="preserve">dans une langue étrangère est plus long que le mot d'origine. Ce principe sera à </t>
  </si>
  <si>
    <t>reprendre tout du long de ce qu'il y'aura à traduire.</t>
  </si>
  <si>
    <t>&gt; La ligne 2 est formaté en bleu</t>
  </si>
  <si>
    <t>Rendu final</t>
  </si>
  <si>
    <t>B/ Créer la base langage</t>
  </si>
  <si>
    <t>Comme indiqué plus haut, l'organisation va être très importante afin de faciliter le travail et aller plus vite.</t>
  </si>
  <si>
    <t xml:space="preserve">Vous pouvez créer votre base langage, à partir de laquelle vous allez récupérer les valeurs traduite n'importe où, même cacher les colonnes et </t>
  </si>
  <si>
    <t>lignes utilisées. Afin de rendre clair l'exercice, nous créerons cette base dans un onglet spécifique : Base Exemple.</t>
  </si>
  <si>
    <t>Vous pouvez créer cette base en organisation verticale ou horizontale, ici nous allons utiliser la recherchev, donc l'organisation sera verticale.</t>
  </si>
  <si>
    <t>Vous pouvez créer autant de base que necessaire, il suffira juste de moduler la formule de recherchev pour aller dans tel ou tel base.</t>
  </si>
  <si>
    <t>&gt; La colonne A servira à calculer la position d'index dans chaque langue</t>
  </si>
  <si>
    <t>ainsi 1 sera le français, 2 l'anglais,…</t>
  </si>
  <si>
    <t>cette colonne.</t>
  </si>
  <si>
    <t>&gt; La colonne B reprend les noms de langues, qui seront repris dans la</t>
  </si>
  <si>
    <t>liste déroulante.</t>
  </si>
  <si>
    <t>Comme on peut voir, à chaque ligne, une langue et ses traductions</t>
  </si>
  <si>
    <t>Fin, on s'arrête là pour le moment</t>
  </si>
  <si>
    <t>C/ Création de la liste déroulante</t>
  </si>
  <si>
    <r>
      <t>auparavant d'</t>
    </r>
    <r>
      <rPr>
        <u/>
        <sz val="12"/>
        <color rgb="FF0081E2"/>
        <rFont val="Calibri"/>
        <family val="2"/>
        <scheme val="minor"/>
      </rPr>
      <t>avoir le rendu global final d'affichage du fichier</t>
    </r>
    <r>
      <rPr>
        <sz val="12"/>
        <color rgb="FF0081E2"/>
        <rFont val="Calibri"/>
        <family val="2"/>
        <scheme val="minor"/>
      </rPr>
      <t>.</t>
    </r>
  </si>
  <si>
    <r>
      <t xml:space="preserve">&gt; Le formatage de la cellule A1 doit voir son </t>
    </r>
    <r>
      <rPr>
        <b/>
        <sz val="12"/>
        <rFont val="Calibri"/>
        <family val="2"/>
        <scheme val="minor"/>
      </rPr>
      <t>alignement sur ajuster</t>
    </r>
    <r>
      <rPr>
        <sz val="12"/>
        <rFont val="Calibri"/>
        <family val="2"/>
        <scheme val="minor"/>
      </rPr>
      <t>, afin d'ajuster</t>
    </r>
  </si>
  <si>
    <r>
      <rPr>
        <b/>
        <sz val="12"/>
        <rFont val="Calibri"/>
        <family val="2"/>
        <scheme val="minor"/>
      </rPr>
      <t>La liste déroulante, en fonction du choix renvoi une valeur index</t>
    </r>
    <r>
      <rPr>
        <sz val="12"/>
        <rFont val="Calibri"/>
        <family val="2"/>
        <scheme val="minor"/>
      </rPr>
      <t xml:space="preserve"> d'où</t>
    </r>
  </si>
  <si>
    <r>
      <t>nous choisissons d'insérer le</t>
    </r>
    <r>
      <rPr>
        <b/>
        <sz val="12"/>
        <rFont val="Calibri"/>
        <family val="2"/>
        <scheme val="minor"/>
      </rPr>
      <t xml:space="preserve"> bouton formulaire de zone liste déroulante</t>
    </r>
    <r>
      <rPr>
        <sz val="12"/>
        <rFont val="Calibri"/>
        <family val="2"/>
        <scheme val="minor"/>
      </rPr>
      <t xml:space="preserve">. </t>
    </r>
  </si>
  <si>
    <t>Puis clic droit &gt; Format de contrôle afin de formater la liste</t>
  </si>
  <si>
    <r>
      <t xml:space="preserve">&gt; La </t>
    </r>
    <r>
      <rPr>
        <b/>
        <sz val="12"/>
        <rFont val="Calibri"/>
        <family val="2"/>
        <scheme val="minor"/>
      </rPr>
      <t>plage d'entrée</t>
    </r>
    <r>
      <rPr>
        <sz val="12"/>
        <rFont val="Calibri"/>
        <family val="2"/>
        <scheme val="minor"/>
      </rPr>
      <t>, correspond à la colonne B, nous allons y reprendre les noms des</t>
    </r>
  </si>
  <si>
    <t>langues (ne pas prendre la colonne, si vous utilisez d'autres valeurs en dessous).</t>
  </si>
  <si>
    <t>&gt; En fonction du choix de l'utilisateur, la liste renvoi une valeur de position dans</t>
  </si>
  <si>
    <t>l'index de la colonne (ainsi choisir français renvoi 1, anglais 2,…)</t>
  </si>
  <si>
    <t>Et à partir de cette valeur, nous pourrons calculer à partir d'où faire la recherchev</t>
  </si>
  <si>
    <t>La cellule où renvoyée la valeur est C2</t>
  </si>
  <si>
    <t>OK</t>
  </si>
  <si>
    <t>Enfin positionner la liste déroulante entre C2-&gt;D2 et faire en sorte que l'utilisateur</t>
  </si>
  <si>
    <t>ne voit pas la valeur C2</t>
  </si>
  <si>
    <t>Et voilà terminé</t>
  </si>
  <si>
    <t>2. Utiliser la formule : RECHERCHEV pour rendre l'affichage multilangues</t>
  </si>
  <si>
    <t>=RECHERCHEV($C$2;'Base Exemple'!$A$5:$XEZ$12;4;FAUX)</t>
  </si>
  <si>
    <t>utiliser la formule : RECHERCHEV</t>
  </si>
  <si>
    <r>
      <t xml:space="preserve">dans la </t>
    </r>
    <r>
      <rPr>
        <b/>
        <sz val="12"/>
        <rFont val="Calibri"/>
        <family val="2"/>
        <scheme val="minor"/>
      </rPr>
      <t>cellule C2</t>
    </r>
  </si>
  <si>
    <r>
      <rPr>
        <b/>
        <sz val="12"/>
        <color rgb="FF008000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- </t>
    </r>
    <r>
      <rPr>
        <b/>
        <sz val="12"/>
        <rFont val="Calibri"/>
        <family val="2"/>
        <scheme val="minor"/>
      </rPr>
      <t>La valeur recherché</t>
    </r>
    <r>
      <rPr>
        <sz val="12"/>
        <rFont val="Calibri"/>
        <family val="2"/>
        <scheme val="minor"/>
      </rPr>
      <t>, ici nous recherchons à partir de la position de la langue dans l'index de la liste déroulante, qui est renvoyé</t>
    </r>
  </si>
  <si>
    <t>si ajout de valeur par la suite non prévue, allonger cette plage à une valeur de colonne maximale afin d'être large (ici colonne XEZ)</t>
  </si>
  <si>
    <r>
      <rPr>
        <b/>
        <sz val="12"/>
        <color rgb="FF008000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- </t>
    </r>
    <r>
      <rPr>
        <b/>
        <sz val="12"/>
        <rFont val="Calibri"/>
        <family val="2"/>
        <scheme val="minor"/>
      </rPr>
      <t>La plage de données recherchée</t>
    </r>
    <r>
      <rPr>
        <sz val="12"/>
        <rFont val="Calibri"/>
        <family val="2"/>
        <scheme val="minor"/>
      </rPr>
      <t>, ici notre base de donnée est dans notre onglet : Base Exemple, par simplification pratique</t>
    </r>
  </si>
  <si>
    <r>
      <t xml:space="preserve">Il faut prendre la 1er colonne avec l'index à la colonne max, soit la </t>
    </r>
    <r>
      <rPr>
        <b/>
        <sz val="12"/>
        <rFont val="Calibri"/>
        <family val="2"/>
        <scheme val="minor"/>
      </rPr>
      <t>plage cellule A5:XEZ12</t>
    </r>
  </si>
  <si>
    <t>à définir, ce qui sera le plus long, car pour chaque valeur traduite, il faudra définir la colonne. La colonne où se trouve nos valeurs</t>
  </si>
  <si>
    <r>
      <t xml:space="preserve">traduites pour le mot "Langage :" se trouvent dans la </t>
    </r>
    <r>
      <rPr>
        <b/>
        <sz val="12"/>
        <rFont val="Calibri"/>
        <family val="2"/>
        <scheme val="minor"/>
      </rPr>
      <t>colonne 4</t>
    </r>
  </si>
  <si>
    <r>
      <rPr>
        <b/>
        <sz val="12"/>
        <color rgb="FF008000"/>
        <rFont val="Calibri"/>
        <family val="2"/>
        <scheme val="minor"/>
      </rPr>
      <t>3</t>
    </r>
    <r>
      <rPr>
        <sz val="12"/>
        <rFont val="Calibri"/>
        <family val="2"/>
        <scheme val="minor"/>
      </rPr>
      <t xml:space="preserve"> - </t>
    </r>
    <r>
      <rPr>
        <b/>
        <sz val="12"/>
        <rFont val="Calibri"/>
        <family val="2"/>
        <scheme val="minor"/>
      </rPr>
      <t>La colonne où se trouve la valeur</t>
    </r>
    <r>
      <rPr>
        <sz val="12"/>
        <rFont val="Calibri"/>
        <family val="2"/>
        <scheme val="minor"/>
      </rPr>
      <t>, la ligne est défini automatiquement par la recherche du critère 1, il reste donc que la colonne</t>
    </r>
  </si>
  <si>
    <t xml:space="preserve">Ainsi dans la cellule A2 de l'onglet : Exemple, nous souhaitons afficher, en fonction du choix de liste déroulante par l'utilisateur dans chaque </t>
  </si>
  <si>
    <t xml:space="preserve">langue, le terme traduit de "Langage :". La formule à employer sera : </t>
  </si>
  <si>
    <r>
      <rPr>
        <b/>
        <sz val="12"/>
        <color rgb="FF008000"/>
        <rFont val="Calibri"/>
        <family val="2"/>
        <scheme val="minor"/>
      </rPr>
      <t>4</t>
    </r>
    <r>
      <rPr>
        <sz val="12"/>
        <rFont val="Calibri"/>
        <family val="2"/>
        <scheme val="minor"/>
      </rPr>
      <t xml:space="preserve"> - Si la solution trouvée doit être exacte ou approximative, ici </t>
    </r>
    <r>
      <rPr>
        <b/>
        <sz val="12"/>
        <rFont val="Calibri"/>
        <family val="2"/>
        <scheme val="minor"/>
      </rPr>
      <t>FAUX pour exacte</t>
    </r>
  </si>
  <si>
    <t>La formule se base sur 4 critères :</t>
  </si>
  <si>
    <r>
      <t xml:space="preserve">Afin de </t>
    </r>
    <r>
      <rPr>
        <b/>
        <sz val="12"/>
        <rFont val="Calibri"/>
        <family val="2"/>
        <scheme val="minor"/>
      </rPr>
      <t>rendre dynamique l'affichage</t>
    </r>
    <r>
      <rPr>
        <sz val="12"/>
        <rFont val="Calibri"/>
        <family val="2"/>
        <scheme val="minor"/>
      </rPr>
      <t xml:space="preserve"> et les données contenant les valeurs traduites étant organisées de manière verticale, </t>
    </r>
    <r>
      <rPr>
        <b/>
        <sz val="12"/>
        <rFont val="Calibri"/>
        <family val="2"/>
        <scheme val="minor"/>
      </rPr>
      <t>nous allons</t>
    </r>
    <r>
      <rPr>
        <sz val="12"/>
        <rFont val="Calibri"/>
        <family val="2"/>
        <scheme val="minor"/>
      </rPr>
      <t xml:space="preserve"> </t>
    </r>
  </si>
  <si>
    <t>Voilà pourquoi l'organisation est importante, d'après l'onglet Exemple, nous utilison une seule base pour les données des tableaux.</t>
  </si>
  <si>
    <t>Il n'y a donc qu'une seule valeur à modifier dans cette formule pour afficher la traduction, qui est la valeur colonne.</t>
  </si>
  <si>
    <t>Mécanique globale</t>
  </si>
  <si>
    <t>Comme indiqué dans le point 1, il faut choisir l'onglet : Alignement &gt; Ajuster</t>
  </si>
  <si>
    <r>
      <t>Enfin le</t>
    </r>
    <r>
      <rPr>
        <b/>
        <sz val="12"/>
        <rFont val="Calibri"/>
        <family val="2"/>
        <scheme val="minor"/>
      </rPr>
      <t xml:space="preserve"> Formatage cellule</t>
    </r>
    <r>
      <rPr>
        <sz val="12"/>
        <rFont val="Calibri"/>
        <family val="2"/>
        <scheme val="minor"/>
      </rPr>
      <t>, pour chaque cellule ayant une valeur traduite, il faut formater la police, pour l'ajuster à la taille de la cellule afin qu'elle</t>
    </r>
  </si>
  <si>
    <t>ne sorte pas de la cellule ou que le texte ressorte tronqué (les mots peuvent être plus long dans d'autres langues).</t>
  </si>
  <si>
    <t>Et voilà c'est terminé pour l'explication, le plus long est d'ajouter et de modifier les formules de recherchev.</t>
  </si>
  <si>
    <t>Options supplémentaires :</t>
  </si>
  <si>
    <t xml:space="preserve">Cela peut permettre de rendre plus lisible et compacte la formule à modifier ou de permettre d'éviter de changer toutes les formules si </t>
  </si>
  <si>
    <t>changement d'emplacement de la valeur renvoyé par la liste déroulante ou modification dans la plage de recherche.</t>
  </si>
  <si>
    <t>1. Nommage cellule</t>
  </si>
  <si>
    <t>Si vous souhaitez vous pouvez nommer les cellules et plage cellules de la base de donnée pour les reprendre dans la formule recherchev.</t>
  </si>
  <si>
    <t>Vous pourrez modifier l'adresse, en utilisant le gestionnaire de nom (vous pouvez aussi déplacer la cellule, tout est repris ainsi que le nom).</t>
  </si>
  <si>
    <t>Il suffit de cliquer sur la cellule ou la plage à nommer et à la place de l'adresse, y mettre un nom -&gt; Entrée pour valider</t>
  </si>
  <si>
    <t>2. Prévoir l'ajout de langue</t>
  </si>
  <si>
    <t>ajouter des langues, vous n'aurez qu'à remplir une ligne vide de la plage, cette ligne sera reprise automatiquement par la formule.</t>
  </si>
  <si>
    <t>Néanmoins il faudra modifier la formule de la liste déroulante sélectionnant les langues ou l'allonger.</t>
  </si>
  <si>
    <t>Il n'est pas nécessaire dans la sélection des lignes de la plage de recherche, que celles-ci soient remplies, ainsi si plus tard vous souhaitez</t>
  </si>
  <si>
    <t>Par exemple vous pouvez rendre dynamique la plage d'entrée en utilisant une formule nommée dans le gestionnaire, ainsi :</t>
  </si>
  <si>
    <t>Formule : autoajust_listederoulante</t>
  </si>
  <si>
    <t>=DECALER('Base Exemple'!$B$5;0;0;NBVAL('Base Exemple'!$B:$B)-1;1)</t>
  </si>
  <si>
    <t>dessous une grande plage de ligne de la colonne</t>
  </si>
  <si>
    <t>&gt; B5 est la 1er cellule de donnée dans la colonne</t>
  </si>
  <si>
    <t>&gt; Puis on sélectionne la colonne en entier ou si données en</t>
  </si>
  <si>
    <t>Clic droit sur le formulaire et y mettre le nom de la formule nommée</t>
  </si>
  <si>
    <t>dans la plage d'entrée</t>
  </si>
  <si>
    <t>Normalement la formule auto-ajustera sa liste</t>
  </si>
  <si>
    <t>3. Traduire dynamiquement suivant valeur spécifique ou traduire en masse un tableau</t>
  </si>
  <si>
    <t>Pour certain tableaux, modifier les formules cellules après cellules risque d'être très long, mais ce travail peut être faciliter en utilisant la</t>
  </si>
  <si>
    <t>RECHERCHEH ou recherchev si organisation inversé.</t>
  </si>
  <si>
    <t>Par exemple, dans l'onglet : Exemple, si nous voulions traduire en masse les informations de la colonne "TYPE", il suffirait de prévoir une colonne</t>
  </si>
  <si>
    <t>supplémentaire, d'y coller la formule RECHERCHEH ci-dessous et de cacher la colonne d'origine K, ainsi la traduction se ferait suivant l'index et la</t>
  </si>
  <si>
    <t>valeur contenu dans la colonne K.</t>
  </si>
  <si>
    <t>* Nb : La valeur d'index (E47) doit être fixée par F4</t>
  </si>
  <si>
    <t>3. Astuce : Créer une image personnalisé en fonction de la langue</t>
  </si>
  <si>
    <t xml:space="preserve">Pour créer une image drapeau, qui se modifie en fonction de la langue choisi par l'utilisateur, il suffit de prévoir dans la base données, une colonne où se </t>
  </si>
  <si>
    <t>trouvera les drapeau.</t>
  </si>
  <si>
    <t>Attention, le drapeau ne correspondra pas à l'image du drapeau, mais à l'image+couleur à l'intérieur de la cellule+forme de la cellule.</t>
  </si>
  <si>
    <t>Ainsi la cellule dans la base de donnée doit être formaté en couleur pour correspondre à la couleur où se trouvera le drapeau dans l'onglet Exemple et la</t>
  </si>
  <si>
    <t>taille de la cellule doit être de la taille de l'image ou l'inverse, mais l'image ne doit pas déborder de la cellule, sinon elle risquera d'être tronquée.</t>
  </si>
  <si>
    <t>Puis une fois créer la colonne drapeau, il faut créer une formule nommée dans le gestionnaire de nom</t>
  </si>
  <si>
    <t>=INDEX('Base Exemple'!$C$5:$C$12;Exemple!$C$2)</t>
  </si>
  <si>
    <t xml:space="preserve">En fait l'image se met à jour comme un copier/coller image </t>
  </si>
  <si>
    <t>cellule, l'image correspond à la cellule et non à l'image, mais</t>
  </si>
  <si>
    <t>c'est l'impression que cela donnera à l'utilisateur à la fin.</t>
  </si>
  <si>
    <t>Enfin on colle une image drapeau à l'emplacement souhaité, dans l'onglet exemple à la cellule B2 et on ajoute à l'image la formule nommée.</t>
  </si>
  <si>
    <t>Et voilà en fonction de l'index de choix de langue, le drapeau se met à jour.</t>
  </si>
  <si>
    <t>D'où l'importance du respect des couleurs cellules</t>
  </si>
  <si>
    <t>Il faudra tout d'abord voir quel genre de bouton vous voudrez, un bouton d'image cellule ou un bouton spécique à l'aide d'un objet forme ?</t>
  </si>
  <si>
    <r>
      <rPr>
        <b/>
        <sz val="11"/>
        <color theme="1"/>
        <rFont val="Calibri"/>
        <family val="2"/>
        <scheme val="minor"/>
      </rPr>
      <t>A/ Dans le cadre d'un bouton d'image cellule</t>
    </r>
    <r>
      <rPr>
        <sz val="11"/>
        <color theme="1"/>
        <rFont val="Calibri"/>
        <family val="2"/>
        <scheme val="minor"/>
      </rPr>
      <t>, cela se fera de la même manière qu'un drapeau, prévoir par contre de formater ces boutons dans une zone</t>
    </r>
  </si>
  <si>
    <t xml:space="preserve">Ainsi comme pour le drapeau, en fonction de la langue choisie, le bouton se met à jour. Vous pouvez mettre en forme l'image (ombre, coloration,…) et </t>
  </si>
  <si>
    <t>aussi ajouter un lien hypertexte ou une macro.</t>
  </si>
  <si>
    <t>4. Astuce : Créer un bouton ou des titres multilangues</t>
  </si>
  <si>
    <t>La création d'un bouton ou titre dans une forme multilangue fonctionne sur le même principe que l'astuce du point 3.</t>
  </si>
  <si>
    <r>
      <t xml:space="preserve">B/ Dans le cadre d'un bouton ou d'un titre dans un objet </t>
    </r>
    <r>
      <rPr>
        <sz val="11"/>
        <color theme="1"/>
        <rFont val="Calibri"/>
        <family val="2"/>
        <scheme val="minor"/>
      </rPr>
      <t>par exemple, il suffit de choisir une forme, dans l'onglet Insérer &gt; Choisr une forme.</t>
    </r>
  </si>
  <si>
    <t>Choisir la couleur et s'arrêter là pour cet objet.</t>
  </si>
  <si>
    <r>
      <t xml:space="preserve">bouton. </t>
    </r>
    <r>
      <rPr>
        <b/>
        <sz val="11"/>
        <color theme="1"/>
        <rFont val="Calibri"/>
        <family val="2"/>
        <scheme val="minor"/>
      </rPr>
      <t>Sélectionner les 2 images et dans l'onglet Mise en forme les grouper, afin d'avoir un 1 objet bouton.</t>
    </r>
  </si>
  <si>
    <r>
      <t xml:space="preserve">Puis de manière exactement identique au point A </t>
    </r>
    <r>
      <rPr>
        <b/>
        <sz val="11"/>
        <color theme="1"/>
        <rFont val="Calibri"/>
        <family val="2"/>
        <scheme val="minor"/>
      </rPr>
      <t>créer un bouton d'image cellule,</t>
    </r>
    <r>
      <rPr>
        <sz val="11"/>
        <color theme="1"/>
        <rFont val="Calibri"/>
        <family val="2"/>
        <scheme val="minor"/>
      </rPr>
      <t xml:space="preserve"> en fait nous allons ajouter cette image cellule au dessus de la forme</t>
    </r>
  </si>
  <si>
    <t>Exemple de bouton image</t>
  </si>
  <si>
    <t>Exemple de bouton avec une forme</t>
  </si>
  <si>
    <t>Enfin, il suffira de mettre en forme l'objet regroupant les 2 formes pour créer un bouton plus avancé.</t>
  </si>
  <si>
    <t>de colonne et de ligne non formatée en taille et ajuster la police afin de ne pas fausser le rendu (voir base Exemple).</t>
  </si>
  <si>
    <t>Et prévoir une formule nommée (identique à celle du drapeau) par bouton</t>
  </si>
  <si>
    <t>Et comme pour le drapeau, en fonction de la langue choisie, le bouton se met à jour et aussi ajouter un lien hypertexte ou une macro..</t>
  </si>
  <si>
    <t>* Astuce complémentaire, ne pas mettre de couleur rend le fond de l'image copiée transparente (pour du blanc choisir blanc).</t>
  </si>
  <si>
    <t>Et voilà en fonction de l'index de choix de langue, les boutons change de langue.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</si>
</sst>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0.0%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rgb="FFC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8"/>
      <color theme="8" tint="0.7999816888943144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2"/>
      <color rgb="FF008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0" tint="-4.9989318521683403E-2"/>
      <name val="Calibri"/>
      <family val="2"/>
      <scheme val="minor"/>
    </font>
    <font>
      <b/>
      <sz val="18"/>
      <color theme="9" tint="0.79998168889431442"/>
      <name val="Arial Black"/>
      <family val="2"/>
    </font>
    <font>
      <sz val="11"/>
      <color theme="9" tint="0.79998168889431442"/>
      <name val="Calibri"/>
      <family val="2"/>
      <scheme val="minor"/>
    </font>
    <font>
      <b/>
      <sz val="11"/>
      <color rgb="FFE7F1F9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9" tint="0.79998168889431442"/>
      <name val="Calibri"/>
      <family val="2"/>
      <scheme val="minor"/>
    </font>
    <font>
      <sz val="12"/>
      <color theme="9" tint="0.7999816888943144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008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0081E2"/>
      <name val="Calibri"/>
      <family val="2"/>
      <scheme val="minor"/>
    </font>
    <font>
      <u/>
      <sz val="12"/>
      <color rgb="FF0081E2"/>
      <name val="Calibri"/>
      <family val="2"/>
      <scheme val="minor"/>
    </font>
    <font>
      <b/>
      <u/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999D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2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3" borderId="0" xfId="0" applyFill="1"/>
    <xf numFmtId="0" fontId="3" fillId="7" borderId="0" xfId="0" applyFont="1" applyFill="1" applyAlignment="1">
      <alignment horizontal="center" vertical="center" shrinkToFit="1"/>
    </xf>
    <xf numFmtId="0" fontId="0" fillId="7" borderId="0" xfId="0" applyFill="1"/>
    <xf numFmtId="0" fontId="0" fillId="7" borderId="0" xfId="0" applyFill="1" applyBorder="1"/>
    <xf numFmtId="0" fontId="3" fillId="7" borderId="0" xfId="0" applyFont="1" applyFill="1" applyAlignment="1">
      <alignment horizontal="right" vertical="center" shrinkToFit="1"/>
    </xf>
    <xf numFmtId="0" fontId="2" fillId="7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/>
    <xf numFmtId="0" fontId="2" fillId="6" borderId="2" xfId="0" applyFont="1" applyFill="1" applyBorder="1" applyAlignment="1">
      <alignment horizontal="center" vertical="center"/>
    </xf>
    <xf numFmtId="0" fontId="0" fillId="10" borderId="0" xfId="0" applyFill="1"/>
    <xf numFmtId="0" fontId="0" fillId="10" borderId="6" xfId="0" applyFill="1" applyBorder="1" applyAlignment="1">
      <alignment horizontal="center" vertical="center"/>
    </xf>
    <xf numFmtId="0" fontId="0" fillId="10" borderId="2" xfId="0" applyFill="1" applyBorder="1" applyAlignment="1">
      <alignment horizontal="left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left" vertical="center"/>
    </xf>
    <xf numFmtId="0" fontId="0" fillId="10" borderId="2" xfId="0" applyFont="1" applyFill="1" applyBorder="1" applyAlignment="1">
      <alignment horizontal="center" vertical="center"/>
    </xf>
    <xf numFmtId="0" fontId="0" fillId="10" borderId="9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43" fontId="2" fillId="10" borderId="7" xfId="1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43" fontId="2" fillId="10" borderId="10" xfId="1" applyFont="1" applyFill="1" applyBorder="1" applyAlignment="1">
      <alignment horizontal="center" vertical="center"/>
    </xf>
    <xf numFmtId="0" fontId="7" fillId="3" borderId="0" xfId="0" applyFont="1" applyFill="1" applyAlignment="1">
      <alignment horizontal="right"/>
    </xf>
    <xf numFmtId="0" fontId="7" fillId="3" borderId="0" xfId="0" applyFont="1" applyFill="1"/>
    <xf numFmtId="43" fontId="7" fillId="3" borderId="0" xfId="0" applyNumberFormat="1" applyFont="1" applyFill="1"/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43" fontId="0" fillId="3" borderId="0" xfId="0" applyNumberFormat="1" applyFill="1"/>
    <xf numFmtId="2" fontId="0" fillId="3" borderId="0" xfId="0" applyNumberFormat="1" applyFill="1" applyAlignment="1">
      <alignment horizontal="center" vertical="center"/>
    </xf>
    <xf numFmtId="165" fontId="0" fillId="3" borderId="0" xfId="0" applyNumberFormat="1" applyFill="1"/>
    <xf numFmtId="0" fontId="2" fillId="4" borderId="6" xfId="0" applyFont="1" applyFill="1" applyBorder="1" applyAlignment="1">
      <alignment horizontal="center" vertical="center"/>
    </xf>
    <xf numFmtId="43" fontId="2" fillId="10" borderId="7" xfId="1" applyFont="1" applyFill="1" applyBorder="1"/>
    <xf numFmtId="0" fontId="2" fillId="4" borderId="8" xfId="0" applyFont="1" applyFill="1" applyBorder="1" applyAlignment="1">
      <alignment horizontal="center" vertical="center"/>
    </xf>
    <xf numFmtId="43" fontId="2" fillId="10" borderId="10" xfId="1" applyFont="1" applyFill="1" applyBorder="1"/>
    <xf numFmtId="0" fontId="9" fillId="11" borderId="0" xfId="0" applyFont="1" applyFill="1" applyAlignment="1">
      <alignment horizontal="center"/>
    </xf>
    <xf numFmtId="0" fontId="0" fillId="11" borderId="0" xfId="0" applyFill="1"/>
    <xf numFmtId="0" fontId="0" fillId="6" borderId="0" xfId="0" applyFill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12" borderId="0" xfId="0" applyFill="1"/>
    <xf numFmtId="0" fontId="10" fillId="13" borderId="1" xfId="0" applyFont="1" applyFill="1" applyBorder="1" applyAlignment="1">
      <alignment horizontal="center" vertical="center"/>
    </xf>
    <xf numFmtId="0" fontId="2" fillId="8" borderId="0" xfId="0" applyFont="1" applyFill="1"/>
    <xf numFmtId="0" fontId="0" fillId="14" borderId="0" xfId="0" applyFill="1"/>
    <xf numFmtId="0" fontId="2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1" fillId="11" borderId="0" xfId="0" applyFont="1" applyFill="1" applyAlignment="1">
      <alignment horizontal="centerContinuous"/>
    </xf>
    <xf numFmtId="14" fontId="12" fillId="11" borderId="0" xfId="0" applyNumberFormat="1" applyFont="1" applyFill="1" applyAlignment="1">
      <alignment horizontal="center" vertical="center"/>
    </xf>
    <xf numFmtId="0" fontId="12" fillId="11" borderId="0" xfId="0" applyFont="1" applyFill="1" applyAlignment="1">
      <alignment horizontal="center" vertical="center" shrinkToFit="1"/>
    </xf>
    <xf numFmtId="0" fontId="10" fillId="5" borderId="1" xfId="0" applyFont="1" applyFill="1" applyBorder="1" applyAlignment="1">
      <alignment horizontal="center" vertical="center"/>
    </xf>
    <xf numFmtId="43" fontId="13" fillId="6" borderId="11" xfId="0" applyNumberFormat="1" applyFont="1" applyFill="1" applyBorder="1"/>
    <xf numFmtId="43" fontId="3" fillId="2" borderId="11" xfId="0" applyNumberFormat="1" applyFont="1" applyFill="1" applyBorder="1"/>
    <xf numFmtId="0" fontId="14" fillId="7" borderId="0" xfId="0" applyFont="1" applyFill="1" applyAlignment="1">
      <alignment horizontal="left" vertical="center"/>
    </xf>
    <xf numFmtId="0" fontId="0" fillId="0" borderId="0" xfId="0" applyBorder="1" applyAlignment="1">
      <alignment vertical="center"/>
    </xf>
    <xf numFmtId="0" fontId="2" fillId="0" borderId="0" xfId="0" applyFont="1"/>
    <xf numFmtId="0" fontId="15" fillId="11" borderId="0" xfId="0" applyFont="1" applyFill="1" applyAlignment="1">
      <alignment horizontal="centerContinuous"/>
    </xf>
    <xf numFmtId="0" fontId="17" fillId="12" borderId="0" xfId="0" applyFont="1" applyFill="1"/>
    <xf numFmtId="0" fontId="18" fillId="15" borderId="0" xfId="0" applyFont="1" applyFill="1" applyAlignment="1">
      <alignment horizontal="center" vertical="center" shrinkToFit="1"/>
    </xf>
    <xf numFmtId="0" fontId="19" fillId="6" borderId="0" xfId="0" applyFont="1" applyFill="1"/>
    <xf numFmtId="0" fontId="20" fillId="12" borderId="0" xfId="0" applyFont="1" applyFill="1"/>
    <xf numFmtId="0" fontId="21" fillId="12" borderId="0" xfId="0" applyFont="1" applyFill="1"/>
    <xf numFmtId="0" fontId="16" fillId="12" borderId="0" xfId="0" applyFont="1" applyFill="1" applyAlignment="1">
      <alignment horizontal="left" indent="8"/>
    </xf>
    <xf numFmtId="0" fontId="22" fillId="6" borderId="0" xfId="0" applyFont="1" applyFill="1"/>
    <xf numFmtId="0" fontId="23" fillId="6" borderId="0" xfId="0" applyFont="1" applyFill="1" applyAlignment="1">
      <alignment vertical="top"/>
    </xf>
    <xf numFmtId="0" fontId="24" fillId="6" borderId="0" xfId="0" applyFont="1" applyFill="1"/>
    <xf numFmtId="0" fontId="25" fillId="6" borderId="0" xfId="0" applyFont="1" applyFill="1"/>
    <xf numFmtId="0" fontId="13" fillId="6" borderId="0" xfId="0" applyFont="1" applyFill="1"/>
    <xf numFmtId="0" fontId="22" fillId="6" borderId="0" xfId="0" quotePrefix="1" applyFont="1" applyFill="1"/>
    <xf numFmtId="0" fontId="27" fillId="6" borderId="0" xfId="0" applyFont="1" applyFill="1"/>
    <xf numFmtId="0" fontId="29" fillId="6" borderId="0" xfId="0" quotePrefix="1" applyFont="1" applyFill="1"/>
    <xf numFmtId="0" fontId="28" fillId="6" borderId="0" xfId="0" applyFont="1" applyFill="1"/>
    <xf numFmtId="0" fontId="23" fillId="6" borderId="0" xfId="0" applyFont="1" applyFill="1"/>
    <xf numFmtId="0" fontId="23" fillId="6" borderId="0" xfId="0" quotePrefix="1" applyFont="1" applyFill="1"/>
    <xf numFmtId="0" fontId="10" fillId="5" borderId="12" xfId="0" applyFont="1" applyFill="1" applyBorder="1" applyAlignment="1">
      <alignment horizontal="center" vertical="center"/>
    </xf>
    <xf numFmtId="43" fontId="13" fillId="6" borderId="13" xfId="0" applyNumberFormat="1" applyFont="1" applyFill="1" applyBorder="1"/>
    <xf numFmtId="0" fontId="30" fillId="6" borderId="0" xfId="0" applyFont="1" applyFill="1"/>
    <xf numFmtId="0" fontId="31" fillId="6" borderId="0" xfId="0" applyFont="1" applyFill="1" applyAlignment="1">
      <alignment vertical="top"/>
    </xf>
    <xf numFmtId="0" fontId="2" fillId="6" borderId="0" xfId="0" applyFont="1" applyFill="1"/>
    <xf numFmtId="0" fontId="0" fillId="6" borderId="0" xfId="0" applyFont="1" applyFill="1"/>
    <xf numFmtId="0" fontId="31" fillId="6" borderId="0" xfId="0" applyFont="1" applyFill="1"/>
  </cellXfs>
  <cellStyles count="5">
    <cellStyle name="Milliers" xfId="1" builtinId="3"/>
    <cellStyle name="Monétaire 2" xfId="3"/>
    <cellStyle name="Normal" xfId="0" builtinId="0"/>
    <cellStyle name="Normal 2" xfId="2"/>
    <cellStyle name="Pourcentage 2" xfId="4"/>
  </cellStyles>
  <dxfs count="3">
    <dxf>
      <font>
        <b/>
        <i val="0"/>
        <color rgb="FFFFFF00"/>
      </font>
      <fill>
        <patternFill>
          <bgColor rgb="FF92D050"/>
        </patternFill>
      </fill>
      <border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00"/>
      <color rgb="FF008000"/>
      <color rgb="FF99FF66"/>
      <color rgb="FFFFCCCC"/>
      <color rgb="FF0081E2"/>
      <color rgb="FFE7F1F9"/>
      <color rgb="FF5999D3"/>
      <color rgb="FF3C87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Exemple!$D$9</c:f>
              <c:strCache>
                <c:ptCount val="1"/>
                <c:pt idx="0">
                  <c:v>Montant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Exemple!$C$10:$C$17</c:f>
              <c:strCache>
                <c:ptCount val="8"/>
                <c:pt idx="0">
                  <c:v>A123</c:v>
                </c:pt>
                <c:pt idx="1">
                  <c:v>A132</c:v>
                </c:pt>
                <c:pt idx="2">
                  <c:v>A135</c:v>
                </c:pt>
                <c:pt idx="3">
                  <c:v>A14</c:v>
                </c:pt>
                <c:pt idx="4">
                  <c:v>A145</c:v>
                </c:pt>
                <c:pt idx="5">
                  <c:v>A1458</c:v>
                </c:pt>
                <c:pt idx="6">
                  <c:v>A456</c:v>
                </c:pt>
                <c:pt idx="7">
                  <c:v>A899</c:v>
                </c:pt>
              </c:strCache>
            </c:strRef>
          </c:cat>
          <c:val>
            <c:numRef>
              <c:f>Exemple!$D$10:$D$17</c:f>
              <c:numCache>
                <c:formatCode>General</c:formatCode>
                <c:ptCount val="8"/>
                <c:pt idx="0">
                  <c:v>252000</c:v>
                </c:pt>
                <c:pt idx="1">
                  <c:v>445000</c:v>
                </c:pt>
                <c:pt idx="2">
                  <c:v>55000</c:v>
                </c:pt>
                <c:pt idx="3">
                  <c:v>25800</c:v>
                </c:pt>
                <c:pt idx="4">
                  <c:v>29379</c:v>
                </c:pt>
                <c:pt idx="5">
                  <c:v>189000</c:v>
                </c:pt>
                <c:pt idx="6">
                  <c:v>145000</c:v>
                </c:pt>
                <c:pt idx="7">
                  <c:v>247298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49-42F2-894A-37149A547A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54041672"/>
        <c:axId val="954041344"/>
      </c:barChart>
      <c:lineChart>
        <c:grouping val="standard"/>
        <c:varyColors val="0"/>
        <c:ser>
          <c:idx val="1"/>
          <c:order val="1"/>
          <c:tx>
            <c:strRef>
              <c:f>Exemple!$E$9</c:f>
              <c:strCache>
                <c:ptCount val="1"/>
                <c:pt idx="0">
                  <c:v>Objectif Agence</c:v>
                </c:pt>
              </c:strCache>
            </c:strRef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Exemple!$C$10:$C$17</c:f>
              <c:strCache>
                <c:ptCount val="8"/>
                <c:pt idx="0">
                  <c:v>A123</c:v>
                </c:pt>
                <c:pt idx="1">
                  <c:v>A132</c:v>
                </c:pt>
                <c:pt idx="2">
                  <c:v>A135</c:v>
                </c:pt>
                <c:pt idx="3">
                  <c:v>A14</c:v>
                </c:pt>
                <c:pt idx="4">
                  <c:v>A145</c:v>
                </c:pt>
                <c:pt idx="5">
                  <c:v>A1458</c:v>
                </c:pt>
                <c:pt idx="6">
                  <c:v>A456</c:v>
                </c:pt>
                <c:pt idx="7">
                  <c:v>A899</c:v>
                </c:pt>
              </c:strCache>
            </c:strRef>
          </c:cat>
          <c:val>
            <c:numRef>
              <c:f>Exemple!$E$10:$E$17</c:f>
              <c:numCache>
                <c:formatCode>_(* #,##0.00_);_(* \(#,##0.00\);_(* "-"??_);_(@_)</c:formatCode>
                <c:ptCount val="8"/>
                <c:pt idx="0">
                  <c:v>150000</c:v>
                </c:pt>
                <c:pt idx="1">
                  <c:v>150000</c:v>
                </c:pt>
                <c:pt idx="2">
                  <c:v>150000</c:v>
                </c:pt>
                <c:pt idx="3">
                  <c:v>150000</c:v>
                </c:pt>
                <c:pt idx="4">
                  <c:v>150000</c:v>
                </c:pt>
                <c:pt idx="5">
                  <c:v>150000</c:v>
                </c:pt>
                <c:pt idx="6">
                  <c:v>150000</c:v>
                </c:pt>
                <c:pt idx="7">
                  <c:v>150000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49-42F2-894A-37149A547A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041672"/>
        <c:axId val="954041344"/>
      </c:lineChart>
      <c:catAx>
        <c:axId val="954041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041344"/>
        <c:crosses val="autoZero"/>
        <c:auto val="1"/>
        <c:lblAlgn val="ctr"/>
        <c:lblOffset val="100"/>
        <c:noMultiLvlLbl val="0"/>
      </c:catAx>
      <c:valAx>
        <c:axId val="95404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041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611042274538018E-2"/>
          <c:y val="0.10652567467528097"/>
          <c:w val="0.70100190521870043"/>
          <c:h val="0.88523958543643588"/>
        </c:manualLayout>
      </c:layout>
      <c:pieChart>
        <c:varyColors val="1"/>
        <c:ser>
          <c:idx val="0"/>
          <c:order val="0"/>
          <c:tx>
            <c:strRef>
              <c:f>Exemple!$D$25</c:f>
              <c:strCache>
                <c:ptCount val="1"/>
                <c:pt idx="0">
                  <c:v>Montant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tint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63-41CF-84A7-EEDBF0D83E15}"/>
              </c:ext>
            </c:extLst>
          </c:dPt>
          <c:dPt>
            <c:idx val="1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31E-4020-9418-F9FE687BABA1}"/>
              </c:ext>
            </c:extLst>
          </c:dPt>
          <c:dPt>
            <c:idx val="2"/>
            <c:bubble3D val="0"/>
            <c:explosion val="7"/>
            <c:spPr>
              <a:solidFill>
                <a:schemeClr val="accent6">
                  <a:shade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B31E-4020-9418-F9FE687BABA1}"/>
              </c:ext>
            </c:extLst>
          </c:dPt>
          <c:dLbls>
            <c:dLbl>
              <c:idx val="2"/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2-B31E-4020-9418-F9FE687BABA1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Exemple!$C$26:$C$28</c:f>
              <c:strCache>
                <c:ptCount val="3"/>
                <c:pt idx="0">
                  <c:v>Audit</c:v>
                </c:pt>
                <c:pt idx="1">
                  <c:v>Formation</c:v>
                </c:pt>
                <c:pt idx="2">
                  <c:v>Service management</c:v>
                </c:pt>
              </c:strCache>
            </c:strRef>
          </c:cat>
          <c:val>
            <c:numRef>
              <c:f>Exemple!$D$26:$D$28</c:f>
              <c:numCache>
                <c:formatCode>General</c:formatCode>
                <c:ptCount val="3"/>
                <c:pt idx="0">
                  <c:v>469500</c:v>
                </c:pt>
                <c:pt idx="1">
                  <c:v>280177</c:v>
                </c:pt>
                <c:pt idx="2">
                  <c:v>638800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1E-4020-9418-F9FE687BABA1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67254886286422322"/>
          <c:y val="2.4304798438656707E-2"/>
          <c:w val="0.31053066336251117"/>
          <c:h val="0.267629719362002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tx1">
        <a:lumMod val="75000"/>
        <a:lumOff val="25000"/>
      </a:schemeClr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63373970936559765"/>
          <c:y val="8.09371400511047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9854938864349281E-2"/>
          <c:y val="0.12957925433179732"/>
          <c:w val="0.64859381601690036"/>
          <c:h val="0.84959544846823187"/>
        </c:manualLayout>
      </c:layout>
      <c:pieChart>
        <c:varyColors val="1"/>
        <c:ser>
          <c:idx val="0"/>
          <c:order val="0"/>
          <c:tx>
            <c:strRef>
              <c:f>Exemple!$H$25</c:f>
              <c:strCache>
                <c:ptCount val="1"/>
                <c:pt idx="0">
                  <c:v>Clients</c:v>
                </c:pt>
              </c:strCache>
            </c:strRef>
          </c:tx>
          <c:dPt>
            <c:idx val="0"/>
            <c:bubble3D val="0"/>
            <c:explosion val="1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214-457A-849F-CB44898E1CD0}"/>
              </c:ext>
            </c:extLst>
          </c:dPt>
          <c:dPt>
            <c:idx val="1"/>
            <c:bubble3D val="0"/>
            <c:explosion val="1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F214-457A-849F-CB44898E1CD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A65-4B30-B779-B56D6FF26A8F}"/>
              </c:ext>
            </c:extLst>
          </c:dPt>
          <c:dPt>
            <c:idx val="3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A65-4B30-B779-B56D6FF26A8F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A65-4B30-B779-B56D6FF26A8F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AA65-4B30-B779-B56D6FF26A8F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AA65-4B30-B779-B56D6FF26A8F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AA65-4B30-B779-B56D6FF26A8F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AA65-4B30-B779-B56D6FF26A8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Exemple!$H$26:$H$34</c:f>
              <c:strCache>
                <c:ptCount val="9"/>
                <c:pt idx="0">
                  <c:v>Volvo</c:v>
                </c:pt>
                <c:pt idx="1">
                  <c:v>Orange</c:v>
                </c:pt>
                <c:pt idx="2">
                  <c:v>Alcaltel</c:v>
                </c:pt>
                <c:pt idx="3">
                  <c:v>Ford</c:v>
                </c:pt>
                <c:pt idx="4">
                  <c:v>EDF</c:v>
                </c:pt>
                <c:pt idx="5">
                  <c:v>Adecco</c:v>
                </c:pt>
                <c:pt idx="6">
                  <c:v>Ferarra</c:v>
                </c:pt>
                <c:pt idx="7">
                  <c:v>Siemens</c:v>
                </c:pt>
                <c:pt idx="8">
                  <c:v>Deutshbann</c:v>
                </c:pt>
              </c:strCache>
            </c:strRef>
          </c:cat>
          <c:val>
            <c:numRef>
              <c:f>Exemple!$I$26:$I$34</c:f>
              <c:numCache>
                <c:formatCode>0.00</c:formatCode>
                <c:ptCount val="9"/>
                <c:pt idx="0">
                  <c:v>288298</c:v>
                </c:pt>
                <c:pt idx="1">
                  <c:v>277800</c:v>
                </c:pt>
                <c:pt idx="2">
                  <c:v>234000</c:v>
                </c:pt>
                <c:pt idx="3">
                  <c:v>189000</c:v>
                </c:pt>
                <c:pt idx="4">
                  <c:v>184879</c:v>
                </c:pt>
                <c:pt idx="5">
                  <c:v>145000</c:v>
                </c:pt>
                <c:pt idx="6">
                  <c:v>32000</c:v>
                </c:pt>
                <c:pt idx="7">
                  <c:v>23000</c:v>
                </c:pt>
                <c:pt idx="8">
                  <c:v>14500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14-457A-849F-CB44898E1CD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Exemple!$D$41</c:f>
              <c:strCache>
                <c:ptCount val="1"/>
                <c:pt idx="0">
                  <c:v>Montant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Exemple!$C$42:$C$45</c:f>
              <c:strCache>
                <c:ptCount val="4"/>
                <c:pt idx="0">
                  <c:v>K897</c:v>
                </c:pt>
                <c:pt idx="1">
                  <c:v>S459</c:v>
                </c:pt>
                <c:pt idx="2">
                  <c:v>G65</c:v>
                </c:pt>
                <c:pt idx="3">
                  <c:v>C124</c:v>
                </c:pt>
              </c:strCache>
            </c:strRef>
          </c:cat>
          <c:val>
            <c:numRef>
              <c:f>Exemple!$D$42:$D$45</c:f>
              <c:numCache>
                <c:formatCode>General</c:formatCode>
                <c:ptCount val="4"/>
                <c:pt idx="0">
                  <c:v>454800</c:v>
                </c:pt>
                <c:pt idx="1">
                  <c:v>327000</c:v>
                </c:pt>
                <c:pt idx="2">
                  <c:v>60600</c:v>
                </c:pt>
                <c:pt idx="3">
                  <c:v>50300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A2-4D71-B70C-69E11BCAF5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54041672"/>
        <c:axId val="954041344"/>
      </c:barChart>
      <c:lineChart>
        <c:grouping val="standard"/>
        <c:varyColors val="0"/>
        <c:ser>
          <c:idx val="1"/>
          <c:order val="1"/>
          <c:tx>
            <c:strRef>
              <c:f>Exemple!$E$41</c:f>
              <c:strCache>
                <c:ptCount val="1"/>
                <c:pt idx="0">
                  <c:v>Objectif Agence</c:v>
                </c:pt>
              </c:strCache>
            </c:strRef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Exemple!$C$42:$C$45</c:f>
              <c:strCache>
                <c:ptCount val="4"/>
                <c:pt idx="0">
                  <c:v>K897</c:v>
                </c:pt>
                <c:pt idx="1">
                  <c:v>S459</c:v>
                </c:pt>
                <c:pt idx="2">
                  <c:v>G65</c:v>
                </c:pt>
                <c:pt idx="3">
                  <c:v>C124</c:v>
                </c:pt>
              </c:strCache>
            </c:strRef>
          </c:cat>
          <c:val>
            <c:numRef>
              <c:f>Exemple!$E$42:$E$45</c:f>
              <c:numCache>
                <c:formatCode>_(* #,##0.00_);_(* \(#,##0.00\);_(* "-"??_);_(@_)</c:formatCode>
                <c:ptCount val="4"/>
                <c:pt idx="0">
                  <c:v>125000</c:v>
                </c:pt>
                <c:pt idx="1">
                  <c:v>125000</c:v>
                </c:pt>
                <c:pt idx="2">
                  <c:v>125000</c:v>
                </c:pt>
                <c:pt idx="3">
                  <c:v>125000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A2-4D71-B70C-69E11BCAF5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041672"/>
        <c:axId val="954041344"/>
      </c:lineChart>
      <c:catAx>
        <c:axId val="954041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041344"/>
        <c:crosses val="autoZero"/>
        <c:auto val="1"/>
        <c:lblAlgn val="ctr"/>
        <c:lblOffset val="100"/>
        <c:noMultiLvlLbl val="0"/>
      </c:catAx>
      <c:valAx>
        <c:axId val="95404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041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611042274538018E-2"/>
          <c:y val="0.10652567467528097"/>
          <c:w val="0.70100190521870043"/>
          <c:h val="0.88523958543643588"/>
        </c:manualLayout>
      </c:layout>
      <c:pieChart>
        <c:varyColors val="1"/>
        <c:ser>
          <c:idx val="0"/>
          <c:order val="0"/>
          <c:tx>
            <c:strRef>
              <c:f>Exemple!$D$57</c:f>
              <c:strCache>
                <c:ptCount val="1"/>
                <c:pt idx="0">
                  <c:v>Montant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tint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6E7-4D41-B7B5-5EF2B4DFC3A4}"/>
              </c:ext>
            </c:extLst>
          </c:dPt>
          <c:dPt>
            <c:idx val="1"/>
            <c:bubble3D val="0"/>
            <c:explosion val="6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6E7-4D41-B7B5-5EF2B4DFC3A4}"/>
              </c:ext>
            </c:extLst>
          </c:dPt>
          <c:dPt>
            <c:idx val="2"/>
            <c:bubble3D val="0"/>
            <c:spPr>
              <a:solidFill>
                <a:schemeClr val="accent6">
                  <a:shade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6E7-4D41-B7B5-5EF2B4DFC3A4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Exemple!$C$58:$C$60</c:f>
              <c:strCache>
                <c:ptCount val="3"/>
                <c:pt idx="0">
                  <c:v>Service management</c:v>
                </c:pt>
                <c:pt idx="1">
                  <c:v>Formation</c:v>
                </c:pt>
                <c:pt idx="2">
                  <c:v>Audit</c:v>
                </c:pt>
              </c:strCache>
            </c:strRef>
          </c:cat>
          <c:val>
            <c:numRef>
              <c:f>Exemple!$D$58:$D$60</c:f>
              <c:numCache>
                <c:formatCode>General</c:formatCode>
                <c:ptCount val="3"/>
                <c:pt idx="0">
                  <c:v>379100</c:v>
                </c:pt>
                <c:pt idx="1">
                  <c:v>380800</c:v>
                </c:pt>
                <c:pt idx="2">
                  <c:v>132800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6E7-4D41-B7B5-5EF2B4DFC3A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67254886286422322"/>
          <c:y val="2.4304798438656707E-2"/>
          <c:w val="0.31053066336251117"/>
          <c:h val="0.267629719362002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tx1">
        <a:lumMod val="75000"/>
        <a:lumOff val="25000"/>
      </a:schemeClr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69227629473145125"/>
          <c:y val="7.52350849570640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3350873823698864E-2"/>
          <c:y val="6.6513607479539091E-2"/>
          <c:w val="0.68111414122015235"/>
          <c:h val="0.87541287145266244"/>
        </c:manualLayout>
      </c:layout>
      <c:pieChart>
        <c:varyColors val="1"/>
        <c:ser>
          <c:idx val="1"/>
          <c:order val="1"/>
          <c:tx>
            <c:strRef>
              <c:f>Exemple!$H$57</c:f>
              <c:strCache>
                <c:ptCount val="1"/>
                <c:pt idx="0">
                  <c:v>Clients</c:v>
                </c:pt>
              </c:strCache>
            </c:strRef>
          </c:tx>
          <c:dPt>
            <c:idx val="0"/>
            <c:bubble3D val="0"/>
            <c:explosion val="8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E-F07E-432B-A1A3-28AC71C6B3BB}"/>
              </c:ext>
            </c:extLst>
          </c:dPt>
          <c:dPt>
            <c:idx val="1"/>
            <c:bubble3D val="0"/>
            <c:explosion val="8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F07E-432B-A1A3-28AC71C6B3BB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20-4290-BAB3-2CCACA77958A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A-F07E-432B-A1A3-28AC71C6B3BB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20-4290-BAB3-2CCACA77958A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820-4290-BAB3-2CCACA77958A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820-4290-BAB3-2CCACA77958A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820-4290-BAB3-2CCACA77958A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6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820-4290-BAB3-2CCACA77958A}"/>
              </c:ext>
            </c:extLst>
          </c:dPt>
          <c:dPt>
            <c:idx val="9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820-4290-BAB3-2CCACA77958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Exemple!$H$58:$H$67</c:f>
              <c:strCache>
                <c:ptCount val="10"/>
                <c:pt idx="0">
                  <c:v>Toshiba</c:v>
                </c:pt>
                <c:pt idx="1">
                  <c:v>Japan Tel</c:v>
                </c:pt>
                <c:pt idx="2">
                  <c:v>Areva</c:v>
                </c:pt>
                <c:pt idx="3">
                  <c:v>Wuhai</c:v>
                </c:pt>
                <c:pt idx="4">
                  <c:v>Hiro</c:v>
                </c:pt>
                <c:pt idx="5">
                  <c:v>Siemens</c:v>
                </c:pt>
                <c:pt idx="6">
                  <c:v>V. Tokoy</c:v>
                </c:pt>
                <c:pt idx="7">
                  <c:v>Alcaltel</c:v>
                </c:pt>
                <c:pt idx="8">
                  <c:v>EDF</c:v>
                </c:pt>
                <c:pt idx="9">
                  <c:v>Adecco</c:v>
                </c:pt>
              </c:strCache>
            </c:strRef>
          </c:cat>
          <c:val>
            <c:numRef>
              <c:f>Exemple!$J$58:$J$67</c:f>
              <c:numCache>
                <c:formatCode>0.0%</c:formatCode>
                <c:ptCount val="10"/>
                <c:pt idx="0">
                  <c:v>0.198778949885378</c:v>
                </c:pt>
                <c:pt idx="1">
                  <c:v>0.18509489174109475</c:v>
                </c:pt>
                <c:pt idx="2">
                  <c:v>0.1224363097120082</c:v>
                </c:pt>
                <c:pt idx="3">
                  <c:v>4.3788986061706461E-2</c:v>
                </c:pt>
                <c:pt idx="4">
                  <c:v>2.304683476931919E-2</c:v>
                </c:pt>
                <c:pt idx="5">
                  <c:v>1.6564912490448166E-2</c:v>
                </c:pt>
                <c:pt idx="6">
                  <c:v>1.5124485317365719E-2</c:v>
                </c:pt>
                <c:pt idx="7">
                  <c:v>1.4260229013516248E-2</c:v>
                </c:pt>
                <c:pt idx="8">
                  <c:v>1.2819801840433799E-2</c:v>
                </c:pt>
                <c:pt idx="9">
                  <c:v>1.1019267874080738E-2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F07E-432B-A1A3-28AC71C6B3B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Exemple!$I$57</c15:sqref>
                        </c15:formulaRef>
                      </c:ext>
                    </c:extLst>
                    <c:strCache>
                      <c:ptCount val="1"/>
                      <c:pt idx="0">
                        <c:v>Montant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1-F07E-432B-A1A3-28AC71C6B3BB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3-F07E-432B-A1A3-28AC71C6B3BB}"/>
                    </c:ext>
                  </c:extLst>
                </c:dPt>
                <c:dPt>
                  <c:idx val="2"/>
                  <c:bubble3D val="0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5-F07E-432B-A1A3-28AC71C6B3BB}"/>
                    </c:ext>
                  </c:extLst>
                </c:dPt>
                <c:dPt>
                  <c:idx val="3"/>
                  <c:bubble3D val="0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7-F07E-432B-A1A3-28AC71C6B3BB}"/>
                    </c:ext>
                  </c:extLst>
                </c:dPt>
                <c:dPt>
                  <c:idx val="4"/>
                  <c:bubble3D val="0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9-F07E-432B-A1A3-28AC71C6B3BB}"/>
                    </c:ext>
                  </c:extLst>
                </c:dPt>
                <c:dPt>
                  <c:idx val="5"/>
                  <c:bubble3D val="0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B-F07E-432B-A1A3-28AC71C6B3BB}"/>
                    </c:ext>
                  </c:extLst>
                </c:dPt>
                <c:dPt>
                  <c:idx val="6"/>
                  <c:bubble3D val="0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D-F07E-432B-A1A3-28AC71C6B3BB}"/>
                    </c:ext>
                  </c:extLst>
                </c:dPt>
                <c:dPt>
                  <c:idx val="7"/>
                  <c:bubble3D val="0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F-F07E-432B-A1A3-28AC71C6B3BB}"/>
                    </c:ext>
                  </c:extLst>
                </c:dPt>
                <c:dPt>
                  <c:idx val="8"/>
                  <c:bubble3D val="0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1-F07E-432B-A1A3-28AC71C6B3BB}"/>
                    </c:ext>
                  </c:extLst>
                </c:dPt>
                <c:dPt>
                  <c:idx val="9"/>
                  <c:bubble3D val="0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7-B820-4290-BAB3-2CCACA77958A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8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lt1">
                            <a:lumMod val="95000"/>
                            <a:alpha val="54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Exemple!$H$58:$H$67</c15:sqref>
                        </c15:formulaRef>
                      </c:ext>
                    </c:extLst>
                    <c:strCache>
                      <c:ptCount val="10"/>
                      <c:pt idx="0">
                        <c:v>Toshiba</c:v>
                      </c:pt>
                      <c:pt idx="1">
                        <c:v>Japan Tel</c:v>
                      </c:pt>
                      <c:pt idx="2">
                        <c:v>Areva</c:v>
                      </c:pt>
                      <c:pt idx="3">
                        <c:v>Wuhai</c:v>
                      </c:pt>
                      <c:pt idx="4">
                        <c:v>Hiro</c:v>
                      </c:pt>
                      <c:pt idx="5">
                        <c:v>Siemens</c:v>
                      </c:pt>
                      <c:pt idx="6">
                        <c:v>V. Tokoy</c:v>
                      </c:pt>
                      <c:pt idx="7">
                        <c:v>Alcaltel</c:v>
                      </c:pt>
                      <c:pt idx="8">
                        <c:v>EDF</c:v>
                      </c:pt>
                      <c:pt idx="9">
                        <c:v>Adecco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Exemple!$I$58:$I$67</c15:sqref>
                        </c15:formulaRef>
                      </c:ext>
                    </c:extLst>
                    <c:numCache>
                      <c:formatCode>0.00</c:formatCode>
                      <c:ptCount val="10"/>
                      <c:pt idx="0">
                        <c:v>276000</c:v>
                      </c:pt>
                      <c:pt idx="1">
                        <c:v>257000</c:v>
                      </c:pt>
                      <c:pt idx="2">
                        <c:v>170000</c:v>
                      </c:pt>
                      <c:pt idx="3" formatCode="_(* #,##0.00_);_(* \(#,##0.00\);_(* &quot;-&quot;??_);_(@_)">
                        <c:v>60800</c:v>
                      </c:pt>
                      <c:pt idx="4">
                        <c:v>32000</c:v>
                      </c:pt>
                      <c:pt idx="5">
                        <c:v>23000</c:v>
                      </c:pt>
                      <c:pt idx="6">
                        <c:v>21000</c:v>
                      </c:pt>
                      <c:pt idx="7">
                        <c:v>19800</c:v>
                      </c:pt>
                      <c:pt idx="8">
                        <c:v>17800</c:v>
                      </c:pt>
                      <c:pt idx="9">
                        <c:v>15300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2-F07E-432B-A1A3-28AC71C6B3B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Exemple!$H$57</c15:sqref>
                        </c15:formulaRef>
                      </c:ext>
                    </c:extLst>
                    <c:strCache>
                      <c:ptCount val="1"/>
                      <c:pt idx="0">
                        <c:v>Clients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B820-4290-BAB3-2CCACA77958A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8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lt1">
                            <a:lumMod val="95000"/>
                            <a:alpha val="54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D-F07E-432B-A1A3-28AC71C6B3BB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527917546892004"/>
          <c:y val="0.20277698425131546"/>
          <c:w val="0.16195659688880354"/>
          <c:h val="0.7053338581578396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Drop" dropStyle="combo" dx="22" fmlaLink="$C$2" fmlaRange="autoajust_listederoulante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7.png"/><Relationship Id="rId26" Type="http://schemas.openxmlformats.org/officeDocument/2006/relationships/image" Target="../media/image21.emf"/><Relationship Id="rId3" Type="http://schemas.openxmlformats.org/officeDocument/2006/relationships/image" Target="../media/image3.png"/><Relationship Id="rId21" Type="http://schemas.openxmlformats.org/officeDocument/2006/relationships/hyperlink" Target="#Tuto!A14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hyperlink" Target="#Tuto!K260"/><Relationship Id="rId25" Type="http://schemas.openxmlformats.org/officeDocument/2006/relationships/hyperlink" Target="#Tuto!A229"/><Relationship Id="rId2" Type="http://schemas.openxmlformats.org/officeDocument/2006/relationships/image" Target="../media/image2.png"/><Relationship Id="rId16" Type="http://schemas.openxmlformats.org/officeDocument/2006/relationships/image" Target="../media/image16.emf"/><Relationship Id="rId20" Type="http://schemas.openxmlformats.org/officeDocument/2006/relationships/image" Target="../media/image18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0.emf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hyperlink" Target="#Tuto!A86"/><Relationship Id="rId10" Type="http://schemas.openxmlformats.org/officeDocument/2006/relationships/image" Target="../media/image10.png"/><Relationship Id="rId19" Type="http://schemas.openxmlformats.org/officeDocument/2006/relationships/hyperlink" Target="#Tuto!A270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19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Tuto!A1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24.emf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Relationship Id="rId9" Type="http://schemas.openxmlformats.org/officeDocument/2006/relationships/image" Target="../media/image16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3.png"/><Relationship Id="rId3" Type="http://schemas.openxmlformats.org/officeDocument/2006/relationships/image" Target="../media/image28.png"/><Relationship Id="rId7" Type="http://schemas.openxmlformats.org/officeDocument/2006/relationships/image" Target="../media/image32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54</xdr:row>
      <xdr:rowOff>19050</xdr:rowOff>
    </xdr:from>
    <xdr:to>
      <xdr:col>3</xdr:col>
      <xdr:colOff>295275</xdr:colOff>
      <xdr:row>63</xdr:row>
      <xdr:rowOff>90535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266950"/>
          <a:ext cx="2543175" cy="187171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0</xdr:col>
      <xdr:colOff>0</xdr:colOff>
      <xdr:row>20</xdr:row>
      <xdr:rowOff>9525</xdr:rowOff>
    </xdr:from>
    <xdr:to>
      <xdr:col>4</xdr:col>
      <xdr:colOff>399619</xdr:colOff>
      <xdr:row>23</xdr:row>
      <xdr:rowOff>190402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667000"/>
          <a:ext cx="3447619" cy="7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33</xdr:row>
      <xdr:rowOff>38100</xdr:rowOff>
    </xdr:from>
    <xdr:to>
      <xdr:col>6</xdr:col>
      <xdr:colOff>0</xdr:colOff>
      <xdr:row>48</xdr:row>
      <xdr:rowOff>97856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" y="5286375"/>
          <a:ext cx="4543425" cy="306013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66</xdr:row>
      <xdr:rowOff>19050</xdr:rowOff>
    </xdr:from>
    <xdr:to>
      <xdr:col>4</xdr:col>
      <xdr:colOff>452471</xdr:colOff>
      <xdr:row>81</xdr:row>
      <xdr:rowOff>152400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575" y="11868150"/>
          <a:ext cx="3471896" cy="3133725"/>
        </a:xfrm>
        <a:prstGeom prst="rect">
          <a:avLst/>
        </a:prstGeom>
      </xdr:spPr>
    </xdr:pic>
    <xdr:clientData/>
  </xdr:twoCellAnchor>
  <xdr:twoCellAnchor editAs="oneCell">
    <xdr:from>
      <xdr:col>7</xdr:col>
      <xdr:colOff>241880</xdr:colOff>
      <xdr:row>75</xdr:row>
      <xdr:rowOff>95251</xdr:rowOff>
    </xdr:from>
    <xdr:to>
      <xdr:col>8</xdr:col>
      <xdr:colOff>751153</xdr:colOff>
      <xdr:row>80</xdr:row>
      <xdr:rowOff>190500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75880" y="13744576"/>
          <a:ext cx="1271273" cy="10953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105</xdr:row>
      <xdr:rowOff>47625</xdr:rowOff>
    </xdr:from>
    <xdr:to>
      <xdr:col>9</xdr:col>
      <xdr:colOff>684857</xdr:colOff>
      <xdr:row>127</xdr:row>
      <xdr:rowOff>85170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9573875"/>
          <a:ext cx="7542857" cy="4438095"/>
        </a:xfrm>
        <a:prstGeom prst="rect">
          <a:avLst/>
        </a:prstGeom>
      </xdr:spPr>
    </xdr:pic>
    <xdr:clientData/>
  </xdr:twoCellAnchor>
  <xdr:twoCellAnchor>
    <xdr:from>
      <xdr:col>7</xdr:col>
      <xdr:colOff>276225</xdr:colOff>
      <xdr:row>101</xdr:row>
      <xdr:rowOff>19050</xdr:rowOff>
    </xdr:from>
    <xdr:to>
      <xdr:col>7</xdr:col>
      <xdr:colOff>485775</xdr:colOff>
      <xdr:row>102</xdr:row>
      <xdr:rowOff>38100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610225" y="18745200"/>
          <a:ext cx="209550" cy="219075"/>
        </a:xfrm>
        <a:prstGeom prst="ellipse">
          <a:avLst/>
        </a:prstGeom>
        <a:ln w="190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1</a:t>
          </a:r>
        </a:p>
      </xdr:txBody>
    </xdr:sp>
    <xdr:clientData/>
  </xdr:twoCellAnchor>
  <xdr:twoCellAnchor>
    <xdr:from>
      <xdr:col>9</xdr:col>
      <xdr:colOff>266700</xdr:colOff>
      <xdr:row>101</xdr:row>
      <xdr:rowOff>19050</xdr:rowOff>
    </xdr:from>
    <xdr:to>
      <xdr:col>9</xdr:col>
      <xdr:colOff>476250</xdr:colOff>
      <xdr:row>102</xdr:row>
      <xdr:rowOff>38100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124700" y="18745200"/>
          <a:ext cx="209550" cy="219075"/>
        </a:xfrm>
        <a:prstGeom prst="ellipse">
          <a:avLst/>
        </a:prstGeom>
        <a:ln w="190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2</a:t>
          </a:r>
        </a:p>
      </xdr:txBody>
    </xdr:sp>
    <xdr:clientData/>
  </xdr:twoCellAnchor>
  <xdr:twoCellAnchor>
    <xdr:from>
      <xdr:col>10</xdr:col>
      <xdr:colOff>142875</xdr:colOff>
      <xdr:row>101</xdr:row>
      <xdr:rowOff>9525</xdr:rowOff>
    </xdr:from>
    <xdr:to>
      <xdr:col>10</xdr:col>
      <xdr:colOff>352425</xdr:colOff>
      <xdr:row>102</xdr:row>
      <xdr:rowOff>28575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762875" y="18735675"/>
          <a:ext cx="209550" cy="219075"/>
        </a:xfrm>
        <a:prstGeom prst="ellipse">
          <a:avLst/>
        </a:prstGeom>
        <a:ln w="190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3</a:t>
          </a:r>
        </a:p>
      </xdr:txBody>
    </xdr:sp>
    <xdr:clientData/>
  </xdr:twoCellAnchor>
  <xdr:twoCellAnchor>
    <xdr:from>
      <xdr:col>10</xdr:col>
      <xdr:colOff>447675</xdr:colOff>
      <xdr:row>101</xdr:row>
      <xdr:rowOff>0</xdr:rowOff>
    </xdr:from>
    <xdr:to>
      <xdr:col>10</xdr:col>
      <xdr:colOff>657225</xdr:colOff>
      <xdr:row>102</xdr:row>
      <xdr:rowOff>19050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67675" y="18726150"/>
          <a:ext cx="209550" cy="219075"/>
        </a:xfrm>
        <a:prstGeom prst="ellipse">
          <a:avLst/>
        </a:prstGeom>
        <a:ln w="190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4</a:t>
          </a:r>
        </a:p>
      </xdr:txBody>
    </xdr:sp>
    <xdr:clientData/>
  </xdr:twoCellAnchor>
  <xdr:twoCellAnchor editAs="oneCell">
    <xdr:from>
      <xdr:col>9</xdr:col>
      <xdr:colOff>209550</xdr:colOff>
      <xdr:row>132</xdr:row>
      <xdr:rowOff>133350</xdr:rowOff>
    </xdr:from>
    <xdr:to>
      <xdr:col>9</xdr:col>
      <xdr:colOff>592446</xdr:colOff>
      <xdr:row>134</xdr:row>
      <xdr:rowOff>116196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550" y="25060275"/>
          <a:ext cx="382896" cy="38289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146</xdr:row>
      <xdr:rowOff>47625</xdr:rowOff>
    </xdr:from>
    <xdr:to>
      <xdr:col>11</xdr:col>
      <xdr:colOff>721316</xdr:colOff>
      <xdr:row>162</xdr:row>
      <xdr:rowOff>190074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8100" y="27574875"/>
          <a:ext cx="9065216" cy="334284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169</xdr:row>
      <xdr:rowOff>19050</xdr:rowOff>
    </xdr:from>
    <xdr:to>
      <xdr:col>6</xdr:col>
      <xdr:colOff>258417</xdr:colOff>
      <xdr:row>187</xdr:row>
      <xdr:rowOff>152400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2443AE6-7074-41A8-84ED-C152C8311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575" y="32346900"/>
          <a:ext cx="4801842" cy="3733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188</xdr:row>
      <xdr:rowOff>0</xdr:rowOff>
    </xdr:from>
    <xdr:to>
      <xdr:col>5</xdr:col>
      <xdr:colOff>570952</xdr:colOff>
      <xdr:row>196</xdr:row>
      <xdr:rowOff>152181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7882673-09FF-42AC-935C-651896742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36328350"/>
          <a:ext cx="4380952" cy="1752381"/>
        </a:xfrm>
        <a:prstGeom prst="rect">
          <a:avLst/>
        </a:prstGeom>
      </xdr:spPr>
    </xdr:pic>
    <xdr:clientData/>
  </xdr:twoCellAnchor>
  <xdr:twoCellAnchor>
    <xdr:from>
      <xdr:col>1</xdr:col>
      <xdr:colOff>323850</xdr:colOff>
      <xdr:row>173</xdr:row>
      <xdr:rowOff>0</xdr:rowOff>
    </xdr:from>
    <xdr:to>
      <xdr:col>1</xdr:col>
      <xdr:colOff>514349</xdr:colOff>
      <xdr:row>173</xdr:row>
      <xdr:rowOff>142875</xdr:rowOff>
    </xdr:to>
    <xdr:sp macro="" textlink="">
      <xdr:nvSpPr>
        <xdr:cNvPr id="18" name="Flèche : droite rayée 17">
          <a:extLst>
            <a:ext uri="{FF2B5EF4-FFF2-40B4-BE49-F238E27FC236}">
              <a16:creationId xmlns:a16="http://schemas.microsoft.com/office/drawing/2014/main" id="{D9C57186-4005-4103-8BD0-1CAEC0FF6A33}"/>
            </a:ext>
          </a:extLst>
        </xdr:cNvPr>
        <xdr:cNvSpPr/>
      </xdr:nvSpPr>
      <xdr:spPr>
        <a:xfrm rot="10800000">
          <a:off x="1085850" y="33127950"/>
          <a:ext cx="190499" cy="142875"/>
        </a:xfrm>
        <a:prstGeom prst="striped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319087</xdr:colOff>
      <xdr:row>183</xdr:row>
      <xdr:rowOff>185738</xdr:rowOff>
    </xdr:from>
    <xdr:to>
      <xdr:col>2</xdr:col>
      <xdr:colOff>461962</xdr:colOff>
      <xdr:row>184</xdr:row>
      <xdr:rowOff>176212</xdr:rowOff>
    </xdr:to>
    <xdr:sp macro="" textlink="">
      <xdr:nvSpPr>
        <xdr:cNvPr id="19" name="Flèche : droite rayée 18">
          <a:extLst>
            <a:ext uri="{FF2B5EF4-FFF2-40B4-BE49-F238E27FC236}">
              <a16:creationId xmlns:a16="http://schemas.microsoft.com/office/drawing/2014/main" id="{8933955F-EB38-4A2E-B985-598773EB7C7C}"/>
            </a:ext>
          </a:extLst>
        </xdr:cNvPr>
        <xdr:cNvSpPr/>
      </xdr:nvSpPr>
      <xdr:spPr>
        <a:xfrm rot="5400000">
          <a:off x="1819275" y="35337750"/>
          <a:ext cx="190499" cy="142875"/>
        </a:xfrm>
        <a:prstGeom prst="striped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647700</xdr:colOff>
      <xdr:row>170</xdr:row>
      <xdr:rowOff>171450</xdr:rowOff>
    </xdr:from>
    <xdr:to>
      <xdr:col>1</xdr:col>
      <xdr:colOff>76199</xdr:colOff>
      <xdr:row>171</xdr:row>
      <xdr:rowOff>114300</xdr:rowOff>
    </xdr:to>
    <xdr:sp macro="" textlink="">
      <xdr:nvSpPr>
        <xdr:cNvPr id="20" name="Flèche : droite rayée 19">
          <a:extLst>
            <a:ext uri="{FF2B5EF4-FFF2-40B4-BE49-F238E27FC236}">
              <a16:creationId xmlns:a16="http://schemas.microsoft.com/office/drawing/2014/main" id="{1300F009-9221-43FF-8EE0-0A96614F83F2}"/>
            </a:ext>
          </a:extLst>
        </xdr:cNvPr>
        <xdr:cNvSpPr/>
      </xdr:nvSpPr>
      <xdr:spPr>
        <a:xfrm rot="10800000">
          <a:off x="647700" y="32699325"/>
          <a:ext cx="190499" cy="142875"/>
        </a:xfrm>
        <a:prstGeom prst="striped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47625</xdr:colOff>
      <xdr:row>204</xdr:row>
      <xdr:rowOff>21541</xdr:rowOff>
    </xdr:from>
    <xdr:to>
      <xdr:col>11</xdr:col>
      <xdr:colOff>704850</xdr:colOff>
      <xdr:row>222</xdr:row>
      <xdr:rowOff>9084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3AC44F4B-0636-49A4-8FC6-8F92D462A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625" y="39350266"/>
          <a:ext cx="9039225" cy="3454643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214</xdr:row>
      <xdr:rowOff>85725</xdr:rowOff>
    </xdr:from>
    <xdr:to>
      <xdr:col>3</xdr:col>
      <xdr:colOff>161661</xdr:colOff>
      <xdr:row>218</xdr:row>
      <xdr:rowOff>133244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DD939C0E-604C-42E8-903B-E51A31F3A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33375" y="41414700"/>
          <a:ext cx="2114286" cy="847619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38100</xdr:colOff>
      <xdr:row>236</xdr:row>
      <xdr:rowOff>9525</xdr:rowOff>
    </xdr:from>
    <xdr:to>
      <xdr:col>6</xdr:col>
      <xdr:colOff>683582</xdr:colOff>
      <xdr:row>255</xdr:row>
      <xdr:rowOff>47626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D4C4214B-8DA5-42D3-94A1-9206B91DB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8100" y="45481875"/>
          <a:ext cx="5217482" cy="3838576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257</xdr:row>
      <xdr:rowOff>19050</xdr:rowOff>
    </xdr:from>
    <xdr:to>
      <xdr:col>5</xdr:col>
      <xdr:colOff>257176</xdr:colOff>
      <xdr:row>262</xdr:row>
      <xdr:rowOff>85842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D2AC0341-1C4D-413F-80D8-CE55FA6EE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7626" y="49691925"/>
          <a:ext cx="4019550" cy="1066917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628651</xdr:colOff>
      <xdr:row>262</xdr:row>
      <xdr:rowOff>161926</xdr:rowOff>
    </xdr:from>
    <xdr:to>
      <xdr:col>6</xdr:col>
      <xdr:colOff>190501</xdr:colOff>
      <xdr:row>264</xdr:row>
      <xdr:rowOff>85726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69563F93-F395-42C0-9188-5FB8B28B6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8651" y="50834926"/>
          <a:ext cx="323850" cy="323850"/>
        </a:xfrm>
        <a:prstGeom prst="rect">
          <a:avLst/>
        </a:prstGeom>
      </xdr:spPr>
    </xdr:pic>
    <xdr:clientData/>
  </xdr:twoCellAnchor>
  <xdr:twoCellAnchor>
    <xdr:from>
      <xdr:col>0</xdr:col>
      <xdr:colOff>76200</xdr:colOff>
      <xdr:row>291</xdr:row>
      <xdr:rowOff>76200</xdr:rowOff>
    </xdr:from>
    <xdr:to>
      <xdr:col>1</xdr:col>
      <xdr:colOff>704851</xdr:colOff>
      <xdr:row>293</xdr:row>
      <xdr:rowOff>161925</xdr:rowOff>
    </xdr:to>
    <xdr:grpSp>
      <xdr:nvGrpSpPr>
        <xdr:cNvPr id="27" name="Groupe 26">
          <a:extLst>
            <a:ext uri="{FF2B5EF4-FFF2-40B4-BE49-F238E27FC236}">
              <a16:creationId xmlns:a16="http://schemas.microsoft.com/office/drawing/2014/main" id="{90CF4CF4-B606-439A-9D66-C3973879924F}"/>
            </a:ext>
          </a:extLst>
        </xdr:cNvPr>
        <xdr:cNvGrpSpPr/>
      </xdr:nvGrpSpPr>
      <xdr:grpSpPr>
        <a:xfrm>
          <a:off x="76200" y="57569100"/>
          <a:ext cx="1390651" cy="485775"/>
          <a:chOff x="10277474" y="209550"/>
          <a:chExt cx="1390651" cy="485775"/>
        </a:xfrm>
      </xdr:grpSpPr>
      <mc:AlternateContent xmlns:mc="http://schemas.openxmlformats.org/markup-compatibility/2006">
        <mc:Choice xmlns:a14="http://schemas.microsoft.com/office/drawing/2010/main" Requires="a14">
          <xdr:pic>
            <xdr:nvPicPr>
              <xdr:cNvPr id="28" name="Image 27">
                <a:extLst>
                  <a:ext uri="{FF2B5EF4-FFF2-40B4-BE49-F238E27FC236}">
                    <a16:creationId xmlns:a16="http://schemas.microsoft.com/office/drawing/2014/main" id="{8ED0B409-8197-49CA-BDBE-4D565D8411C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Bouton_retour" spid="_x0000_s1069"/>
                  </a:ext>
                </a:extLst>
              </xdr:cNvPicPr>
            </xdr:nvPicPr>
            <xdr:blipFill>
              <a:blip xmlns:r="http://schemas.openxmlformats.org/officeDocument/2006/relationships" r:embed="rId16"/>
              <a:srcRect/>
              <a:stretch>
                <a:fillRect/>
              </a:stretch>
            </xdr:blipFill>
            <xdr:spPr bwMode="auto">
              <a:xfrm>
                <a:off x="10334625" y="271393"/>
                <a:ext cx="1282670" cy="412668"/>
              </a:xfrm>
              <a:prstGeom prst="rect">
                <a:avLst/>
              </a:prstGeom>
              <a:ln w="34925">
                <a:noFill/>
              </a:ln>
              <a:effectLst/>
              <a:extLst/>
            </xdr:spPr>
          </xdr:pic>
        </mc:Choice>
        <mc:Fallback/>
      </mc:AlternateContent>
      <xdr:sp macro="" textlink="">
        <xdr:nvSpPr>
          <xdr:cNvPr id="29" name="Demi-cadre 28">
            <a:extLst>
              <a:ext uri="{FF2B5EF4-FFF2-40B4-BE49-F238E27FC236}">
                <a16:creationId xmlns:a16="http://schemas.microsoft.com/office/drawing/2014/main" id="{64E63128-997C-4E07-A610-384B1FE24694}"/>
              </a:ext>
            </a:extLst>
          </xdr:cNvPr>
          <xdr:cNvSpPr/>
        </xdr:nvSpPr>
        <xdr:spPr>
          <a:xfrm>
            <a:off x="10277474" y="209550"/>
            <a:ext cx="1390651" cy="485775"/>
          </a:xfrm>
          <a:prstGeom prst="halfFrame">
            <a:avLst>
              <a:gd name="adj1" fmla="val 8333"/>
              <a:gd name="adj2" fmla="val 8333"/>
            </a:avLst>
          </a:prstGeom>
          <a:solidFill>
            <a:srgbClr val="5999D3"/>
          </a:solidFill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38099</xdr:colOff>
          <xdr:row>279</xdr:row>
          <xdr:rowOff>0</xdr:rowOff>
        </xdr:from>
        <xdr:to>
          <xdr:col>2</xdr:col>
          <xdr:colOff>609600</xdr:colOff>
          <xdr:row>282</xdr:row>
          <xdr:rowOff>74102</xdr:rowOff>
        </xdr:to>
        <xdr:pic>
          <xdr:nvPicPr>
            <xdr:cNvPr id="32" name="Image 31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1C58E38A-5312-4F75-8DAD-5F97BF8F985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Bouton_retour" spid="_x0000_s1070"/>
                </a:ext>
              </a:extLst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38099" y="53949600"/>
              <a:ext cx="2095501" cy="674177"/>
            </a:xfrm>
            <a:prstGeom prst="rect">
              <a:avLst/>
            </a:prstGeom>
            <a:ln w="34925">
              <a:noFill/>
            </a:ln>
            <a:effectLst>
              <a:outerShdw blurRad="127000" dist="38100" dir="2700000" algn="ctr">
                <a:srgbClr val="000000">
                  <a:alpha val="45000"/>
                </a:srgbClr>
              </a:outerShdw>
            </a:effectLst>
            <a:scene3d>
              <a:camera prst="perspectiveFront" fov="2700000">
                <a:rot lat="20376000" lon="1938000" rev="20112001"/>
              </a:camera>
              <a:lightRig rig="soft" dir="t">
                <a:rot lat="0" lon="0" rev="0"/>
              </a:lightRig>
            </a:scene3d>
            <a:sp3d prstMaterial="translucentPowder">
              <a:bevelT w="203200" h="50800" prst="softRound"/>
            </a:sp3d>
            <a:extLst/>
          </xdr:spPr>
        </xdr:pic>
        <xdr:clientData/>
      </xdr:twoCellAnchor>
    </mc:Choice>
    <mc:Fallback/>
  </mc:AlternateContent>
  <xdr:twoCellAnchor editAs="oneCell">
    <xdr:from>
      <xdr:col>6</xdr:col>
      <xdr:colOff>243114</xdr:colOff>
      <xdr:row>297</xdr:row>
      <xdr:rowOff>0</xdr:rowOff>
    </xdr:from>
    <xdr:to>
      <xdr:col>6</xdr:col>
      <xdr:colOff>571500</xdr:colOff>
      <xdr:row>298</xdr:row>
      <xdr:rowOff>66675</xdr:rowOff>
    </xdr:to>
    <xdr:pic>
      <xdr:nvPicPr>
        <xdr:cNvPr id="33" name="Image 32" descr="Image associée">
          <a:extLst>
            <a:ext uri="{FF2B5EF4-FFF2-40B4-BE49-F238E27FC236}">
              <a16:creationId xmlns:a16="http://schemas.microsoft.com/office/drawing/2014/main" id="{4BCA6134-F0B9-49EF-87D8-95534AE21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5114" y="57550050"/>
          <a:ext cx="328386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180975</xdr:rowOff>
    </xdr:from>
    <xdr:to>
      <xdr:col>13</xdr:col>
      <xdr:colOff>0</xdr:colOff>
      <xdr:row>9</xdr:row>
      <xdr:rowOff>85725</xdr:rowOff>
    </xdr:to>
    <xdr:pic>
      <xdr:nvPicPr>
        <xdr:cNvPr id="36" name="Image 35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812E7C13-5778-4D08-A303-879E228B7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"/>
          <a:ext cx="92202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123825</xdr:rowOff>
    </xdr:from>
    <xdr:to>
      <xdr:col>13</xdr:col>
      <xdr:colOff>0</xdr:colOff>
      <xdr:row>4</xdr:row>
      <xdr:rowOff>28575</xdr:rowOff>
    </xdr:to>
    <xdr:pic>
      <xdr:nvPicPr>
        <xdr:cNvPr id="37" name="Image 36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F239FD4D-41E0-4833-8657-03A7464F1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2925"/>
          <a:ext cx="92202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76200</xdr:rowOff>
    </xdr:from>
    <xdr:to>
      <xdr:col>13</xdr:col>
      <xdr:colOff>0</xdr:colOff>
      <xdr:row>5</xdr:row>
      <xdr:rowOff>171450</xdr:rowOff>
    </xdr:to>
    <xdr:pic>
      <xdr:nvPicPr>
        <xdr:cNvPr id="39" name="Image 38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FEDD99BA-3DAB-4A74-9CDB-ECB32E904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6300"/>
          <a:ext cx="92202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38100</xdr:rowOff>
    </xdr:from>
    <xdr:to>
      <xdr:col>13</xdr:col>
      <xdr:colOff>0</xdr:colOff>
      <xdr:row>7</xdr:row>
      <xdr:rowOff>133350</xdr:rowOff>
    </xdr:to>
    <xdr:pic>
      <xdr:nvPicPr>
        <xdr:cNvPr id="40" name="Image 3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38CA8526-5A93-421F-9CCC-4CBBC2951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9200"/>
          <a:ext cx="92202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28575</xdr:rowOff>
        </xdr:from>
        <xdr:to>
          <xdr:col>3</xdr:col>
          <xdr:colOff>695325</xdr:colOff>
          <xdr:row>2</xdr:row>
          <xdr:rowOff>0</xdr:rowOff>
        </xdr:to>
        <xdr:sp macro="" textlink="">
          <xdr:nvSpPr>
            <xdr:cNvPr id="4097" name="Zone combinée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</xdr:row>
          <xdr:rowOff>19050</xdr:rowOff>
        </xdr:from>
        <xdr:to>
          <xdr:col>2</xdr:col>
          <xdr:colOff>2250</xdr:colOff>
          <xdr:row>2</xdr:row>
          <xdr:rowOff>40350</xdr:rowOff>
        </xdr:to>
        <xdr:pic>
          <xdr:nvPicPr>
            <xdr:cNvPr id="3" name="Image 2" descr="Drapeau de la Franc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hoix_drapeau" spid="_x0000_s436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343025" y="209550"/>
              <a:ext cx="288000" cy="28800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28575</xdr:colOff>
      <xdr:row>8</xdr:row>
      <xdr:rowOff>28574</xdr:rowOff>
    </xdr:from>
    <xdr:to>
      <xdr:col>6</xdr:col>
      <xdr:colOff>714375</xdr:colOff>
      <xdr:row>23</xdr:row>
      <xdr:rowOff>9525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19050</xdr:colOff>
      <xdr:row>23</xdr:row>
      <xdr:rowOff>38100</xdr:rowOff>
    </xdr:from>
    <xdr:to>
      <xdr:col>6</xdr:col>
      <xdr:colOff>704849</xdr:colOff>
      <xdr:row>38</xdr:row>
      <xdr:rowOff>133350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742950</xdr:colOff>
      <xdr:row>23</xdr:row>
      <xdr:rowOff>38099</xdr:rowOff>
    </xdr:from>
    <xdr:to>
      <xdr:col>11</xdr:col>
      <xdr:colOff>1257300</xdr:colOff>
      <xdr:row>38</xdr:row>
      <xdr:rowOff>142875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28576</xdr:colOff>
      <xdr:row>40</xdr:row>
      <xdr:rowOff>38099</xdr:rowOff>
    </xdr:from>
    <xdr:to>
      <xdr:col>6</xdr:col>
      <xdr:colOff>714376</xdr:colOff>
      <xdr:row>55</xdr:row>
      <xdr:rowOff>19050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19050</xdr:colOff>
      <xdr:row>55</xdr:row>
      <xdr:rowOff>38100</xdr:rowOff>
    </xdr:from>
    <xdr:to>
      <xdr:col>6</xdr:col>
      <xdr:colOff>704849</xdr:colOff>
      <xdr:row>70</xdr:row>
      <xdr:rowOff>133350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742949</xdr:colOff>
      <xdr:row>55</xdr:row>
      <xdr:rowOff>38099</xdr:rowOff>
    </xdr:from>
    <xdr:to>
      <xdr:col>11</xdr:col>
      <xdr:colOff>1266824</xdr:colOff>
      <xdr:row>70</xdr:row>
      <xdr:rowOff>142875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895349</xdr:colOff>
      <xdr:row>1</xdr:row>
      <xdr:rowOff>19050</xdr:rowOff>
    </xdr:from>
    <xdr:to>
      <xdr:col>14</xdr:col>
      <xdr:colOff>0</xdr:colOff>
      <xdr:row>4</xdr:row>
      <xdr:rowOff>0</xdr:rowOff>
    </xdr:to>
    <xdr:grpSp>
      <xdr:nvGrpSpPr>
        <xdr:cNvPr id="5" name="Groupe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10277474" y="209550"/>
          <a:ext cx="1390651" cy="485775"/>
          <a:chOff x="10277474" y="209550"/>
          <a:chExt cx="1390651" cy="4857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4" name="Image 23">
                <a:extLst>
                  <a:ext uri="{FF2B5EF4-FFF2-40B4-BE49-F238E27FC236}">
                    <a16:creationId xmlns:a16="http://schemas.microsoft.com/office/drawing/2014/main" id="{00000000-0008-0000-0200-000018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Bouton_retour" spid="_x0000_s4365"/>
                  </a:ext>
                </a:extLst>
              </xdr:cNvPicPr>
            </xdr:nvPicPr>
            <xdr:blipFill>
              <a:blip xmlns:r="http://schemas.openxmlformats.org/officeDocument/2006/relationships" r:embed="rId9"/>
              <a:srcRect/>
              <a:stretch>
                <a:fillRect/>
              </a:stretch>
            </xdr:blipFill>
            <xdr:spPr bwMode="auto">
              <a:xfrm>
                <a:off x="10334625" y="271393"/>
                <a:ext cx="1282670" cy="412668"/>
              </a:xfrm>
              <a:prstGeom prst="rect">
                <a:avLst/>
              </a:prstGeom>
              <a:ln w="34925">
                <a:noFill/>
              </a:ln>
              <a:effectLst/>
              <a:extLst/>
            </xdr:spPr>
          </xdr:pic>
        </mc:Choice>
        <mc:Fallback xmlns=""/>
      </mc:AlternateContent>
      <xdr:sp macro="" textlink="">
        <xdr:nvSpPr>
          <xdr:cNvPr id="2" name="Demi-cadre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SpPr/>
        </xdr:nvSpPr>
        <xdr:spPr>
          <a:xfrm>
            <a:off x="10277474" y="209550"/>
            <a:ext cx="1390651" cy="485775"/>
          </a:xfrm>
          <a:prstGeom prst="halfFrame">
            <a:avLst>
              <a:gd name="adj1" fmla="val 8333"/>
              <a:gd name="adj2" fmla="val 8333"/>
            </a:avLst>
          </a:prstGeom>
          <a:solidFill>
            <a:srgbClr val="5999D3"/>
          </a:solidFill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4</xdr:row>
      <xdr:rowOff>95250</xdr:rowOff>
    </xdr:from>
    <xdr:to>
      <xdr:col>2</xdr:col>
      <xdr:colOff>352575</xdr:colOff>
      <xdr:row>4</xdr:row>
      <xdr:rowOff>311250</xdr:rowOff>
    </xdr:to>
    <xdr:pic>
      <xdr:nvPicPr>
        <xdr:cNvPr id="9" name="Image 8" descr="Drapeau de la France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904875"/>
          <a:ext cx="324000" cy="2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</xdr:colOff>
      <xdr:row>5</xdr:row>
      <xdr:rowOff>104775</xdr:rowOff>
    </xdr:from>
    <xdr:to>
      <xdr:col>2</xdr:col>
      <xdr:colOff>352575</xdr:colOff>
      <xdr:row>5</xdr:row>
      <xdr:rowOff>266775</xdr:rowOff>
    </xdr:to>
    <xdr:pic>
      <xdr:nvPicPr>
        <xdr:cNvPr id="10" name="Image 9" descr="Drapeau du Royaume-Uni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295400"/>
          <a:ext cx="324000" cy="1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28574</xdr:colOff>
      <xdr:row>6</xdr:row>
      <xdr:rowOff>95250</xdr:rowOff>
    </xdr:from>
    <xdr:to>
      <xdr:col>2</xdr:col>
      <xdr:colOff>352574</xdr:colOff>
      <xdr:row>6</xdr:row>
      <xdr:rowOff>291614</xdr:rowOff>
    </xdr:to>
    <xdr:pic>
      <xdr:nvPicPr>
        <xdr:cNvPr id="11" name="Image 10" descr="Drapeau de l'Allemagne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699" y="1666875"/>
          <a:ext cx="324000" cy="196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</xdr:colOff>
      <xdr:row>7</xdr:row>
      <xdr:rowOff>85723</xdr:rowOff>
    </xdr:from>
    <xdr:to>
      <xdr:col>2</xdr:col>
      <xdr:colOff>369525</xdr:colOff>
      <xdr:row>7</xdr:row>
      <xdr:rowOff>310723</xdr:rowOff>
    </xdr:to>
    <xdr:pic>
      <xdr:nvPicPr>
        <xdr:cNvPr id="13" name="Image 12" descr="Drapeau de la Pologne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2038348"/>
          <a:ext cx="360000" cy="22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</xdr:colOff>
      <xdr:row>8</xdr:row>
      <xdr:rowOff>104775</xdr:rowOff>
    </xdr:from>
    <xdr:to>
      <xdr:col>2</xdr:col>
      <xdr:colOff>352575</xdr:colOff>
      <xdr:row>8</xdr:row>
      <xdr:rowOff>320775</xdr:rowOff>
    </xdr:to>
    <xdr:pic>
      <xdr:nvPicPr>
        <xdr:cNvPr id="15" name="Image 14" descr="Drapeau de l'Inde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38400"/>
          <a:ext cx="324000" cy="2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</xdr:colOff>
      <xdr:row>9</xdr:row>
      <xdr:rowOff>76200</xdr:rowOff>
    </xdr:from>
    <xdr:to>
      <xdr:col>2</xdr:col>
      <xdr:colOff>352575</xdr:colOff>
      <xdr:row>9</xdr:row>
      <xdr:rowOff>292200</xdr:rowOff>
    </xdr:to>
    <xdr:pic>
      <xdr:nvPicPr>
        <xdr:cNvPr id="16" name="Image 15" descr="Drapeau du Japon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3028950"/>
          <a:ext cx="324000" cy="2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95250</xdr:rowOff>
    </xdr:from>
    <xdr:to>
      <xdr:col>2</xdr:col>
      <xdr:colOff>352575</xdr:colOff>
      <xdr:row>10</xdr:row>
      <xdr:rowOff>311250</xdr:rowOff>
    </xdr:to>
    <xdr:pic>
      <xdr:nvPicPr>
        <xdr:cNvPr id="17" name="Image 16" descr="Drapeau de la République populaire de Chin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3190875"/>
          <a:ext cx="324000" cy="2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47626</xdr:colOff>
      <xdr:row>11</xdr:row>
      <xdr:rowOff>104775</xdr:rowOff>
    </xdr:from>
    <xdr:to>
      <xdr:col>2</xdr:col>
      <xdr:colOff>361951</xdr:colOff>
      <xdr:row>11</xdr:row>
      <xdr:rowOff>314325</xdr:rowOff>
    </xdr:to>
    <xdr:pic>
      <xdr:nvPicPr>
        <xdr:cNvPr id="14" name="Image 13" descr="Résultat de recherche d'images pour &quot;arabic language flag&quot;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1" y="3819525"/>
          <a:ext cx="31432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47"/>
  <sheetViews>
    <sheetView tabSelected="1" workbookViewId="0">
      <selection activeCell="D11" sqref="D11"/>
    </sheetView>
  </sheetViews>
  <sheetFormatPr baseColWidth="10" defaultColWidth="0" defaultRowHeight="15" zeroHeight="1" x14ac:dyDescent="0.25"/>
  <cols>
    <col min="1" max="12" width="11.42578125" customWidth="1"/>
    <col min="13" max="13" width="1.140625" customWidth="1"/>
    <col min="14" max="16384" width="11.42578125" hidden="1"/>
  </cols>
  <sheetData>
    <row r="1" spans="1:13" ht="27" x14ac:dyDescent="0.5">
      <c r="A1" s="73" t="s">
        <v>191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46"/>
    </row>
    <row r="2" spans="1:13" ht="6" customHeight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3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3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</row>
    <row r="8" spans="1:13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</row>
    <row r="9" spans="1:13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</row>
    <row r="10" spans="1:13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1" spans="1:13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</row>
    <row r="12" spans="1:13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18.75" x14ac:dyDescent="0.3">
      <c r="A13" s="71" t="s">
        <v>192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46"/>
    </row>
    <row r="14" spans="1:13" ht="3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ht="15.75" x14ac:dyDescent="0.25">
      <c r="A15" s="74" t="s">
        <v>195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19"/>
    </row>
    <row r="16" spans="1:13" ht="15.75" x14ac:dyDescent="0.25">
      <c r="A16" s="77" t="s">
        <v>197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19"/>
    </row>
    <row r="17" spans="1:13" ht="15.75" x14ac:dyDescent="0.25">
      <c r="A17" s="77" t="s">
        <v>218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19"/>
    </row>
    <row r="18" spans="1:13" ht="15.75" x14ac:dyDescent="0.25">
      <c r="A18" s="70" t="s">
        <v>196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19"/>
    </row>
    <row r="19" spans="1:13" ht="15.75" x14ac:dyDescent="0.25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19"/>
    </row>
    <row r="20" spans="1:13" ht="15.75" x14ac:dyDescent="0.25">
      <c r="A20" s="70" t="s">
        <v>198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19"/>
    </row>
    <row r="21" spans="1:13" ht="15.75" x14ac:dyDescent="0.25">
      <c r="A21" s="70"/>
      <c r="B21" s="70"/>
      <c r="C21" s="70"/>
      <c r="D21" s="70"/>
      <c r="E21" s="70"/>
      <c r="F21" s="70" t="s">
        <v>202</v>
      </c>
      <c r="G21" s="70"/>
      <c r="H21" s="70"/>
      <c r="I21" s="70"/>
      <c r="J21" s="70"/>
      <c r="K21" s="70"/>
      <c r="L21" s="70"/>
      <c r="M21" s="19"/>
    </row>
    <row r="22" spans="1:13" ht="15.75" x14ac:dyDescent="0.25">
      <c r="A22" s="70"/>
      <c r="B22" s="70"/>
      <c r="C22" s="70"/>
      <c r="D22" s="70"/>
      <c r="E22" s="70"/>
      <c r="F22" s="70" t="s">
        <v>219</v>
      </c>
      <c r="G22" s="70"/>
      <c r="H22" s="70"/>
      <c r="I22" s="70"/>
      <c r="J22" s="70"/>
      <c r="K22" s="70"/>
      <c r="L22" s="70"/>
      <c r="M22" s="19"/>
    </row>
    <row r="23" spans="1:13" ht="15.75" x14ac:dyDescent="0.25">
      <c r="A23" s="70"/>
      <c r="B23" s="70"/>
      <c r="C23" s="70"/>
      <c r="D23" s="70"/>
      <c r="E23" s="70"/>
      <c r="F23" s="70" t="s">
        <v>199</v>
      </c>
      <c r="G23" s="70"/>
      <c r="H23" s="70"/>
      <c r="I23" s="70"/>
      <c r="J23" s="70"/>
      <c r="K23" s="70"/>
      <c r="L23" s="70"/>
      <c r="M23" s="19"/>
    </row>
    <row r="24" spans="1:13" ht="15.75" x14ac:dyDescent="0.25">
      <c r="A24" s="70"/>
      <c r="B24" s="70"/>
      <c r="C24" s="70"/>
      <c r="D24" s="70"/>
      <c r="E24" s="70"/>
      <c r="F24" s="70" t="s">
        <v>200</v>
      </c>
      <c r="G24" s="70"/>
      <c r="H24" s="70"/>
      <c r="I24" s="70"/>
      <c r="J24" s="70"/>
      <c r="K24" s="70"/>
      <c r="L24" s="70"/>
      <c r="M24" s="19"/>
    </row>
    <row r="25" spans="1:13" ht="15.75" x14ac:dyDescent="0.25">
      <c r="A25" s="75" t="s">
        <v>203</v>
      </c>
      <c r="B25" s="70"/>
      <c r="C25" s="70"/>
      <c r="D25" s="70"/>
      <c r="E25" s="70"/>
      <c r="F25" s="70" t="s">
        <v>201</v>
      </c>
      <c r="G25" s="70"/>
      <c r="H25" s="70"/>
      <c r="I25" s="70"/>
      <c r="J25" s="70"/>
      <c r="K25" s="70"/>
      <c r="L25" s="70"/>
      <c r="M25" s="19"/>
    </row>
    <row r="26" spans="1:13" ht="15" customHeight="1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19"/>
    </row>
    <row r="27" spans="1:13" ht="15.75" x14ac:dyDescent="0.25">
      <c r="A27" s="74" t="s">
        <v>204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19"/>
    </row>
    <row r="28" spans="1:13" ht="15.75" x14ac:dyDescent="0.25">
      <c r="A28" s="70" t="s">
        <v>205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19"/>
    </row>
    <row r="29" spans="1:13" ht="15.75" x14ac:dyDescent="0.25">
      <c r="A29" s="70" t="s">
        <v>206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19"/>
    </row>
    <row r="30" spans="1:13" ht="15.75" x14ac:dyDescent="0.25">
      <c r="A30" s="70" t="s">
        <v>207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19"/>
    </row>
    <row r="31" spans="1:13" ht="15.75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19"/>
    </row>
    <row r="32" spans="1:13" ht="15.75" x14ac:dyDescent="0.25">
      <c r="A32" s="70" t="s">
        <v>208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19"/>
    </row>
    <row r="33" spans="1:13" ht="15.75" x14ac:dyDescent="0.25">
      <c r="A33" s="70" t="s">
        <v>209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19"/>
    </row>
    <row r="34" spans="1:13" ht="15.75" x14ac:dyDescent="0.25">
      <c r="A34" s="70"/>
      <c r="B34" s="70"/>
      <c r="C34" s="70"/>
      <c r="D34" s="70"/>
      <c r="E34" s="70"/>
      <c r="F34" s="70"/>
      <c r="G34" s="70" t="s">
        <v>210</v>
      </c>
      <c r="H34" s="70"/>
      <c r="I34" s="70"/>
      <c r="J34" s="70"/>
      <c r="K34" s="70"/>
      <c r="L34" s="70"/>
      <c r="M34" s="19"/>
    </row>
    <row r="35" spans="1:13" ht="15.75" x14ac:dyDescent="0.25">
      <c r="A35" s="70"/>
      <c r="B35" s="70"/>
      <c r="C35" s="70"/>
      <c r="D35" s="70"/>
      <c r="E35" s="70"/>
      <c r="F35" s="70"/>
      <c r="G35" s="70" t="s">
        <v>211</v>
      </c>
      <c r="H35" s="70"/>
      <c r="I35" s="70"/>
      <c r="J35" s="70"/>
      <c r="K35" s="70"/>
      <c r="L35" s="70"/>
      <c r="M35" s="19"/>
    </row>
    <row r="36" spans="1:13" ht="15.75" x14ac:dyDescent="0.25">
      <c r="A36" s="70"/>
      <c r="B36" s="70"/>
      <c r="C36" s="70"/>
      <c r="D36" s="70"/>
      <c r="E36" s="70"/>
      <c r="F36" s="70"/>
      <c r="G36" s="70" t="s">
        <v>220</v>
      </c>
      <c r="H36" s="70"/>
      <c r="I36" s="70"/>
      <c r="J36" s="70"/>
      <c r="K36" s="70"/>
      <c r="L36" s="70"/>
      <c r="M36" s="19"/>
    </row>
    <row r="37" spans="1:13" ht="15.75" x14ac:dyDescent="0.25">
      <c r="A37" s="70"/>
      <c r="B37" s="70"/>
      <c r="C37" s="70"/>
      <c r="D37" s="70"/>
      <c r="E37" s="70"/>
      <c r="F37" s="70"/>
      <c r="G37" s="70" t="s">
        <v>212</v>
      </c>
      <c r="H37" s="70"/>
      <c r="I37" s="70"/>
      <c r="J37" s="70"/>
      <c r="K37" s="70"/>
      <c r="L37" s="70"/>
      <c r="M37" s="19"/>
    </row>
    <row r="38" spans="1:13" ht="15.75" x14ac:dyDescent="0.25">
      <c r="A38" s="70"/>
      <c r="B38" s="70"/>
      <c r="C38" s="70"/>
      <c r="D38" s="70"/>
      <c r="E38" s="70"/>
      <c r="F38" s="70"/>
      <c r="G38" s="70" t="s">
        <v>213</v>
      </c>
      <c r="H38" s="70"/>
      <c r="I38" s="70"/>
      <c r="J38" s="70"/>
      <c r="K38" s="70"/>
      <c r="L38" s="70"/>
      <c r="M38" s="19"/>
    </row>
    <row r="39" spans="1:13" ht="15.75" x14ac:dyDescent="0.25">
      <c r="A39" s="70"/>
      <c r="B39" s="70"/>
      <c r="C39" s="70"/>
      <c r="D39" s="70"/>
      <c r="E39" s="70"/>
      <c r="F39" s="70"/>
      <c r="G39" s="70" t="s">
        <v>214</v>
      </c>
      <c r="H39" s="70"/>
      <c r="I39" s="70"/>
      <c r="J39" s="70"/>
      <c r="K39" s="70"/>
      <c r="L39" s="70"/>
      <c r="M39" s="19"/>
    </row>
    <row r="40" spans="1:13" ht="15.75" x14ac:dyDescent="0.25">
      <c r="A40" s="70"/>
      <c r="B40" s="70"/>
      <c r="C40" s="70"/>
      <c r="D40" s="70"/>
      <c r="E40" s="70"/>
      <c r="F40" s="70"/>
      <c r="G40" s="76" t="s">
        <v>216</v>
      </c>
      <c r="H40" s="70"/>
      <c r="I40" s="70"/>
      <c r="J40" s="70"/>
      <c r="K40" s="70"/>
      <c r="L40" s="70"/>
      <c r="M40" s="19"/>
    </row>
    <row r="41" spans="1:13" ht="15.75" x14ac:dyDescent="0.25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19"/>
    </row>
    <row r="42" spans="1:13" ht="15.75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19"/>
    </row>
    <row r="43" spans="1:13" ht="15.75" x14ac:dyDescent="0.25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19"/>
    </row>
    <row r="44" spans="1:13" ht="15.75" x14ac:dyDescent="0.25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19"/>
    </row>
    <row r="45" spans="1:13" ht="15.7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19"/>
    </row>
    <row r="46" spans="1:13" ht="15.7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19"/>
    </row>
    <row r="47" spans="1:13" ht="15.7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19"/>
    </row>
    <row r="48" spans="1:13" ht="15.7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19"/>
    </row>
    <row r="49" spans="1:13" ht="15.7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19"/>
    </row>
    <row r="50" spans="1:13" ht="15.75" x14ac:dyDescent="0.25">
      <c r="A50" s="75" t="s">
        <v>215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19"/>
    </row>
    <row r="51" spans="1:13" ht="15.75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19"/>
    </row>
    <row r="52" spans="1:13" ht="15.75" x14ac:dyDescent="0.25">
      <c r="A52" s="74" t="s">
        <v>217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19"/>
    </row>
    <row r="53" spans="1:13" ht="15.75" x14ac:dyDescent="0.25">
      <c r="A53" s="70" t="s">
        <v>193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19"/>
    </row>
    <row r="54" spans="1:13" ht="15.75" x14ac:dyDescent="0.25">
      <c r="A54" s="70" t="s">
        <v>221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19"/>
    </row>
    <row r="55" spans="1:13" ht="15.7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19"/>
    </row>
    <row r="56" spans="1:13" ht="15.7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19"/>
    </row>
    <row r="57" spans="1:13" ht="15.7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19"/>
    </row>
    <row r="58" spans="1:13" ht="15.75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19"/>
    </row>
    <row r="59" spans="1:13" ht="15.75" x14ac:dyDescent="0.25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19"/>
    </row>
    <row r="60" spans="1:13" ht="15.75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19"/>
    </row>
    <row r="61" spans="1:13" ht="15.7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19"/>
    </row>
    <row r="62" spans="1:13" ht="15.7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19"/>
    </row>
    <row r="63" spans="1:13" ht="15.75" x14ac:dyDescent="0.25">
      <c r="A63" s="70"/>
      <c r="B63" s="70"/>
      <c r="C63" s="70"/>
      <c r="D63" s="70"/>
      <c r="E63" s="74" t="s">
        <v>194</v>
      </c>
      <c r="F63" s="70"/>
      <c r="G63" s="70"/>
      <c r="H63" s="70"/>
      <c r="I63" s="70"/>
      <c r="J63" s="70"/>
      <c r="K63" s="70"/>
      <c r="L63" s="70"/>
      <c r="M63" s="19"/>
    </row>
    <row r="64" spans="1:13" ht="15.7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19"/>
    </row>
    <row r="65" spans="1:13" ht="15.7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19"/>
    </row>
    <row r="66" spans="1:13" ht="15.75" x14ac:dyDescent="0.25">
      <c r="A66" s="70" t="s">
        <v>222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19"/>
    </row>
    <row r="67" spans="1:13" ht="15.75" x14ac:dyDescent="0.25">
      <c r="A67" s="70"/>
      <c r="B67" s="70"/>
      <c r="C67" s="70"/>
      <c r="D67" s="70"/>
      <c r="E67" s="70"/>
      <c r="F67" s="70" t="s">
        <v>223</v>
      </c>
      <c r="G67" s="70"/>
      <c r="H67" s="70"/>
      <c r="I67" s="70"/>
      <c r="J67" s="70"/>
      <c r="K67" s="70"/>
      <c r="L67" s="70"/>
      <c r="M67" s="19"/>
    </row>
    <row r="68" spans="1:13" ht="15.75" x14ac:dyDescent="0.25">
      <c r="A68" s="70"/>
      <c r="B68" s="70"/>
      <c r="C68" s="70"/>
      <c r="D68" s="70"/>
      <c r="E68" s="70"/>
      <c r="F68" s="70" t="s">
        <v>224</v>
      </c>
      <c r="G68" s="70"/>
      <c r="H68" s="70"/>
      <c r="I68" s="70"/>
      <c r="J68" s="70"/>
      <c r="K68" s="70"/>
      <c r="L68" s="70"/>
      <c r="M68" s="19"/>
    </row>
    <row r="69" spans="1:13" ht="15.75" x14ac:dyDescent="0.25">
      <c r="A69" s="70"/>
      <c r="B69" s="70"/>
      <c r="C69" s="70"/>
      <c r="D69" s="70"/>
      <c r="E69" s="70"/>
      <c r="F69" s="70" t="s">
        <v>225</v>
      </c>
      <c r="G69" s="70"/>
      <c r="H69" s="70"/>
      <c r="I69" s="70"/>
      <c r="J69" s="70"/>
      <c r="K69" s="70"/>
      <c r="L69" s="70"/>
      <c r="M69" s="19"/>
    </row>
    <row r="70" spans="1:13" ht="15.75" x14ac:dyDescent="0.25">
      <c r="A70" s="70"/>
      <c r="B70" s="70"/>
      <c r="C70" s="70"/>
      <c r="D70" s="70"/>
      <c r="E70" s="70"/>
      <c r="F70" s="70" t="s">
        <v>226</v>
      </c>
      <c r="G70" s="70"/>
      <c r="H70" s="70"/>
      <c r="I70" s="70"/>
      <c r="J70" s="70"/>
      <c r="K70" s="70"/>
      <c r="L70" s="70"/>
      <c r="M70" s="19"/>
    </row>
    <row r="71" spans="1:13" ht="15.75" x14ac:dyDescent="0.25">
      <c r="A71" s="70"/>
      <c r="B71" s="70"/>
      <c r="C71" s="70"/>
      <c r="D71" s="70"/>
      <c r="E71" s="70"/>
      <c r="F71" s="70" t="s">
        <v>227</v>
      </c>
      <c r="G71" s="70"/>
      <c r="H71" s="70"/>
      <c r="I71" s="70"/>
      <c r="J71" s="70"/>
      <c r="K71" s="70"/>
      <c r="L71" s="70"/>
      <c r="M71" s="19"/>
    </row>
    <row r="72" spans="1:13" ht="15.75" x14ac:dyDescent="0.25">
      <c r="A72" s="70"/>
      <c r="B72" s="70"/>
      <c r="C72" s="70"/>
      <c r="D72" s="70"/>
      <c r="E72" s="70"/>
      <c r="F72" s="70" t="s">
        <v>228</v>
      </c>
      <c r="G72" s="70"/>
      <c r="H72" s="70"/>
      <c r="I72" s="70"/>
      <c r="J72" s="70"/>
      <c r="K72" s="70"/>
      <c r="L72" s="70"/>
      <c r="M72" s="19"/>
    </row>
    <row r="73" spans="1:13" ht="15.75" x14ac:dyDescent="0.25">
      <c r="A73" s="70"/>
      <c r="B73" s="70"/>
      <c r="C73" s="70"/>
      <c r="D73" s="70"/>
      <c r="E73" s="70"/>
      <c r="F73" s="70" t="s">
        <v>229</v>
      </c>
      <c r="G73" s="70"/>
      <c r="H73" s="70"/>
      <c r="I73" s="70"/>
      <c r="J73" s="70"/>
      <c r="K73" s="70"/>
      <c r="L73" s="70"/>
      <c r="M73" s="19"/>
    </row>
    <row r="74" spans="1:13" ht="15.75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19"/>
    </row>
    <row r="75" spans="1:13" ht="15.75" x14ac:dyDescent="0.25">
      <c r="A75" s="70"/>
      <c r="B75" s="70"/>
      <c r="C75" s="70"/>
      <c r="D75" s="70"/>
      <c r="E75" s="70"/>
      <c r="F75" s="70" t="s">
        <v>230</v>
      </c>
      <c r="G75" s="70"/>
      <c r="H75" s="70"/>
      <c r="I75" s="70"/>
      <c r="J75" s="70"/>
      <c r="K75" s="70"/>
      <c r="L75" s="70"/>
      <c r="M75" s="19"/>
    </row>
    <row r="76" spans="1:13" ht="15.75" x14ac:dyDescent="0.25">
      <c r="A76" s="70"/>
      <c r="B76" s="70"/>
      <c r="C76" s="70"/>
      <c r="D76" s="70"/>
      <c r="E76" s="70"/>
      <c r="F76" s="70" t="s">
        <v>231</v>
      </c>
      <c r="G76" s="70"/>
      <c r="H76" s="70"/>
      <c r="I76" s="70"/>
      <c r="J76" s="70"/>
      <c r="K76" s="70"/>
      <c r="L76" s="70"/>
      <c r="M76" s="19"/>
    </row>
    <row r="77" spans="1:13" ht="15.75" x14ac:dyDescent="0.25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19"/>
    </row>
    <row r="78" spans="1:13" ht="15.75" x14ac:dyDescent="0.25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19"/>
    </row>
    <row r="79" spans="1:13" ht="15.75" x14ac:dyDescent="0.25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19"/>
    </row>
    <row r="80" spans="1:13" ht="15.75" x14ac:dyDescent="0.25">
      <c r="A80" s="70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19"/>
    </row>
    <row r="81" spans="1:13" ht="15.75" x14ac:dyDescent="0.25">
      <c r="A81" s="70"/>
      <c r="B81" s="70"/>
      <c r="C81" s="70"/>
      <c r="D81" s="70"/>
      <c r="E81" s="70"/>
      <c r="F81" s="70"/>
      <c r="G81" s="70"/>
      <c r="H81" s="70"/>
      <c r="I81" s="70"/>
      <c r="J81" s="78" t="s">
        <v>232</v>
      </c>
      <c r="K81" s="70"/>
      <c r="L81" s="70"/>
      <c r="M81" s="19"/>
    </row>
    <row r="82" spans="1:13" ht="15.75" x14ac:dyDescent="0.25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19"/>
    </row>
    <row r="83" spans="1:13" ht="15.75" x14ac:dyDescent="0.25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19"/>
    </row>
    <row r="84" spans="1:13" ht="15.75" x14ac:dyDescent="0.25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19"/>
    </row>
    <row r="85" spans="1:13" ht="18.75" x14ac:dyDescent="0.3">
      <c r="A85" s="71" t="s">
        <v>233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46"/>
    </row>
    <row r="86" spans="1:13" ht="3" customHeight="1" x14ac:dyDescent="0.25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</row>
    <row r="87" spans="1:13" ht="15.75" x14ac:dyDescent="0.25">
      <c r="A87" s="70" t="s">
        <v>248</v>
      </c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19"/>
    </row>
    <row r="88" spans="1:13" ht="15.75" x14ac:dyDescent="0.25">
      <c r="A88" s="74" t="s">
        <v>235</v>
      </c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19"/>
    </row>
    <row r="89" spans="1:13" ht="15.75" x14ac:dyDescent="0.25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19"/>
    </row>
    <row r="90" spans="1:13" ht="15.75" x14ac:dyDescent="0.25">
      <c r="A90" s="70" t="s">
        <v>247</v>
      </c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19"/>
    </row>
    <row r="91" spans="1:13" ht="15.75" x14ac:dyDescent="0.25">
      <c r="A91" s="70"/>
      <c r="B91" s="70" t="s">
        <v>237</v>
      </c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19"/>
    </row>
    <row r="92" spans="1:13" ht="15.75" x14ac:dyDescent="0.25">
      <c r="A92" s="70"/>
      <c r="B92" s="70" t="s">
        <v>236</v>
      </c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19"/>
    </row>
    <row r="93" spans="1:13" ht="15.75" x14ac:dyDescent="0.25">
      <c r="A93" s="70"/>
      <c r="B93" s="70" t="s">
        <v>239</v>
      </c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19"/>
    </row>
    <row r="94" spans="1:13" ht="15.75" x14ac:dyDescent="0.25">
      <c r="A94" s="70"/>
      <c r="B94" s="70" t="s">
        <v>238</v>
      </c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19"/>
    </row>
    <row r="95" spans="1:13" ht="15.75" x14ac:dyDescent="0.25">
      <c r="A95" s="70"/>
      <c r="B95" s="70" t="s">
        <v>240</v>
      </c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19"/>
    </row>
    <row r="96" spans="1:13" ht="15.75" x14ac:dyDescent="0.25">
      <c r="A96" s="70"/>
      <c r="B96" s="70" t="s">
        <v>243</v>
      </c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19"/>
    </row>
    <row r="97" spans="1:13" ht="15.75" x14ac:dyDescent="0.25">
      <c r="A97" s="70"/>
      <c r="B97" s="70" t="s">
        <v>241</v>
      </c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19"/>
    </row>
    <row r="98" spans="1:13" ht="15.75" x14ac:dyDescent="0.25">
      <c r="A98" s="70"/>
      <c r="B98" s="70" t="s">
        <v>242</v>
      </c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19"/>
    </row>
    <row r="99" spans="1:13" ht="15.75" x14ac:dyDescent="0.25">
      <c r="A99" s="70"/>
      <c r="B99" s="70" t="s">
        <v>246</v>
      </c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19"/>
    </row>
    <row r="100" spans="1:13" ht="15.75" x14ac:dyDescent="0.25">
      <c r="A100" s="70" t="s">
        <v>244</v>
      </c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19"/>
    </row>
    <row r="101" spans="1:13" ht="15.75" x14ac:dyDescent="0.25">
      <c r="A101" s="70" t="s">
        <v>245</v>
      </c>
      <c r="B101" s="70"/>
      <c r="C101" s="70"/>
      <c r="D101" s="70"/>
      <c r="E101" s="70"/>
      <c r="F101" s="70"/>
      <c r="G101" s="79" t="s">
        <v>234</v>
      </c>
      <c r="H101" s="70"/>
      <c r="I101" s="70"/>
      <c r="J101" s="70"/>
      <c r="K101" s="70"/>
      <c r="L101" s="70"/>
      <c r="M101" s="19"/>
    </row>
    <row r="102" spans="1:13" ht="15.75" x14ac:dyDescent="0.25">
      <c r="A102" s="70"/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19"/>
    </row>
    <row r="103" spans="1:13" ht="15.75" x14ac:dyDescent="0.25">
      <c r="A103" s="70"/>
      <c r="B103" s="70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19"/>
    </row>
    <row r="104" spans="1:13" ht="15.75" x14ac:dyDescent="0.25">
      <c r="A104" s="70" t="s">
        <v>249</v>
      </c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19"/>
    </row>
    <row r="105" spans="1:13" ht="15.75" x14ac:dyDescent="0.25">
      <c r="A105" s="74" t="s">
        <v>250</v>
      </c>
      <c r="B105" s="70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19"/>
    </row>
    <row r="106" spans="1:13" ht="15.75" x14ac:dyDescent="0.25">
      <c r="A106" s="70"/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19"/>
    </row>
    <row r="107" spans="1:13" ht="15.75" x14ac:dyDescent="0.25">
      <c r="A107" s="70"/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19"/>
    </row>
    <row r="108" spans="1:13" ht="15.75" x14ac:dyDescent="0.25">
      <c r="A108" s="70"/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19"/>
    </row>
    <row r="109" spans="1:13" ht="15.75" x14ac:dyDescent="0.25">
      <c r="A109" s="70"/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19"/>
    </row>
    <row r="110" spans="1:13" ht="15.75" x14ac:dyDescent="0.25">
      <c r="A110" s="70"/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19"/>
    </row>
    <row r="111" spans="1:13" ht="15.75" x14ac:dyDescent="0.25">
      <c r="A111" s="70"/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19"/>
    </row>
    <row r="112" spans="1:13" ht="15.75" x14ac:dyDescent="0.25">
      <c r="A112" s="70"/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19"/>
    </row>
    <row r="113" spans="1:13" ht="15.75" x14ac:dyDescent="0.25">
      <c r="A113" s="70"/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19"/>
    </row>
    <row r="114" spans="1:13" ht="15.75" x14ac:dyDescent="0.25">
      <c r="A114" s="70"/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19"/>
    </row>
    <row r="115" spans="1:13" ht="15.75" x14ac:dyDescent="0.25">
      <c r="A115" s="70"/>
      <c r="B115" s="70"/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19"/>
    </row>
    <row r="116" spans="1:13" ht="15.75" x14ac:dyDescent="0.25">
      <c r="A116" s="70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19"/>
    </row>
    <row r="117" spans="1:13" ht="15.75" x14ac:dyDescent="0.25">
      <c r="A117" s="70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19"/>
    </row>
    <row r="118" spans="1:13" ht="15.75" x14ac:dyDescent="0.25">
      <c r="A118" s="70"/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19"/>
    </row>
    <row r="119" spans="1:13" ht="15.75" x14ac:dyDescent="0.25">
      <c r="A119" s="70"/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19"/>
    </row>
    <row r="120" spans="1:13" ht="15.75" x14ac:dyDescent="0.25">
      <c r="A120" s="70"/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19"/>
    </row>
    <row r="121" spans="1:13" ht="15.75" x14ac:dyDescent="0.25">
      <c r="A121" s="70"/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19"/>
    </row>
    <row r="122" spans="1:13" ht="15.75" x14ac:dyDescent="0.25">
      <c r="A122" s="70"/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19"/>
    </row>
    <row r="123" spans="1:13" ht="15.75" x14ac:dyDescent="0.25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19"/>
    </row>
    <row r="124" spans="1:13" ht="15.75" x14ac:dyDescent="0.25">
      <c r="A124" s="70"/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19"/>
    </row>
    <row r="125" spans="1:13" ht="15.75" x14ac:dyDescent="0.25">
      <c r="A125" s="70"/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19"/>
    </row>
    <row r="126" spans="1:13" ht="15.75" x14ac:dyDescent="0.25">
      <c r="A126" s="70"/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19"/>
    </row>
    <row r="127" spans="1:13" ht="15.75" x14ac:dyDescent="0.25">
      <c r="A127" s="70"/>
      <c r="B127" s="70"/>
      <c r="C127" s="70"/>
      <c r="D127" s="70"/>
      <c r="E127" s="70"/>
      <c r="F127" s="70"/>
      <c r="G127" s="70"/>
      <c r="H127" s="70"/>
      <c r="I127" s="70"/>
      <c r="J127" s="70"/>
      <c r="K127" s="75" t="s">
        <v>251</v>
      </c>
      <c r="L127" s="70"/>
      <c r="M127" s="19"/>
    </row>
    <row r="128" spans="1:13" ht="15.75" x14ac:dyDescent="0.25">
      <c r="A128" s="70"/>
      <c r="B128" s="70"/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19"/>
    </row>
    <row r="129" spans="1:13" ht="15.75" x14ac:dyDescent="0.25">
      <c r="A129" s="70" t="s">
        <v>253</v>
      </c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19"/>
    </row>
    <row r="130" spans="1:13" ht="15.75" x14ac:dyDescent="0.25">
      <c r="A130" s="70" t="s">
        <v>254</v>
      </c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19"/>
    </row>
    <row r="131" spans="1:13" ht="15.75" x14ac:dyDescent="0.25">
      <c r="A131" s="74" t="s">
        <v>252</v>
      </c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19"/>
    </row>
    <row r="132" spans="1:13" ht="15.75" x14ac:dyDescent="0.25">
      <c r="A132" s="70"/>
      <c r="B132" s="70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19"/>
    </row>
    <row r="133" spans="1:13" ht="15.75" x14ac:dyDescent="0.25">
      <c r="A133" s="70"/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19"/>
    </row>
    <row r="134" spans="1:13" ht="15.75" x14ac:dyDescent="0.25">
      <c r="A134" s="78" t="s">
        <v>255</v>
      </c>
      <c r="B134" s="70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19"/>
    </row>
    <row r="135" spans="1:13" ht="15.75" x14ac:dyDescent="0.25">
      <c r="A135" s="70"/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19"/>
    </row>
    <row r="136" spans="1:13" ht="15.75" x14ac:dyDescent="0.25">
      <c r="A136" s="70"/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19"/>
    </row>
    <row r="137" spans="1:13" ht="15.75" x14ac:dyDescent="0.25">
      <c r="A137" s="70"/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19"/>
    </row>
    <row r="138" spans="1:13" ht="15.75" x14ac:dyDescent="0.25">
      <c r="A138" s="70"/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19"/>
    </row>
    <row r="139" spans="1:13" ht="15.75" x14ac:dyDescent="0.25">
      <c r="A139" s="80" t="s">
        <v>256</v>
      </c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19"/>
    </row>
    <row r="140" spans="1:13" ht="15.75" x14ac:dyDescent="0.25">
      <c r="A140" s="78" t="s">
        <v>259</v>
      </c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19"/>
    </row>
    <row r="141" spans="1:13" ht="15.75" x14ac:dyDescent="0.25">
      <c r="A141" s="70" t="s">
        <v>260</v>
      </c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19"/>
    </row>
    <row r="142" spans="1:13" ht="15.75" x14ac:dyDescent="0.25">
      <c r="A142" s="70" t="s">
        <v>257</v>
      </c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19"/>
    </row>
    <row r="143" spans="1:13" ht="15.75" x14ac:dyDescent="0.25">
      <c r="A143" s="70" t="s">
        <v>258</v>
      </c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19"/>
    </row>
    <row r="144" spans="1:13" ht="15.75" x14ac:dyDescent="0.25">
      <c r="A144" s="70"/>
      <c r="B144" s="70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19"/>
    </row>
    <row r="145" spans="1:13" ht="15.75" x14ac:dyDescent="0.25">
      <c r="A145" s="70" t="s">
        <v>262</v>
      </c>
      <c r="B145" s="70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19"/>
    </row>
    <row r="146" spans="1:13" ht="15.75" x14ac:dyDescent="0.25">
      <c r="A146" s="70" t="s">
        <v>261</v>
      </c>
      <c r="B146" s="70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19"/>
    </row>
    <row r="147" spans="1:13" ht="15.75" x14ac:dyDescent="0.25">
      <c r="A147" s="70"/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19"/>
    </row>
    <row r="148" spans="1:13" ht="15.75" x14ac:dyDescent="0.25">
      <c r="A148" s="70"/>
      <c r="B148" s="70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19"/>
    </row>
    <row r="149" spans="1:13" ht="15.75" x14ac:dyDescent="0.25">
      <c r="A149" s="70"/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19"/>
    </row>
    <row r="150" spans="1:13" ht="15.75" x14ac:dyDescent="0.25">
      <c r="A150" s="70"/>
      <c r="B150" s="70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19"/>
    </row>
    <row r="151" spans="1:13" ht="15.75" x14ac:dyDescent="0.25">
      <c r="A151" s="70"/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19"/>
    </row>
    <row r="152" spans="1:13" ht="15.75" x14ac:dyDescent="0.25">
      <c r="A152" s="70"/>
      <c r="B152" s="70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19"/>
    </row>
    <row r="153" spans="1:13" ht="15.75" x14ac:dyDescent="0.25">
      <c r="A153" s="70"/>
      <c r="B153" s="70"/>
      <c r="C153" s="70"/>
      <c r="D153" s="70"/>
      <c r="E153" s="70"/>
      <c r="F153" s="70"/>
      <c r="G153" s="70"/>
      <c r="H153" s="70"/>
      <c r="I153" s="70"/>
      <c r="J153" s="70"/>
      <c r="K153" s="70"/>
      <c r="L153" s="70"/>
      <c r="M153" s="19"/>
    </row>
    <row r="154" spans="1:13" ht="15.75" x14ac:dyDescent="0.25">
      <c r="A154" s="70"/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19"/>
    </row>
    <row r="155" spans="1:13" ht="15.75" x14ac:dyDescent="0.25">
      <c r="A155" s="70"/>
      <c r="B155" s="70"/>
      <c r="C155" s="70"/>
      <c r="D155" s="70"/>
      <c r="E155" s="70"/>
      <c r="F155" s="70"/>
      <c r="G155" s="70"/>
      <c r="H155" s="70"/>
      <c r="I155" s="70"/>
      <c r="J155" s="70"/>
      <c r="K155" s="70"/>
      <c r="L155" s="70"/>
      <c r="M155" s="19"/>
    </row>
    <row r="156" spans="1:13" ht="15.75" x14ac:dyDescent="0.25">
      <c r="A156" s="70"/>
      <c r="B156" s="70"/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19"/>
    </row>
    <row r="157" spans="1:13" ht="15.75" x14ac:dyDescent="0.25">
      <c r="A157" s="70"/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19"/>
    </row>
    <row r="158" spans="1:13" ht="15.75" x14ac:dyDescent="0.25">
      <c r="A158" s="70"/>
      <c r="B158" s="70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19"/>
    </row>
    <row r="159" spans="1:13" ht="15.75" x14ac:dyDescent="0.25">
      <c r="A159" s="70"/>
      <c r="B159" s="70"/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19"/>
    </row>
    <row r="160" spans="1:13" ht="15.75" x14ac:dyDescent="0.25">
      <c r="A160" s="70"/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19"/>
    </row>
    <row r="161" spans="1:13" ht="15.75" x14ac:dyDescent="0.25">
      <c r="A161" s="70"/>
      <c r="B161" s="70"/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19"/>
    </row>
    <row r="162" spans="1:13" ht="15.75" x14ac:dyDescent="0.25">
      <c r="A162" s="70"/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19"/>
    </row>
    <row r="163" spans="1:13" ht="15.75" x14ac:dyDescent="0.25">
      <c r="A163" s="70"/>
      <c r="B163" s="70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19"/>
    </row>
    <row r="164" spans="1:13" ht="15.75" x14ac:dyDescent="0.25">
      <c r="A164" s="70"/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19"/>
    </row>
    <row r="165" spans="1:13" ht="15.75" x14ac:dyDescent="0.25">
      <c r="A165" s="78" t="s">
        <v>263</v>
      </c>
      <c r="B165" s="70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19"/>
    </row>
    <row r="166" spans="1:13" ht="15.75" x14ac:dyDescent="0.25">
      <c r="A166" s="70" t="s">
        <v>266</v>
      </c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19"/>
    </row>
    <row r="167" spans="1:13" ht="15.75" x14ac:dyDescent="0.25">
      <c r="A167" s="70" t="s">
        <v>264</v>
      </c>
      <c r="B167" s="70"/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19"/>
    </row>
    <row r="168" spans="1:13" ht="15.75" x14ac:dyDescent="0.25">
      <c r="A168" s="70" t="s">
        <v>265</v>
      </c>
      <c r="B168" s="70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19"/>
    </row>
    <row r="169" spans="1:13" ht="15.75" x14ac:dyDescent="0.25">
      <c r="A169" s="70" t="s">
        <v>267</v>
      </c>
      <c r="B169" s="7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19"/>
    </row>
    <row r="170" spans="1:13" ht="15.75" x14ac:dyDescent="0.25">
      <c r="A170" s="70"/>
      <c r="B170" s="70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19"/>
    </row>
    <row r="171" spans="1:13" ht="15.75" x14ac:dyDescent="0.25">
      <c r="A171" s="70"/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19"/>
    </row>
    <row r="172" spans="1:13" ht="15.75" x14ac:dyDescent="0.25">
      <c r="A172" s="70"/>
      <c r="B172" s="70"/>
      <c r="C172" s="70"/>
      <c r="D172" s="70"/>
      <c r="E172" s="70"/>
      <c r="F172" s="70"/>
      <c r="G172" s="70"/>
      <c r="H172" s="83" t="s">
        <v>268</v>
      </c>
      <c r="I172" s="70"/>
      <c r="J172" s="70"/>
      <c r="K172" s="70"/>
      <c r="L172" s="70"/>
      <c r="M172" s="19"/>
    </row>
    <row r="173" spans="1:13" ht="15.75" x14ac:dyDescent="0.25">
      <c r="A173" s="70"/>
      <c r="B173" s="70"/>
      <c r="C173" s="70"/>
      <c r="D173" s="70"/>
      <c r="E173" s="70"/>
      <c r="F173" s="70"/>
      <c r="G173" s="70"/>
      <c r="H173" s="84" t="s">
        <v>269</v>
      </c>
      <c r="I173" s="70"/>
      <c r="J173" s="70"/>
      <c r="K173" s="70"/>
      <c r="L173" s="70"/>
      <c r="M173" s="19"/>
    </row>
    <row r="174" spans="1:13" ht="15.75" x14ac:dyDescent="0.25">
      <c r="A174" s="70"/>
      <c r="B174" s="70"/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19"/>
    </row>
    <row r="175" spans="1:13" ht="15.75" x14ac:dyDescent="0.25">
      <c r="A175" s="70"/>
      <c r="B175" s="70"/>
      <c r="C175" s="70"/>
      <c r="D175" s="70"/>
      <c r="E175" s="70"/>
      <c r="F175" s="70"/>
      <c r="G175" s="70"/>
      <c r="H175" s="70" t="s">
        <v>271</v>
      </c>
      <c r="I175" s="70"/>
      <c r="J175" s="70"/>
      <c r="K175" s="70"/>
      <c r="L175" s="70"/>
      <c r="M175" s="19"/>
    </row>
    <row r="176" spans="1:13" ht="15.75" x14ac:dyDescent="0.25">
      <c r="A176" s="70"/>
      <c r="B176" s="70"/>
      <c r="C176" s="70"/>
      <c r="D176" s="70"/>
      <c r="E176" s="70"/>
      <c r="F176" s="70"/>
      <c r="G176" s="70"/>
      <c r="H176" s="70" t="s">
        <v>272</v>
      </c>
      <c r="I176" s="70"/>
      <c r="J176" s="70"/>
      <c r="K176" s="70"/>
      <c r="L176" s="70"/>
      <c r="M176" s="19"/>
    </row>
    <row r="177" spans="1:13" ht="15.75" x14ac:dyDescent="0.25">
      <c r="A177" s="70"/>
      <c r="B177" s="70"/>
      <c r="C177" s="70"/>
      <c r="D177" s="70"/>
      <c r="E177" s="70"/>
      <c r="F177" s="70"/>
      <c r="G177" s="70"/>
      <c r="H177" s="70" t="s">
        <v>270</v>
      </c>
      <c r="I177" s="70"/>
      <c r="J177" s="70"/>
      <c r="K177" s="70"/>
      <c r="L177" s="70"/>
      <c r="M177" s="19"/>
    </row>
    <row r="178" spans="1:13" ht="15.75" x14ac:dyDescent="0.25">
      <c r="A178" s="70"/>
      <c r="B178" s="70"/>
      <c r="C178" s="70"/>
      <c r="D178" s="70"/>
      <c r="E178" s="70"/>
      <c r="F178" s="70"/>
      <c r="G178" s="70"/>
      <c r="H178" s="70"/>
      <c r="I178" s="70"/>
      <c r="J178" s="70"/>
      <c r="K178" s="70"/>
      <c r="L178" s="70"/>
      <c r="M178" s="19"/>
    </row>
    <row r="179" spans="1:13" ht="15.75" x14ac:dyDescent="0.25">
      <c r="A179" s="70"/>
      <c r="B179" s="70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19"/>
    </row>
    <row r="180" spans="1:13" ht="15.75" x14ac:dyDescent="0.25">
      <c r="A180" s="70"/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19"/>
    </row>
    <row r="181" spans="1:13" ht="15.75" x14ac:dyDescent="0.25">
      <c r="A181" s="70"/>
      <c r="B181" s="70"/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19"/>
    </row>
    <row r="182" spans="1:13" ht="15.75" x14ac:dyDescent="0.25">
      <c r="A182" s="70"/>
      <c r="B182" s="70"/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19"/>
    </row>
    <row r="183" spans="1:13" ht="15.75" x14ac:dyDescent="0.25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L183" s="70"/>
      <c r="M183" s="19"/>
    </row>
    <row r="184" spans="1:13" ht="15.75" x14ac:dyDescent="0.25">
      <c r="A184" s="70"/>
      <c r="B184" s="70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19"/>
    </row>
    <row r="185" spans="1:13" ht="15.75" x14ac:dyDescent="0.25">
      <c r="A185" s="70"/>
      <c r="B185" s="70"/>
      <c r="C185" s="70"/>
      <c r="D185" s="70"/>
      <c r="E185" s="70"/>
      <c r="F185" s="70"/>
      <c r="G185" s="70"/>
      <c r="H185" s="70"/>
      <c r="I185" s="70"/>
      <c r="J185" s="70"/>
      <c r="K185" s="70"/>
      <c r="L185" s="70"/>
      <c r="M185" s="19"/>
    </row>
    <row r="186" spans="1:13" ht="15.75" x14ac:dyDescent="0.25">
      <c r="A186" s="70"/>
      <c r="B186" s="70"/>
      <c r="C186" s="70"/>
      <c r="D186" s="70"/>
      <c r="E186" s="70"/>
      <c r="F186" s="70"/>
      <c r="G186" s="70"/>
      <c r="H186" s="70"/>
      <c r="I186" s="70"/>
      <c r="J186" s="70"/>
      <c r="K186" s="70"/>
      <c r="L186" s="70"/>
      <c r="M186" s="19"/>
    </row>
    <row r="187" spans="1:13" ht="15.75" x14ac:dyDescent="0.25">
      <c r="A187" s="70"/>
      <c r="B187" s="70"/>
      <c r="C187" s="70"/>
      <c r="D187" s="70"/>
      <c r="E187" s="70"/>
      <c r="F187" s="70"/>
      <c r="G187" s="70"/>
      <c r="H187" s="70"/>
      <c r="I187" s="70"/>
      <c r="J187" s="70"/>
      <c r="K187" s="70"/>
      <c r="L187" s="70"/>
      <c r="M187" s="19"/>
    </row>
    <row r="188" spans="1:13" ht="15.75" x14ac:dyDescent="0.25">
      <c r="A188" s="70"/>
      <c r="B188" s="70"/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19"/>
    </row>
    <row r="189" spans="1:13" ht="15.75" x14ac:dyDescent="0.25">
      <c r="A189" s="70"/>
      <c r="B189" s="70"/>
      <c r="C189" s="70"/>
      <c r="D189" s="70"/>
      <c r="E189" s="70"/>
      <c r="F189" s="70"/>
      <c r="G189" s="70" t="s">
        <v>273</v>
      </c>
      <c r="H189" s="70"/>
      <c r="I189" s="70"/>
      <c r="J189" s="70"/>
      <c r="K189" s="70"/>
      <c r="L189" s="70"/>
      <c r="M189" s="19"/>
    </row>
    <row r="190" spans="1:13" ht="15.75" x14ac:dyDescent="0.25">
      <c r="A190" s="70"/>
      <c r="B190" s="70"/>
      <c r="C190" s="70"/>
      <c r="D190" s="70"/>
      <c r="E190" s="70"/>
      <c r="F190" s="70"/>
      <c r="G190" s="70" t="s">
        <v>274</v>
      </c>
      <c r="H190" s="70"/>
      <c r="I190" s="70"/>
      <c r="J190" s="70"/>
      <c r="K190" s="70"/>
      <c r="L190" s="70"/>
      <c r="M190" s="19"/>
    </row>
    <row r="191" spans="1:13" ht="15.75" x14ac:dyDescent="0.25">
      <c r="A191" s="70"/>
      <c r="B191" s="70"/>
      <c r="C191" s="70"/>
      <c r="D191" s="70"/>
      <c r="E191" s="70"/>
      <c r="F191" s="70"/>
      <c r="G191" s="70"/>
      <c r="H191" s="70"/>
      <c r="I191" s="70"/>
      <c r="J191" s="70"/>
      <c r="K191" s="70"/>
      <c r="L191" s="70"/>
      <c r="M191" s="19"/>
    </row>
    <row r="192" spans="1:13" ht="15.75" x14ac:dyDescent="0.25">
      <c r="A192" s="70"/>
      <c r="B192" s="70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19"/>
    </row>
    <row r="193" spans="1:13" ht="15.75" x14ac:dyDescent="0.25">
      <c r="A193" s="70"/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19"/>
    </row>
    <row r="194" spans="1:13" ht="15.75" x14ac:dyDescent="0.25">
      <c r="A194" s="70"/>
      <c r="B194" s="70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19"/>
    </row>
    <row r="195" spans="1:13" ht="15.75" x14ac:dyDescent="0.25">
      <c r="A195" s="70"/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19"/>
    </row>
    <row r="196" spans="1:13" ht="15.75" x14ac:dyDescent="0.25">
      <c r="A196" s="70"/>
      <c r="B196" s="70"/>
      <c r="C196" s="70"/>
      <c r="D196" s="70"/>
      <c r="E196" s="70"/>
      <c r="F196" s="70"/>
      <c r="G196" s="70"/>
      <c r="H196" s="70"/>
      <c r="I196" s="70"/>
      <c r="J196" s="70"/>
      <c r="K196" s="70"/>
      <c r="L196" s="70"/>
      <c r="M196" s="19"/>
    </row>
    <row r="197" spans="1:13" ht="15.75" x14ac:dyDescent="0.25">
      <c r="A197" s="70"/>
      <c r="B197" s="70"/>
      <c r="C197" s="70"/>
      <c r="D197" s="70"/>
      <c r="E197" s="70"/>
      <c r="F197" s="70"/>
      <c r="G197" s="83" t="s">
        <v>275</v>
      </c>
      <c r="H197" s="70"/>
      <c r="I197" s="70"/>
      <c r="J197" s="70"/>
      <c r="K197" s="70"/>
      <c r="L197" s="70"/>
      <c r="M197" s="19"/>
    </row>
    <row r="198" spans="1:13" ht="15.75" x14ac:dyDescent="0.25">
      <c r="A198" s="70"/>
      <c r="B198" s="70"/>
      <c r="C198" s="70"/>
      <c r="D198" s="70"/>
      <c r="E198" s="70"/>
      <c r="F198" s="70"/>
      <c r="G198" s="70"/>
      <c r="H198" s="70"/>
      <c r="I198" s="70"/>
      <c r="J198" s="70"/>
      <c r="K198" s="70"/>
      <c r="L198" s="70"/>
      <c r="M198" s="19"/>
    </row>
    <row r="199" spans="1:13" ht="15.75" x14ac:dyDescent="0.25">
      <c r="A199" s="78" t="s">
        <v>276</v>
      </c>
      <c r="B199" s="70"/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19"/>
    </row>
    <row r="200" spans="1:13" ht="15.75" x14ac:dyDescent="0.25">
      <c r="A200" s="70" t="s">
        <v>277</v>
      </c>
      <c r="B200" s="70"/>
      <c r="C200" s="70"/>
      <c r="D200" s="70"/>
      <c r="E200" s="70"/>
      <c r="F200" s="70"/>
      <c r="G200" s="70"/>
      <c r="H200" s="70"/>
      <c r="I200" s="70"/>
      <c r="J200" s="70"/>
      <c r="K200" s="70"/>
      <c r="L200" s="70"/>
      <c r="M200" s="19"/>
    </row>
    <row r="201" spans="1:13" ht="15.75" x14ac:dyDescent="0.25">
      <c r="A201" s="70" t="s">
        <v>278</v>
      </c>
      <c r="B201" s="70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19"/>
    </row>
    <row r="202" spans="1:13" ht="15.75" x14ac:dyDescent="0.25">
      <c r="A202" s="70" t="s">
        <v>279</v>
      </c>
      <c r="B202" s="70"/>
      <c r="C202" s="70"/>
      <c r="D202" s="70"/>
      <c r="E202" s="70"/>
      <c r="F202" s="70"/>
      <c r="G202" s="70"/>
      <c r="H202" s="70"/>
      <c r="I202" s="70"/>
      <c r="J202" s="70"/>
      <c r="K202" s="70"/>
      <c r="L202" s="70"/>
      <c r="M202" s="19"/>
    </row>
    <row r="203" spans="1:13" ht="15.75" x14ac:dyDescent="0.25">
      <c r="A203" s="70" t="s">
        <v>280</v>
      </c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19"/>
    </row>
    <row r="204" spans="1:13" ht="15.75" x14ac:dyDescent="0.25">
      <c r="A204" s="70" t="s">
        <v>281</v>
      </c>
      <c r="B204" s="70"/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19"/>
    </row>
    <row r="205" spans="1:13" ht="15.75" x14ac:dyDescent="0.25">
      <c r="A205" s="70"/>
      <c r="B205" s="70"/>
      <c r="C205" s="70"/>
      <c r="D205" s="70"/>
      <c r="E205" s="70"/>
      <c r="F205" s="70"/>
      <c r="G205" s="70"/>
      <c r="H205" s="70"/>
      <c r="I205" s="70"/>
      <c r="J205" s="70"/>
      <c r="K205" s="70"/>
      <c r="L205" s="70"/>
      <c r="M205" s="19"/>
    </row>
    <row r="206" spans="1:13" ht="15.75" x14ac:dyDescent="0.25">
      <c r="A206" s="70"/>
      <c r="B206" s="70"/>
      <c r="C206" s="70"/>
      <c r="D206" s="70"/>
      <c r="E206" s="70"/>
      <c r="F206" s="70"/>
      <c r="G206" s="70"/>
      <c r="H206" s="70"/>
      <c r="I206" s="70"/>
      <c r="J206" s="70"/>
      <c r="K206" s="70"/>
      <c r="L206" s="70"/>
      <c r="M206" s="19"/>
    </row>
    <row r="207" spans="1:13" ht="15.75" x14ac:dyDescent="0.25">
      <c r="A207" s="70"/>
      <c r="B207" s="70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19"/>
    </row>
    <row r="208" spans="1:13" ht="15.75" x14ac:dyDescent="0.25">
      <c r="A208" s="70"/>
      <c r="B208" s="70"/>
      <c r="C208" s="70"/>
      <c r="D208" s="70"/>
      <c r="E208" s="70"/>
      <c r="F208" s="70"/>
      <c r="G208" s="70"/>
      <c r="H208" s="70"/>
      <c r="I208" s="70"/>
      <c r="J208" s="70"/>
      <c r="K208" s="70"/>
      <c r="L208" s="70"/>
      <c r="M208" s="19"/>
    </row>
    <row r="209" spans="1:13" ht="15.75" x14ac:dyDescent="0.25">
      <c r="A209" s="70"/>
      <c r="B209" s="70"/>
      <c r="C209" s="70"/>
      <c r="D209" s="70"/>
      <c r="E209" s="70"/>
      <c r="F209" s="70"/>
      <c r="G209" s="70"/>
      <c r="H209" s="70"/>
      <c r="I209" s="70"/>
      <c r="J209" s="70"/>
      <c r="K209" s="70"/>
      <c r="L209" s="70"/>
      <c r="M209" s="19"/>
    </row>
    <row r="210" spans="1:13" ht="15.75" x14ac:dyDescent="0.25">
      <c r="A210" s="70"/>
      <c r="B210" s="70"/>
      <c r="C210" s="70"/>
      <c r="D210" s="70"/>
      <c r="E210" s="70"/>
      <c r="F210" s="70"/>
      <c r="G210" s="70"/>
      <c r="H210" s="70"/>
      <c r="I210" s="70"/>
      <c r="J210" s="70"/>
      <c r="K210" s="70"/>
      <c r="L210" s="70"/>
      <c r="M210" s="19"/>
    </row>
    <row r="211" spans="1:13" ht="15.75" x14ac:dyDescent="0.25">
      <c r="A211" s="70"/>
      <c r="B211" s="70"/>
      <c r="C211" s="70"/>
      <c r="D211" s="70"/>
      <c r="E211" s="70"/>
      <c r="F211" s="70"/>
      <c r="G211" s="70"/>
      <c r="H211" s="70"/>
      <c r="I211" s="70"/>
      <c r="J211" s="70"/>
      <c r="K211" s="70"/>
      <c r="L211" s="70"/>
      <c r="M211" s="19"/>
    </row>
    <row r="212" spans="1:13" ht="15.75" x14ac:dyDescent="0.25">
      <c r="A212" s="70"/>
      <c r="B212" s="70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19"/>
    </row>
    <row r="213" spans="1:13" ht="15.75" x14ac:dyDescent="0.25">
      <c r="A213" s="70"/>
      <c r="B213" s="70"/>
      <c r="C213" s="70"/>
      <c r="D213" s="70"/>
      <c r="E213" s="70"/>
      <c r="F213" s="70"/>
      <c r="G213" s="70"/>
      <c r="H213" s="70"/>
      <c r="I213" s="70"/>
      <c r="J213" s="70"/>
      <c r="K213" s="70"/>
      <c r="L213" s="70"/>
      <c r="M213" s="19"/>
    </row>
    <row r="214" spans="1:13" ht="15.75" x14ac:dyDescent="0.25">
      <c r="A214" s="70"/>
      <c r="B214" s="70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19"/>
    </row>
    <row r="215" spans="1:13" ht="15.75" x14ac:dyDescent="0.25">
      <c r="A215" s="70"/>
      <c r="B215" s="70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19"/>
    </row>
    <row r="216" spans="1:13" ht="15.75" x14ac:dyDescent="0.25">
      <c r="A216" s="70"/>
      <c r="B216" s="70"/>
      <c r="C216" s="70"/>
      <c r="D216" s="70"/>
      <c r="E216" s="70"/>
      <c r="F216" s="70"/>
      <c r="G216" s="70"/>
      <c r="H216" s="70"/>
      <c r="I216" s="70"/>
      <c r="J216" s="70"/>
      <c r="K216" s="70"/>
      <c r="L216" s="70"/>
      <c r="M216" s="19"/>
    </row>
    <row r="217" spans="1:13" ht="15.75" x14ac:dyDescent="0.25">
      <c r="A217" s="70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  <c r="M217" s="19"/>
    </row>
    <row r="218" spans="1:13" ht="15.75" x14ac:dyDescent="0.25">
      <c r="A218" s="70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  <c r="M218" s="19"/>
    </row>
    <row r="219" spans="1:13" ht="15.75" x14ac:dyDescent="0.25">
      <c r="A219" s="70"/>
      <c r="B219" s="70"/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19"/>
    </row>
    <row r="220" spans="1:13" ht="15.75" x14ac:dyDescent="0.25">
      <c r="A220" s="70"/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0"/>
      <c r="M220" s="19"/>
    </row>
    <row r="221" spans="1:13" ht="15.75" x14ac:dyDescent="0.25">
      <c r="A221" s="70"/>
      <c r="B221" s="70"/>
      <c r="C221" s="70"/>
      <c r="D221" s="70"/>
      <c r="E221" s="70"/>
      <c r="F221" s="70"/>
      <c r="G221" s="70"/>
      <c r="H221" s="70"/>
      <c r="I221" s="70"/>
      <c r="J221" s="70"/>
      <c r="K221" s="70"/>
      <c r="L221" s="70"/>
      <c r="M221" s="19"/>
    </row>
    <row r="222" spans="1:13" ht="5.25" customHeight="1" x14ac:dyDescent="0.25">
      <c r="A222" s="70"/>
      <c r="B222" s="70"/>
      <c r="C222" s="70"/>
      <c r="D222" s="70"/>
      <c r="E222" s="70"/>
      <c r="F222" s="70"/>
      <c r="G222" s="70"/>
      <c r="H222" s="70"/>
      <c r="I222" s="70"/>
      <c r="J222" s="70"/>
      <c r="K222" s="70"/>
      <c r="L222" s="70"/>
      <c r="M222" s="19"/>
    </row>
    <row r="223" spans="1:13" ht="15.75" x14ac:dyDescent="0.25">
      <c r="A223" s="88" t="s">
        <v>282</v>
      </c>
      <c r="B223" s="70"/>
      <c r="C223" s="70"/>
      <c r="D223" s="70"/>
      <c r="E223" s="70"/>
      <c r="F223" s="70"/>
      <c r="G223" s="70"/>
      <c r="H223" s="70"/>
      <c r="I223" s="70"/>
      <c r="J223" s="70"/>
      <c r="K223" s="70"/>
      <c r="L223" s="70"/>
      <c r="M223" s="19"/>
    </row>
    <row r="224" spans="1:13" ht="15.75" x14ac:dyDescent="0.25">
      <c r="A224" s="70"/>
      <c r="B224" s="70"/>
      <c r="C224" s="70"/>
      <c r="D224" s="70"/>
      <c r="E224" s="70"/>
      <c r="F224" s="70"/>
      <c r="G224" s="70"/>
      <c r="H224" s="70"/>
      <c r="I224" s="70"/>
      <c r="J224" s="70"/>
      <c r="K224" s="70"/>
      <c r="L224" s="70"/>
      <c r="M224" s="19"/>
    </row>
    <row r="225" spans="1:13" ht="15.75" x14ac:dyDescent="0.25">
      <c r="A225" s="70"/>
      <c r="B225" s="70"/>
      <c r="C225" s="70"/>
      <c r="D225" s="70"/>
      <c r="E225" s="70"/>
      <c r="F225" s="70"/>
      <c r="G225" s="70"/>
      <c r="H225" s="70"/>
      <c r="I225" s="70"/>
      <c r="J225" s="70"/>
      <c r="K225" s="70"/>
      <c r="L225" s="70"/>
      <c r="M225" s="19"/>
    </row>
    <row r="226" spans="1:13" ht="15.75" x14ac:dyDescent="0.25">
      <c r="A226" s="89"/>
      <c r="B226" s="70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19"/>
    </row>
    <row r="227" spans="1:13" ht="15.75" x14ac:dyDescent="0.25">
      <c r="A227" s="89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19"/>
    </row>
    <row r="228" spans="1:13" ht="18.75" x14ac:dyDescent="0.3">
      <c r="A228" s="71" t="s">
        <v>283</v>
      </c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46"/>
    </row>
    <row r="229" spans="1:13" ht="3" customHeight="1" x14ac:dyDescent="0.25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</row>
    <row r="230" spans="1:13" ht="15.75" x14ac:dyDescent="0.25">
      <c r="A230" s="90" t="s">
        <v>284</v>
      </c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19"/>
    </row>
    <row r="231" spans="1:13" ht="15.75" x14ac:dyDescent="0.25">
      <c r="A231" s="90" t="s">
        <v>285</v>
      </c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19"/>
    </row>
    <row r="232" spans="1:13" ht="15.75" x14ac:dyDescent="0.25">
      <c r="A232" s="89" t="s">
        <v>286</v>
      </c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19"/>
    </row>
    <row r="233" spans="1:13" ht="15.75" x14ac:dyDescent="0.25">
      <c r="A233" s="90" t="s">
        <v>287</v>
      </c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19"/>
    </row>
    <row r="234" spans="1:13" ht="15.75" x14ac:dyDescent="0.25">
      <c r="A234" s="90" t="s">
        <v>288</v>
      </c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19"/>
    </row>
    <row r="235" spans="1:13" ht="15.75" x14ac:dyDescent="0.25">
      <c r="A235" s="89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19"/>
    </row>
    <row r="236" spans="1:13" ht="15.75" x14ac:dyDescent="0.25">
      <c r="A236" s="90" t="s">
        <v>289</v>
      </c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19"/>
    </row>
    <row r="237" spans="1:13" ht="15.75" x14ac:dyDescent="0.25">
      <c r="A237" s="89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19"/>
    </row>
    <row r="238" spans="1:13" ht="15.75" x14ac:dyDescent="0.25">
      <c r="A238" s="89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19"/>
    </row>
    <row r="239" spans="1:13" ht="15.75" x14ac:dyDescent="0.25">
      <c r="A239" s="89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19"/>
    </row>
    <row r="240" spans="1:13" ht="15.75" x14ac:dyDescent="0.25">
      <c r="A240" s="89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19"/>
    </row>
    <row r="241" spans="1:13" ht="15.75" x14ac:dyDescent="0.25">
      <c r="A241" s="89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19"/>
    </row>
    <row r="242" spans="1:13" ht="15.75" x14ac:dyDescent="0.25">
      <c r="A242" s="89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19"/>
    </row>
    <row r="243" spans="1:13" ht="15.75" x14ac:dyDescent="0.25">
      <c r="A243" s="89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19"/>
    </row>
    <row r="244" spans="1:13" ht="15.75" x14ac:dyDescent="0.25">
      <c r="A244" s="89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19"/>
    </row>
    <row r="245" spans="1:13" ht="15.75" x14ac:dyDescent="0.25">
      <c r="A245" s="89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19"/>
    </row>
    <row r="246" spans="1:13" ht="15.75" x14ac:dyDescent="0.25">
      <c r="A246" s="89"/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19"/>
    </row>
    <row r="247" spans="1:13" ht="15.75" x14ac:dyDescent="0.25">
      <c r="A247" s="89"/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19"/>
    </row>
    <row r="248" spans="1:13" ht="15.75" x14ac:dyDescent="0.25">
      <c r="A248" s="89"/>
      <c r="B248" s="70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19"/>
    </row>
    <row r="249" spans="1:13" ht="15.75" x14ac:dyDescent="0.25">
      <c r="A249" s="89"/>
      <c r="B249" s="70"/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19"/>
    </row>
    <row r="250" spans="1:13" ht="15.75" x14ac:dyDescent="0.25">
      <c r="A250" s="89"/>
      <c r="B250" s="70"/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19"/>
    </row>
    <row r="251" spans="1:13" ht="15.75" x14ac:dyDescent="0.25">
      <c r="A251" s="89"/>
      <c r="B251" s="70"/>
      <c r="C251" s="70"/>
      <c r="D251" s="70"/>
      <c r="E251" s="70"/>
      <c r="F251" s="70"/>
      <c r="G251" s="70"/>
      <c r="H251" s="82" t="s">
        <v>291</v>
      </c>
      <c r="I251" s="70"/>
      <c r="J251" s="70"/>
      <c r="K251" s="70"/>
      <c r="L251" s="70"/>
      <c r="M251" s="19"/>
    </row>
    <row r="252" spans="1:13" ht="15.75" x14ac:dyDescent="0.25">
      <c r="A252" s="89"/>
      <c r="B252" s="70"/>
      <c r="C252" s="70"/>
      <c r="D252" s="70"/>
      <c r="E252" s="70"/>
      <c r="F252" s="70"/>
      <c r="G252" s="70"/>
      <c r="H252" s="82" t="s">
        <v>292</v>
      </c>
      <c r="I252" s="70"/>
      <c r="J252" s="70"/>
      <c r="K252" s="70"/>
      <c r="L252" s="70"/>
      <c r="M252" s="19"/>
    </row>
    <row r="253" spans="1:13" ht="15.75" x14ac:dyDescent="0.25">
      <c r="A253" s="89"/>
      <c r="B253" s="70"/>
      <c r="C253" s="70"/>
      <c r="D253" s="70"/>
      <c r="E253" s="70"/>
      <c r="F253" s="70"/>
      <c r="G253" s="70"/>
      <c r="H253" s="90" t="s">
        <v>293</v>
      </c>
      <c r="I253" s="70"/>
      <c r="J253" s="70"/>
      <c r="K253" s="70"/>
      <c r="L253" s="70"/>
      <c r="M253" s="19"/>
    </row>
    <row r="254" spans="1:13" ht="15.75" x14ac:dyDescent="0.25">
      <c r="A254" s="89"/>
      <c r="B254" s="70"/>
      <c r="C254" s="70"/>
      <c r="D254" s="70"/>
      <c r="E254" s="70"/>
      <c r="F254" s="70"/>
      <c r="G254" s="70"/>
      <c r="H254" s="47" t="s">
        <v>296</v>
      </c>
      <c r="I254" s="70"/>
      <c r="J254" s="70"/>
      <c r="K254" s="70"/>
      <c r="L254" s="70"/>
      <c r="M254" s="19"/>
    </row>
    <row r="255" spans="1:13" ht="15.75" x14ac:dyDescent="0.25">
      <c r="A255" s="89"/>
      <c r="B255" s="70"/>
      <c r="C255" s="70"/>
      <c r="D255" s="70"/>
      <c r="E255" s="70"/>
      <c r="F255" s="70"/>
      <c r="G255" s="70"/>
      <c r="H255" s="81" t="s">
        <v>290</v>
      </c>
      <c r="I255" s="70"/>
      <c r="J255" s="70"/>
      <c r="K255" s="70"/>
      <c r="L255" s="70"/>
      <c r="M255" s="19"/>
    </row>
    <row r="256" spans="1:13" ht="15.75" x14ac:dyDescent="0.25">
      <c r="A256" s="89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19"/>
    </row>
    <row r="257" spans="1:13" ht="15.75" x14ac:dyDescent="0.25">
      <c r="A257" s="89" t="s">
        <v>294</v>
      </c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19"/>
    </row>
    <row r="258" spans="1:13" ht="15.75" x14ac:dyDescent="0.25">
      <c r="A258" s="89"/>
      <c r="B258" s="70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19"/>
    </row>
    <row r="259" spans="1:13" ht="15.75" x14ac:dyDescent="0.25">
      <c r="A259" s="89"/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  <c r="M259" s="19"/>
    </row>
    <row r="260" spans="1:13" ht="15.75" x14ac:dyDescent="0.25">
      <c r="A260" s="89"/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19"/>
    </row>
    <row r="261" spans="1:13" ht="15.75" x14ac:dyDescent="0.25">
      <c r="A261" s="89"/>
      <c r="B261" s="70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19"/>
    </row>
    <row r="262" spans="1:13" ht="15.75" x14ac:dyDescent="0.25">
      <c r="A262" s="89"/>
      <c r="B262" s="70"/>
      <c r="C262" s="70"/>
      <c r="D262" s="70"/>
      <c r="E262" s="70"/>
      <c r="F262" s="70"/>
      <c r="G262" s="70"/>
      <c r="H262" s="70"/>
      <c r="I262" s="70"/>
      <c r="J262" s="70"/>
      <c r="K262" s="70"/>
      <c r="L262" s="70"/>
      <c r="M262" s="19"/>
    </row>
    <row r="263" spans="1:13" ht="15.75" x14ac:dyDescent="0.25">
      <c r="A263" s="89"/>
      <c r="B263" s="70"/>
      <c r="C263" s="70"/>
      <c r="D263" s="70"/>
      <c r="E263" s="70"/>
      <c r="F263" s="70"/>
      <c r="G263" s="70"/>
      <c r="H263" s="70"/>
      <c r="I263" s="70"/>
      <c r="J263" s="70"/>
      <c r="K263" s="70"/>
      <c r="L263" s="70"/>
      <c r="M263" s="19"/>
    </row>
    <row r="264" spans="1:13" ht="15.75" x14ac:dyDescent="0.25">
      <c r="A264" s="87" t="s">
        <v>295</v>
      </c>
      <c r="B264" s="70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19"/>
    </row>
    <row r="265" spans="1:13" ht="15.75" x14ac:dyDescent="0.25">
      <c r="A265" s="89"/>
      <c r="B265" s="70"/>
      <c r="C265" s="70"/>
      <c r="D265" s="70"/>
      <c r="E265" s="70"/>
      <c r="F265" s="70"/>
      <c r="G265" s="70"/>
      <c r="H265" s="70"/>
      <c r="I265" s="70"/>
      <c r="J265" s="70"/>
      <c r="K265" s="70"/>
      <c r="L265" s="70"/>
      <c r="M265" s="19"/>
    </row>
    <row r="266" spans="1:13" ht="15.75" x14ac:dyDescent="0.25">
      <c r="A266" s="89"/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19"/>
    </row>
    <row r="267" spans="1:13" ht="15.75" x14ac:dyDescent="0.25">
      <c r="A267" s="89"/>
      <c r="B267" s="70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19"/>
    </row>
    <row r="268" spans="1:13" ht="15.75" x14ac:dyDescent="0.25">
      <c r="A268" s="89"/>
      <c r="B268" s="70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19"/>
    </row>
    <row r="269" spans="1:13" ht="18.75" x14ac:dyDescent="0.3">
      <c r="A269" s="71" t="s">
        <v>301</v>
      </c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46"/>
    </row>
    <row r="270" spans="1:13" ht="3" customHeight="1" x14ac:dyDescent="0.25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</row>
    <row r="271" spans="1:13" ht="15.75" x14ac:dyDescent="0.25">
      <c r="A271" s="89" t="s">
        <v>302</v>
      </c>
      <c r="B271" s="70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19"/>
    </row>
    <row r="272" spans="1:13" ht="15.75" x14ac:dyDescent="0.25">
      <c r="A272" s="90" t="s">
        <v>297</v>
      </c>
      <c r="B272" s="70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19"/>
    </row>
    <row r="273" spans="1:13" ht="15.75" x14ac:dyDescent="0.25">
      <c r="A273" s="89" t="s">
        <v>311</v>
      </c>
      <c r="B273" s="70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19"/>
    </row>
    <row r="274" spans="1:13" ht="15.75" x14ac:dyDescent="0.25">
      <c r="A274" s="89"/>
      <c r="B274" s="70"/>
      <c r="C274" s="70"/>
      <c r="D274" s="70"/>
      <c r="E274" s="70"/>
      <c r="F274" s="70"/>
      <c r="G274" s="70"/>
      <c r="H274" s="70"/>
      <c r="I274" s="70"/>
      <c r="J274" s="70"/>
      <c r="K274" s="70"/>
      <c r="L274" s="70"/>
      <c r="M274" s="19"/>
    </row>
    <row r="275" spans="1:13" ht="15.75" x14ac:dyDescent="0.25">
      <c r="A275" s="90" t="s">
        <v>298</v>
      </c>
      <c r="B275" s="70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19"/>
    </row>
    <row r="276" spans="1:13" ht="15.75" x14ac:dyDescent="0.25">
      <c r="A276" s="90" t="s">
        <v>310</v>
      </c>
      <c r="B276" s="70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19"/>
    </row>
    <row r="277" spans="1:13" ht="15.75" x14ac:dyDescent="0.25">
      <c r="A277" s="90" t="s">
        <v>299</v>
      </c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19"/>
    </row>
    <row r="278" spans="1:13" ht="15.75" x14ac:dyDescent="0.25">
      <c r="A278" s="90" t="s">
        <v>300</v>
      </c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  <c r="M278" s="19"/>
    </row>
    <row r="279" spans="1:13" ht="15.75" x14ac:dyDescent="0.25">
      <c r="A279" s="89"/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19"/>
    </row>
    <row r="280" spans="1:13" ht="15.75" x14ac:dyDescent="0.25">
      <c r="A280" s="89"/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19"/>
    </row>
    <row r="281" spans="1:13" ht="15.75" x14ac:dyDescent="0.25">
      <c r="A281" s="89"/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19"/>
    </row>
    <row r="282" spans="1:13" ht="15.75" x14ac:dyDescent="0.25">
      <c r="A282" s="89"/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19"/>
    </row>
    <row r="283" spans="1:13" ht="15.75" x14ac:dyDescent="0.25">
      <c r="A283" s="89"/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19"/>
    </row>
    <row r="284" spans="1:13" ht="15.75" x14ac:dyDescent="0.25">
      <c r="A284" s="89"/>
      <c r="B284" s="70"/>
      <c r="C284" s="70"/>
      <c r="D284" s="83" t="s">
        <v>307</v>
      </c>
      <c r="E284" s="70"/>
      <c r="F284" s="70"/>
      <c r="G284" s="70"/>
      <c r="H284" s="70"/>
      <c r="I284" s="70"/>
      <c r="J284" s="70"/>
      <c r="K284" s="70"/>
      <c r="L284" s="70"/>
      <c r="M284" s="19"/>
    </row>
    <row r="285" spans="1:13" ht="15.75" x14ac:dyDescent="0.25">
      <c r="A285" s="89"/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19"/>
    </row>
    <row r="286" spans="1:13" ht="15.75" x14ac:dyDescent="0.25">
      <c r="A286" s="89" t="s">
        <v>303</v>
      </c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19"/>
    </row>
    <row r="287" spans="1:13" ht="15.75" x14ac:dyDescent="0.25">
      <c r="A287" s="90" t="s">
        <v>304</v>
      </c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19"/>
    </row>
    <row r="288" spans="1:13" ht="15.75" x14ac:dyDescent="0.25">
      <c r="A288" s="90" t="s">
        <v>306</v>
      </c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19"/>
    </row>
    <row r="289" spans="1:13" ht="15.75" x14ac:dyDescent="0.25">
      <c r="A289" s="90" t="s">
        <v>305</v>
      </c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19"/>
    </row>
    <row r="290" spans="1:13" ht="15.75" x14ac:dyDescent="0.25">
      <c r="A290" s="90" t="s">
        <v>309</v>
      </c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19"/>
    </row>
    <row r="291" spans="1:13" ht="15.75" x14ac:dyDescent="0.25">
      <c r="A291" s="70" t="s">
        <v>312</v>
      </c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19"/>
    </row>
    <row r="292" spans="1:13" ht="15.75" x14ac:dyDescent="0.25">
      <c r="A292" s="89"/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19"/>
    </row>
    <row r="293" spans="1:13" ht="15.75" x14ac:dyDescent="0.25">
      <c r="A293" s="89"/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19"/>
    </row>
    <row r="294" spans="1:13" ht="15.75" x14ac:dyDescent="0.25">
      <c r="A294" s="89"/>
      <c r="B294" s="70"/>
      <c r="C294" s="83" t="s">
        <v>308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19"/>
    </row>
    <row r="295" spans="1:13" ht="15.75" x14ac:dyDescent="0.25">
      <c r="A295" s="89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19"/>
    </row>
    <row r="296" spans="1:13" ht="15.75" x14ac:dyDescent="0.25">
      <c r="A296" s="91" t="s">
        <v>313</v>
      </c>
      <c r="B296" s="70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19"/>
    </row>
    <row r="297" spans="1:13" ht="15.75" x14ac:dyDescent="0.25">
      <c r="A297" s="89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19"/>
    </row>
    <row r="298" spans="1:13" ht="15.75" x14ac:dyDescent="0.25">
      <c r="A298" s="87" t="s">
        <v>314</v>
      </c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19"/>
    </row>
    <row r="299" spans="1:13" ht="15.75" x14ac:dyDescent="0.25">
      <c r="A299" s="89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19"/>
    </row>
    <row r="300" spans="1:13" ht="15.75" x14ac:dyDescent="0.25">
      <c r="A300" s="89"/>
      <c r="B300" s="70"/>
      <c r="C300" s="70"/>
      <c r="D300" s="70"/>
      <c r="E300" s="70"/>
      <c r="F300" s="70"/>
      <c r="G300" s="70"/>
      <c r="H300" s="70"/>
      <c r="I300" s="70"/>
      <c r="J300" s="70"/>
      <c r="K300" s="70"/>
      <c r="L300" s="70"/>
      <c r="M300" s="19"/>
    </row>
    <row r="301" spans="1:13" ht="15.75" x14ac:dyDescent="0.25">
      <c r="A301" s="89"/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19"/>
    </row>
    <row r="302" spans="1:13" ht="15.75" x14ac:dyDescent="0.25">
      <c r="A302" s="89"/>
      <c r="B302" s="70"/>
      <c r="C302" s="70"/>
      <c r="D302" s="70"/>
      <c r="E302" s="70"/>
      <c r="F302" s="70"/>
      <c r="G302" s="70"/>
      <c r="H302" s="70"/>
      <c r="I302" s="70"/>
      <c r="J302" s="70"/>
      <c r="K302" s="70"/>
      <c r="L302" s="70"/>
      <c r="M302" s="19"/>
    </row>
    <row r="303" spans="1:13" ht="15.75" x14ac:dyDescent="0.25">
      <c r="A303" s="89"/>
      <c r="B303" s="70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19"/>
    </row>
    <row r="304" spans="1:13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</sheetData>
  <printOptions horizontalCentered="1"/>
  <pageMargins left="0.19685039370078741" right="0.19685039370078741" top="0.19685039370078741" bottom="0.19685039370078741" header="0.31496062992125984" footer="0.31496062992125984"/>
  <pageSetup paperSize="9" scale="70" fitToHeight="4" orientation="portrait" blackAndWhite="1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1"/>
  <sheetViews>
    <sheetView workbookViewId="0">
      <selection activeCell="A18" sqref="A18"/>
    </sheetView>
  </sheetViews>
  <sheetFormatPr baseColWidth="10" defaultColWidth="0" defaultRowHeight="15" zeroHeight="1" x14ac:dyDescent="0.25"/>
  <cols>
    <col min="1" max="1" width="19.28515625" style="52" customWidth="1"/>
    <col min="2" max="2" width="5.140625" style="46" customWidth="1"/>
    <col min="3" max="7" width="11.42578125" style="52" customWidth="1"/>
    <col min="8" max="8" width="15" style="52" customWidth="1"/>
    <col min="9" max="9" width="11.7109375" style="52" bestFit="1" customWidth="1"/>
    <col min="10" max="10" width="12.7109375" style="52" bestFit="1" customWidth="1"/>
    <col min="11" max="11" width="19.7109375" style="52" hidden="1" customWidth="1"/>
    <col min="12" max="12" width="19.7109375" style="52" customWidth="1"/>
    <col min="13" max="14" width="17.140625" style="52" customWidth="1"/>
    <col min="15" max="15" width="7" hidden="1" customWidth="1"/>
    <col min="16" max="16" width="11.42578125" hidden="1" customWidth="1"/>
    <col min="17" max="17" width="21" hidden="1" customWidth="1"/>
    <col min="18" max="18" width="18.7109375" hidden="1" customWidth="1"/>
    <col min="19" max="20" width="23.85546875" hidden="1" customWidth="1"/>
    <col min="21" max="21" width="12.5703125" hidden="1" customWidth="1"/>
    <col min="22" max="16384" width="11.42578125" hidden="1"/>
  </cols>
  <sheetData>
    <row r="1" spans="1:14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21" customHeight="1" x14ac:dyDescent="0.25">
      <c r="A2" s="10" t="str">
        <f>VLOOKUP($C$2,'Base Exemple'!$A$5:$XEZ$12,4,FALSE)</f>
        <v>Langage :</v>
      </c>
      <c r="B2" s="7"/>
      <c r="C2" s="11">
        <v>1</v>
      </c>
      <c r="D2" s="8"/>
      <c r="E2" s="8"/>
      <c r="F2" s="64" t="s">
        <v>173</v>
      </c>
      <c r="G2" s="8"/>
      <c r="H2" s="8"/>
      <c r="I2" s="8"/>
      <c r="J2" s="8"/>
      <c r="K2" s="8"/>
      <c r="L2" s="8"/>
      <c r="M2" s="8"/>
      <c r="N2" s="8"/>
    </row>
    <row r="3" spans="1:14" ht="3.7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ht="28.5" x14ac:dyDescent="0.45">
      <c r="A6" s="67" t="str">
        <f>VLOOKUP($C$2,'Base Exemple'!$A$5:$XEZ$12,5,FALSE)</f>
        <v>SUIVI DES VENTES MONDE</v>
      </c>
      <c r="B6" s="58"/>
      <c r="C6" s="58"/>
      <c r="D6" s="58"/>
      <c r="E6" s="58"/>
      <c r="F6" s="58"/>
      <c r="G6" s="58"/>
      <c r="H6" s="58"/>
      <c r="I6" s="58"/>
      <c r="J6" s="58"/>
      <c r="K6" s="59">
        <f ca="1">TODAY()</f>
        <v>42899</v>
      </c>
      <c r="L6" s="59"/>
      <c r="M6" s="45"/>
      <c r="N6" s="45"/>
    </row>
    <row r="7" spans="1:14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ht="3.75" customHeight="1" thickBot="1" x14ac:dyDescent="0.3">
      <c r="A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</row>
    <row r="9" spans="1:14" ht="18.75" x14ac:dyDescent="0.25">
      <c r="A9" s="60" t="str">
        <f>VLOOKUP($C$2,'Base Exemple'!$A$5:$XEZ$12,6,FALSE)</f>
        <v>Région Europe</v>
      </c>
      <c r="C9" s="32" t="str">
        <f>J9</f>
        <v>Agence</v>
      </c>
      <c r="D9" s="32" t="str">
        <f>N9</f>
        <v>Montant</v>
      </c>
      <c r="E9" s="33" t="str">
        <f>M26</f>
        <v>Objectif Agence</v>
      </c>
      <c r="F9" s="6"/>
      <c r="G9" s="6"/>
      <c r="H9" s="35" t="str">
        <f>VLOOKUP($C$2,'Base Exemple'!$A$5:$XEZ$12,9,FALSE)</f>
        <v>ID Affaire</v>
      </c>
      <c r="I9" s="36" t="str">
        <f>VLOOKUP($C$2,'Base Exemple'!$A$5:$XEZ$12,10,FALSE)</f>
        <v>Clients</v>
      </c>
      <c r="J9" s="36" t="str">
        <f>VLOOKUP($C$2,'Base Exemple'!$A$5:$XEZ$12,11,FALSE)</f>
        <v>Agence</v>
      </c>
      <c r="K9" s="36" t="str">
        <f>VLOOKUP($C$2,'Base Exemple'!$A$5:$XEZ$12,12,FALSE)</f>
        <v>Type</v>
      </c>
      <c r="L9" s="36" t="str">
        <f>VLOOKUP($C$2,'Base Exemple'!$A$5:$XEZ$12,12,FALSE)</f>
        <v>Type</v>
      </c>
      <c r="M9" s="36" t="str">
        <f>VLOOKUP($C$2,'Base Exemple'!$A$5:$XEZ$12,14,FALSE)</f>
        <v>Situation</v>
      </c>
      <c r="N9" s="37" t="str">
        <f>VLOOKUP($C$2,'Base Exemple'!$A$5:$XEZ$12,13,FALSE)</f>
        <v>Montant</v>
      </c>
    </row>
    <row r="10" spans="1:14" x14ac:dyDescent="0.25">
      <c r="A10" s="46"/>
      <c r="C10" s="32" t="s">
        <v>28</v>
      </c>
      <c r="D10" s="32">
        <v>252000</v>
      </c>
      <c r="E10" s="34">
        <f>$N$26</f>
        <v>150000</v>
      </c>
      <c r="F10" s="6"/>
      <c r="G10" s="6"/>
      <c r="H10" s="20">
        <v>4564979</v>
      </c>
      <c r="I10" s="21" t="s">
        <v>23</v>
      </c>
      <c r="J10" s="26" t="s">
        <v>32</v>
      </c>
      <c r="K10" s="24" t="s">
        <v>33</v>
      </c>
      <c r="L10" s="24" t="str">
        <f>HLOOKUP(K10,'Base Exemple'!$A$5:$XEZ$12,Exemple!$C$2,FALSE)</f>
        <v>Service management</v>
      </c>
      <c r="M10" s="18" t="str">
        <f>VLOOKUP($C$2,'Base Exemple'!$A$5:$XEZ$12,20,FALSE)</f>
        <v>En cours</v>
      </c>
      <c r="N10" s="28">
        <v>275000</v>
      </c>
    </row>
    <row r="11" spans="1:14" x14ac:dyDescent="0.25">
      <c r="A11" s="46"/>
      <c r="C11" s="32" t="s">
        <v>32</v>
      </c>
      <c r="D11" s="32">
        <v>445000</v>
      </c>
      <c r="E11" s="34">
        <f t="shared" ref="E11:E17" si="0">$N$26</f>
        <v>150000</v>
      </c>
      <c r="F11" s="6"/>
      <c r="G11" s="6"/>
      <c r="H11" s="20">
        <v>1236549</v>
      </c>
      <c r="I11" s="21" t="s">
        <v>22</v>
      </c>
      <c r="J11" s="26" t="s">
        <v>31</v>
      </c>
      <c r="K11" s="24" t="s">
        <v>35</v>
      </c>
      <c r="L11" s="24" t="str">
        <f>HLOOKUP(K11,'Base Exemple'!$A$5:$XEZ$12,Exemple!$C$2,FALSE)</f>
        <v>Audit</v>
      </c>
      <c r="M11" s="29" t="str">
        <f>VLOOKUP($C$2,'Base Exemple'!$A$5:$XEZ$12,19,FALSE)</f>
        <v>Terminé</v>
      </c>
      <c r="N11" s="28">
        <v>189000</v>
      </c>
    </row>
    <row r="12" spans="1:14" x14ac:dyDescent="0.25">
      <c r="A12" s="47"/>
      <c r="C12" s="32" t="s">
        <v>30</v>
      </c>
      <c r="D12" s="32">
        <v>55000</v>
      </c>
      <c r="E12" s="34">
        <f t="shared" si="0"/>
        <v>150000</v>
      </c>
      <c r="F12" s="6"/>
      <c r="G12" s="6"/>
      <c r="H12" s="20">
        <v>13235647</v>
      </c>
      <c r="I12" s="21" t="s">
        <v>18</v>
      </c>
      <c r="J12" s="26" t="s">
        <v>27</v>
      </c>
      <c r="K12" s="24" t="s">
        <v>35</v>
      </c>
      <c r="L12" s="24" t="str">
        <f>HLOOKUP(K12,'Base Exemple'!$A$5:$XEZ$12,Exemple!$C$2,FALSE)</f>
        <v>Audit</v>
      </c>
      <c r="M12" s="29" t="str">
        <f>VLOOKUP($C$2,'Base Exemple'!$A$5:$XEZ$12,19,FALSE)</f>
        <v>Terminé</v>
      </c>
      <c r="N12" s="28">
        <v>179000</v>
      </c>
    </row>
    <row r="13" spans="1:14" x14ac:dyDescent="0.25">
      <c r="A13" s="47"/>
      <c r="C13" s="32" t="s">
        <v>29</v>
      </c>
      <c r="D13" s="32">
        <v>25800</v>
      </c>
      <c r="E13" s="34">
        <f t="shared" si="0"/>
        <v>150000</v>
      </c>
      <c r="F13" s="6"/>
      <c r="G13" s="6"/>
      <c r="H13" s="20">
        <v>78446</v>
      </c>
      <c r="I13" s="21" t="s">
        <v>25</v>
      </c>
      <c r="J13" s="26" t="s">
        <v>32</v>
      </c>
      <c r="K13" s="24" t="s">
        <v>33</v>
      </c>
      <c r="L13" s="24" t="str">
        <f>HLOOKUP(K13,'Base Exemple'!$A$5:$XEZ$12,Exemple!$C$2,FALSE)</f>
        <v>Service management</v>
      </c>
      <c r="M13" s="29" t="str">
        <f>VLOOKUP($C$2,'Base Exemple'!$A$5:$XEZ$12,19,FALSE)</f>
        <v>Terminé</v>
      </c>
      <c r="N13" s="28">
        <v>170000</v>
      </c>
    </row>
    <row r="14" spans="1:14" x14ac:dyDescent="0.25">
      <c r="A14" s="47"/>
      <c r="C14" s="32" t="s">
        <v>42</v>
      </c>
      <c r="D14" s="32">
        <v>29379</v>
      </c>
      <c r="E14" s="34">
        <f t="shared" si="0"/>
        <v>150000</v>
      </c>
      <c r="F14" s="6"/>
      <c r="G14" s="6"/>
      <c r="H14" s="20">
        <v>4698</v>
      </c>
      <c r="I14" s="21" t="s">
        <v>19</v>
      </c>
      <c r="J14" s="26" t="s">
        <v>28</v>
      </c>
      <c r="K14" s="24" t="s">
        <v>34</v>
      </c>
      <c r="L14" s="24" t="str">
        <f>HLOOKUP(K14,'Base Exemple'!$A$5:$XEZ$12,Exemple!$C$2,FALSE)</f>
        <v>Formation</v>
      </c>
      <c r="M14" s="29" t="str">
        <f>VLOOKUP($C$2,'Base Exemple'!$A$5:$XEZ$12,19,FALSE)</f>
        <v>Terminé</v>
      </c>
      <c r="N14" s="28">
        <v>157000</v>
      </c>
    </row>
    <row r="15" spans="1:14" x14ac:dyDescent="0.25">
      <c r="A15" s="47"/>
      <c r="C15" s="32" t="s">
        <v>31</v>
      </c>
      <c r="D15" s="32">
        <v>189000</v>
      </c>
      <c r="E15" s="34">
        <f t="shared" si="0"/>
        <v>150000</v>
      </c>
      <c r="F15" s="6"/>
      <c r="G15" s="6"/>
      <c r="H15" s="20">
        <v>1235466</v>
      </c>
      <c r="I15" s="21" t="s">
        <v>17</v>
      </c>
      <c r="J15" s="26" t="s">
        <v>26</v>
      </c>
      <c r="K15" s="24" t="s">
        <v>33</v>
      </c>
      <c r="L15" s="24" t="str">
        <f>HLOOKUP(K15,'Base Exemple'!$A$5:$XEZ$12,Exemple!$C$2,FALSE)</f>
        <v>Service management</v>
      </c>
      <c r="M15" s="29" t="str">
        <f>VLOOKUP($C$2,'Base Exemple'!$A$5:$XEZ$12,19,FALSE)</f>
        <v>Terminé</v>
      </c>
      <c r="N15" s="28">
        <v>145000</v>
      </c>
    </row>
    <row r="16" spans="1:14" x14ac:dyDescent="0.25">
      <c r="A16" s="47"/>
      <c r="C16" s="32" t="s">
        <v>26</v>
      </c>
      <c r="D16" s="32">
        <v>145000</v>
      </c>
      <c r="E16" s="34">
        <f t="shared" si="0"/>
        <v>150000</v>
      </c>
      <c r="F16" s="6"/>
      <c r="G16" s="6"/>
      <c r="H16" s="20">
        <v>147895</v>
      </c>
      <c r="I16" s="21" t="s">
        <v>19</v>
      </c>
      <c r="J16" s="26" t="s">
        <v>28</v>
      </c>
      <c r="K16" s="24" t="s">
        <v>34</v>
      </c>
      <c r="L16" s="24" t="str">
        <f>HLOOKUP(K16,'Base Exemple'!$A$5:$XEZ$12,Exemple!$C$2,FALSE)</f>
        <v>Formation</v>
      </c>
      <c r="M16" s="29" t="str">
        <f>VLOOKUP($C$2,'Base Exemple'!$A$5:$XEZ$12,19,FALSE)</f>
        <v>Terminé</v>
      </c>
      <c r="N16" s="28">
        <v>95000</v>
      </c>
    </row>
    <row r="17" spans="1:14" x14ac:dyDescent="0.25">
      <c r="A17" s="47"/>
      <c r="C17" s="32" t="s">
        <v>27</v>
      </c>
      <c r="D17" s="32">
        <v>247298</v>
      </c>
      <c r="E17" s="34">
        <f t="shared" si="0"/>
        <v>150000</v>
      </c>
      <c r="F17" s="6"/>
      <c r="G17" s="6"/>
      <c r="H17" s="20">
        <v>12365498</v>
      </c>
      <c r="I17" s="21" t="s">
        <v>18</v>
      </c>
      <c r="J17" s="26" t="s">
        <v>27</v>
      </c>
      <c r="K17" s="24" t="s">
        <v>35</v>
      </c>
      <c r="L17" s="24" t="str">
        <f>HLOOKUP(K17,'Base Exemple'!$A$5:$XEZ$12,Exemple!$C$2,FALSE)</f>
        <v>Audit</v>
      </c>
      <c r="M17" s="18" t="str">
        <f>VLOOKUP($C$2,'Base Exemple'!$A$5:$XEZ$12,20,FALSE)</f>
        <v>En cours</v>
      </c>
      <c r="N17" s="28">
        <v>55000</v>
      </c>
    </row>
    <row r="18" spans="1:14" x14ac:dyDescent="0.25">
      <c r="A18" s="47"/>
      <c r="C18" s="6"/>
      <c r="D18" s="6"/>
      <c r="E18" s="6"/>
      <c r="F18" s="6"/>
      <c r="G18" s="6"/>
      <c r="H18" s="20">
        <v>12658</v>
      </c>
      <c r="I18" s="21" t="s">
        <v>24</v>
      </c>
      <c r="J18" s="26" t="s">
        <v>30</v>
      </c>
      <c r="K18" s="24" t="s">
        <v>35</v>
      </c>
      <c r="L18" s="24" t="str">
        <f>HLOOKUP(K18,'Base Exemple'!$A$5:$XEZ$12,Exemple!$C$2,FALSE)</f>
        <v>Audit</v>
      </c>
      <c r="M18" s="29" t="str">
        <f>VLOOKUP($C$2,'Base Exemple'!$A$5:$XEZ$12,19,FALSE)</f>
        <v>Terminé</v>
      </c>
      <c r="N18" s="28">
        <v>32000</v>
      </c>
    </row>
    <row r="19" spans="1:14" x14ac:dyDescent="0.25">
      <c r="A19" s="47"/>
      <c r="C19" s="6"/>
      <c r="D19" s="6"/>
      <c r="E19" s="6"/>
      <c r="F19" s="6"/>
      <c r="G19" s="6"/>
      <c r="H19" s="20">
        <v>127748</v>
      </c>
      <c r="I19" s="21" t="s">
        <v>19</v>
      </c>
      <c r="J19" s="26" t="s">
        <v>29</v>
      </c>
      <c r="K19" s="24" t="s">
        <v>33</v>
      </c>
      <c r="L19" s="24" t="str">
        <f>HLOOKUP(K19,'Base Exemple'!$A$5:$XEZ$12,Exemple!$C$2,FALSE)</f>
        <v>Service management</v>
      </c>
      <c r="M19" s="18" t="str">
        <f>VLOOKUP($C$2,'Base Exemple'!$A$5:$XEZ$12,20,FALSE)</f>
        <v>En cours</v>
      </c>
      <c r="N19" s="28">
        <v>25800</v>
      </c>
    </row>
    <row r="20" spans="1:14" x14ac:dyDescent="0.25">
      <c r="A20" s="47"/>
      <c r="C20" s="6"/>
      <c r="D20" s="6"/>
      <c r="E20" s="6"/>
      <c r="F20" s="6"/>
      <c r="G20" s="6"/>
      <c r="H20" s="20">
        <v>498451</v>
      </c>
      <c r="I20" s="21" t="s">
        <v>21</v>
      </c>
      <c r="J20" s="26" t="s">
        <v>30</v>
      </c>
      <c r="K20" s="24" t="s">
        <v>33</v>
      </c>
      <c r="L20" s="24" t="str">
        <f>HLOOKUP(K20,'Base Exemple'!$A$5:$XEZ$12,Exemple!$C$2,FALSE)</f>
        <v>Service management</v>
      </c>
      <c r="M20" s="29" t="str">
        <f>VLOOKUP($C$2,'Base Exemple'!$A$5:$XEZ$12,19,FALSE)</f>
        <v>Terminé</v>
      </c>
      <c r="N20" s="28">
        <v>23000</v>
      </c>
    </row>
    <row r="21" spans="1:14" x14ac:dyDescent="0.25">
      <c r="A21" s="47"/>
      <c r="C21" s="6"/>
      <c r="D21" s="6"/>
      <c r="E21" s="6"/>
      <c r="F21" s="6"/>
      <c r="G21" s="6"/>
      <c r="H21" s="20">
        <v>987984</v>
      </c>
      <c r="I21" s="21" t="s">
        <v>25</v>
      </c>
      <c r="J21" s="26" t="s">
        <v>42</v>
      </c>
      <c r="K21" s="24" t="s">
        <v>34</v>
      </c>
      <c r="L21" s="24" t="str">
        <f>HLOOKUP(K21,'Base Exemple'!$A$5:$XEZ$12,Exemple!$C$2,FALSE)</f>
        <v>Formation</v>
      </c>
      <c r="M21" s="18" t="str">
        <f>VLOOKUP($C$2,'Base Exemple'!$A$5:$XEZ$12,20,FALSE)</f>
        <v>En cours</v>
      </c>
      <c r="N21" s="28">
        <v>14879</v>
      </c>
    </row>
    <row r="22" spans="1:14" x14ac:dyDescent="0.25">
      <c r="A22" s="47"/>
      <c r="C22" s="6"/>
      <c r="D22" s="6"/>
      <c r="E22" s="6"/>
      <c r="F22" s="6"/>
      <c r="G22" s="6"/>
      <c r="H22" s="20">
        <v>23546</v>
      </c>
      <c r="I22" s="21" t="s">
        <v>20</v>
      </c>
      <c r="J22" s="26" t="s">
        <v>42</v>
      </c>
      <c r="K22" s="24" t="s">
        <v>35</v>
      </c>
      <c r="L22" s="24" t="str">
        <f>HLOOKUP(K22,'Base Exemple'!$A$5:$XEZ$12,Exemple!$C$2,FALSE)</f>
        <v>Audit</v>
      </c>
      <c r="M22" s="18" t="str">
        <f>VLOOKUP($C$2,'Base Exemple'!$A$5:$XEZ$12,20,FALSE)</f>
        <v>En cours</v>
      </c>
      <c r="N22" s="28">
        <v>14500</v>
      </c>
    </row>
    <row r="23" spans="1:14" ht="15.75" thickBot="1" x14ac:dyDescent="0.3">
      <c r="A23" s="47"/>
      <c r="C23" s="6"/>
      <c r="D23" s="6"/>
      <c r="E23" s="6"/>
      <c r="F23" s="6"/>
      <c r="G23" s="6"/>
      <c r="H23" s="22">
        <v>41154</v>
      </c>
      <c r="I23" s="23" t="s">
        <v>23</v>
      </c>
      <c r="J23" s="27" t="s">
        <v>27</v>
      </c>
      <c r="K23" s="25" t="s">
        <v>34</v>
      </c>
      <c r="L23" s="25" t="str">
        <f>HLOOKUP(K23,'Base Exemple'!$A$5:$XEZ$12,Exemple!$C$2,FALSE)</f>
        <v>Formation</v>
      </c>
      <c r="M23" s="30" t="str">
        <f>VLOOKUP($C$2,'Base Exemple'!$A$5:$XEZ$12,20,FALSE)</f>
        <v>En cours</v>
      </c>
      <c r="N23" s="31">
        <v>13298</v>
      </c>
    </row>
    <row r="24" spans="1:14" ht="16.5" thickBot="1" x14ac:dyDescent="0.3">
      <c r="A24" s="47"/>
      <c r="C24" s="6"/>
      <c r="D24" s="6"/>
      <c r="E24" s="6"/>
      <c r="F24" s="6"/>
      <c r="G24" s="6"/>
      <c r="H24" s="6"/>
      <c r="I24" s="6"/>
      <c r="J24" s="6"/>
      <c r="K24" s="6"/>
      <c r="L24" s="6"/>
      <c r="M24" s="61" t="str">
        <f>VLOOKUP($C$2,'Base Exemple'!$A$5:$XEZ$12,15,FALSE)</f>
        <v>Total</v>
      </c>
      <c r="N24" s="62">
        <f>SUM(N10:N23)</f>
        <v>1388477</v>
      </c>
    </row>
    <row r="25" spans="1:14" ht="15.75" thickBot="1" x14ac:dyDescent="0.3">
      <c r="A25" s="47"/>
      <c r="C25" s="6" t="str">
        <f>K9</f>
        <v>Type</v>
      </c>
      <c r="D25" s="6" t="str">
        <f>N9</f>
        <v>Montant</v>
      </c>
      <c r="E25" s="6"/>
      <c r="F25" s="6"/>
      <c r="G25" s="6"/>
      <c r="H25" s="12" t="str">
        <f>I9</f>
        <v>Clients</v>
      </c>
      <c r="I25" s="12" t="str">
        <f>N9</f>
        <v>Montant</v>
      </c>
      <c r="J25" s="6" t="s">
        <v>43</v>
      </c>
      <c r="K25" s="6"/>
      <c r="L25" s="6"/>
      <c r="M25" s="6"/>
      <c r="N25" s="6"/>
    </row>
    <row r="26" spans="1:14" ht="16.5" thickBot="1" x14ac:dyDescent="0.3">
      <c r="A26" s="47"/>
      <c r="C26" s="6" t="str">
        <f>L11</f>
        <v>Audit</v>
      </c>
      <c r="D26" s="6">
        <v>469500</v>
      </c>
      <c r="E26" s="6"/>
      <c r="F26" s="6"/>
      <c r="G26" s="6"/>
      <c r="H26" s="12" t="s">
        <v>23</v>
      </c>
      <c r="I26" s="39">
        <v>288298</v>
      </c>
      <c r="J26" s="40">
        <f>I26/$N$24</f>
        <v>0.207636136572662</v>
      </c>
      <c r="K26" s="6"/>
      <c r="L26" s="6"/>
      <c r="M26" s="53" t="str">
        <f>VLOOKUP($C$2,'Base Exemple'!$A$5:$XEZ$12,21,FALSE)</f>
        <v>Objectif Agence</v>
      </c>
      <c r="N26" s="63">
        <v>150000</v>
      </c>
    </row>
    <row r="27" spans="1:14" x14ac:dyDescent="0.25">
      <c r="A27" s="47"/>
      <c r="C27" s="6" t="str">
        <f>L14</f>
        <v>Formation</v>
      </c>
      <c r="D27" s="6">
        <v>280177</v>
      </c>
      <c r="E27" s="6"/>
      <c r="F27" s="6"/>
      <c r="G27" s="6"/>
      <c r="H27" s="12" t="s">
        <v>19</v>
      </c>
      <c r="I27" s="39">
        <v>277800</v>
      </c>
      <c r="J27" s="40">
        <f t="shared" ref="J27:J34" si="1">I27/$N$24</f>
        <v>0.20007533434115221</v>
      </c>
      <c r="K27" s="6"/>
      <c r="L27" s="6"/>
      <c r="M27" s="38"/>
      <c r="N27" s="6"/>
    </row>
    <row r="28" spans="1:14" ht="15.75" thickBot="1" x14ac:dyDescent="0.3">
      <c r="A28" s="47"/>
      <c r="C28" s="6" t="str">
        <f>L15</f>
        <v>Service management</v>
      </c>
      <c r="D28" s="6">
        <v>638800</v>
      </c>
      <c r="E28" s="6"/>
      <c r="F28" s="6"/>
      <c r="G28" s="6"/>
      <c r="H28" s="12" t="s">
        <v>18</v>
      </c>
      <c r="I28" s="39">
        <v>234000</v>
      </c>
      <c r="J28" s="40">
        <f t="shared" si="1"/>
        <v>0.16852997925064658</v>
      </c>
      <c r="K28" s="6"/>
      <c r="L28" s="6"/>
      <c r="M28" s="6"/>
      <c r="N28" s="6"/>
    </row>
    <row r="29" spans="1:14" ht="15.75" x14ac:dyDescent="0.25">
      <c r="A29" s="47"/>
      <c r="C29" s="6"/>
      <c r="D29" s="6"/>
      <c r="E29" s="6"/>
      <c r="F29" s="6"/>
      <c r="G29" s="6"/>
      <c r="H29" s="12" t="s">
        <v>22</v>
      </c>
      <c r="I29" s="39">
        <v>189000</v>
      </c>
      <c r="J29" s="40">
        <f t="shared" si="1"/>
        <v>0.13612036785629147</v>
      </c>
      <c r="K29" s="6"/>
      <c r="L29" s="6"/>
      <c r="M29" s="35" t="str">
        <f>VLOOKUP($C$2,'Base Exemple'!$A$5:$XEZ$12,11,FALSE)</f>
        <v>Agence</v>
      </c>
      <c r="N29" s="37" t="str">
        <f>VLOOKUP($C$2,'Base Exemple'!$A$5:$XEZ$12,13,FALSE)</f>
        <v>Montant</v>
      </c>
    </row>
    <row r="30" spans="1:14" x14ac:dyDescent="0.25">
      <c r="A30" s="47"/>
      <c r="C30" s="6"/>
      <c r="D30" s="6"/>
      <c r="E30" s="6"/>
      <c r="F30" s="6"/>
      <c r="G30" s="6"/>
      <c r="H30" s="12" t="s">
        <v>25</v>
      </c>
      <c r="I30" s="39">
        <v>184879</v>
      </c>
      <c r="J30" s="40">
        <f t="shared" si="1"/>
        <v>0.13315236766615507</v>
      </c>
      <c r="K30" s="6"/>
      <c r="L30" s="6"/>
      <c r="M30" s="41" t="s">
        <v>32</v>
      </c>
      <c r="N30" s="42">
        <f t="shared" ref="N30:N37" ca="1" si="2">SUMIF($J$10:$N$23,M30,$N$10:$N$23)</f>
        <v>445000</v>
      </c>
    </row>
    <row r="31" spans="1:14" x14ac:dyDescent="0.25">
      <c r="A31" s="47"/>
      <c r="C31" s="6"/>
      <c r="D31" s="6"/>
      <c r="E31" s="6"/>
      <c r="F31" s="6"/>
      <c r="G31" s="6"/>
      <c r="H31" s="12" t="s">
        <v>17</v>
      </c>
      <c r="I31" s="39">
        <v>145000</v>
      </c>
      <c r="J31" s="40">
        <f t="shared" si="1"/>
        <v>0.10443097004847758</v>
      </c>
      <c r="K31" s="6"/>
      <c r="L31" s="6"/>
      <c r="M31" s="41" t="s">
        <v>28</v>
      </c>
      <c r="N31" s="42">
        <f t="shared" ca="1" si="2"/>
        <v>252000</v>
      </c>
    </row>
    <row r="32" spans="1:14" x14ac:dyDescent="0.25">
      <c r="A32" s="47"/>
      <c r="C32" s="6"/>
      <c r="D32" s="6"/>
      <c r="E32" s="6"/>
      <c r="F32" s="6"/>
      <c r="G32" s="6"/>
      <c r="H32" s="12" t="s">
        <v>24</v>
      </c>
      <c r="I32" s="39">
        <v>32000</v>
      </c>
      <c r="J32" s="40">
        <f t="shared" si="1"/>
        <v>2.304683476931919E-2</v>
      </c>
      <c r="K32" s="6"/>
      <c r="L32" s="6"/>
      <c r="M32" s="41" t="s">
        <v>27</v>
      </c>
      <c r="N32" s="42">
        <f t="shared" ca="1" si="2"/>
        <v>247298</v>
      </c>
    </row>
    <row r="33" spans="1:18" x14ac:dyDescent="0.25">
      <c r="A33" s="47"/>
      <c r="C33" s="6"/>
      <c r="D33" s="6"/>
      <c r="E33" s="6"/>
      <c r="F33" s="6"/>
      <c r="G33" s="6"/>
      <c r="H33" s="12" t="s">
        <v>21</v>
      </c>
      <c r="I33" s="39">
        <v>23000</v>
      </c>
      <c r="J33" s="40">
        <f t="shared" si="1"/>
        <v>1.6564912490448166E-2</v>
      </c>
      <c r="K33" s="6"/>
      <c r="L33" s="6"/>
      <c r="M33" s="41" t="s">
        <v>31</v>
      </c>
      <c r="N33" s="42">
        <f t="shared" ca="1" si="2"/>
        <v>189000</v>
      </c>
    </row>
    <row r="34" spans="1:18" x14ac:dyDescent="0.25">
      <c r="A34" s="47"/>
      <c r="C34" s="6"/>
      <c r="D34" s="6"/>
      <c r="E34" s="6"/>
      <c r="F34" s="6"/>
      <c r="G34" s="6"/>
      <c r="H34" s="12" t="s">
        <v>20</v>
      </c>
      <c r="I34" s="39">
        <v>14500</v>
      </c>
      <c r="J34" s="40">
        <f t="shared" si="1"/>
        <v>1.0443097004847758E-2</v>
      </c>
      <c r="K34" s="6"/>
      <c r="L34" s="6"/>
      <c r="M34" s="41" t="s">
        <v>26</v>
      </c>
      <c r="N34" s="42">
        <f t="shared" ca="1" si="2"/>
        <v>145000</v>
      </c>
    </row>
    <row r="35" spans="1:18" x14ac:dyDescent="0.25">
      <c r="A35" s="47"/>
      <c r="C35" s="6"/>
      <c r="D35" s="6"/>
      <c r="E35" s="6"/>
      <c r="F35" s="6"/>
      <c r="G35" s="6"/>
      <c r="H35" s="6"/>
      <c r="I35" s="38"/>
      <c r="J35" s="6"/>
      <c r="K35" s="6"/>
      <c r="L35" s="6"/>
      <c r="M35" s="41" t="s">
        <v>30</v>
      </c>
      <c r="N35" s="42">
        <f t="shared" ca="1" si="2"/>
        <v>55000</v>
      </c>
    </row>
    <row r="36" spans="1:18" x14ac:dyDescent="0.25">
      <c r="A36" s="47"/>
      <c r="C36" s="6"/>
      <c r="D36" s="6"/>
      <c r="E36" s="6"/>
      <c r="F36" s="6"/>
      <c r="G36" s="6"/>
      <c r="H36" s="6"/>
      <c r="I36" s="6"/>
      <c r="J36" s="6"/>
      <c r="K36" s="6"/>
      <c r="L36" s="6"/>
      <c r="M36" s="41" t="s">
        <v>42</v>
      </c>
      <c r="N36" s="42">
        <f t="shared" ca="1" si="2"/>
        <v>29379</v>
      </c>
    </row>
    <row r="37" spans="1:18" ht="15.75" thickBot="1" x14ac:dyDescent="0.3">
      <c r="A37" s="47"/>
      <c r="C37" s="6"/>
      <c r="D37" s="6"/>
      <c r="E37" s="6"/>
      <c r="F37" s="6"/>
      <c r="G37" s="6"/>
      <c r="H37" s="6"/>
      <c r="I37" s="6"/>
      <c r="J37" s="6"/>
      <c r="K37" s="6"/>
      <c r="L37" s="6"/>
      <c r="M37" s="43" t="s">
        <v>29</v>
      </c>
      <c r="N37" s="44">
        <f t="shared" ca="1" si="2"/>
        <v>25800</v>
      </c>
    </row>
    <row r="38" spans="1:18" x14ac:dyDescent="0.25">
      <c r="A38" s="47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8" x14ac:dyDescent="0.25">
      <c r="A39" s="47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</row>
    <row r="40" spans="1:18" ht="3.75" customHeight="1" thickBot="1" x14ac:dyDescent="0.3">
      <c r="A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</row>
    <row r="41" spans="1:18" ht="18.75" x14ac:dyDescent="0.25">
      <c r="A41" s="60" t="str">
        <f>VLOOKUP($C$2,'Base Exemple'!$A$5:$XEZ$12,7,FALSE)</f>
        <v>Région Asie</v>
      </c>
      <c r="C41" s="32" t="str">
        <f>J41</f>
        <v>Agence</v>
      </c>
      <c r="D41" s="32" t="str">
        <f>N41</f>
        <v>Montant</v>
      </c>
      <c r="E41" s="33" t="str">
        <f>M58</f>
        <v>Objectif Agence</v>
      </c>
      <c r="F41" s="6"/>
      <c r="G41" s="6"/>
      <c r="H41" s="35" t="str">
        <f>VLOOKUP($C$2,'Base Exemple'!$A$5:$XEZ$12,9,FALSE)</f>
        <v>ID Affaire</v>
      </c>
      <c r="I41" s="36" t="str">
        <f>VLOOKUP($C$2,'Base Exemple'!$A$5:$XEZ$12,10,FALSE)</f>
        <v>Clients</v>
      </c>
      <c r="J41" s="36" t="str">
        <f>VLOOKUP($C$2,'Base Exemple'!$A$5:$XEZ$12,11,FALSE)</f>
        <v>Agence</v>
      </c>
      <c r="K41" s="36" t="str">
        <f>VLOOKUP($C$2,'Base Exemple'!$A$5:$XEZ$12,12,FALSE)</f>
        <v>Type</v>
      </c>
      <c r="L41" s="36" t="str">
        <f>VLOOKUP($C$2,'Base Exemple'!$A$5:$XEZ$12,12,FALSE)</f>
        <v>Type</v>
      </c>
      <c r="M41" s="36" t="str">
        <f>VLOOKUP($C$2,'Base Exemple'!$A$5:$XEZ$12,14,FALSE)</f>
        <v>Situation</v>
      </c>
      <c r="N41" s="37" t="str">
        <f>VLOOKUP($C$2,'Base Exemple'!$A$5:$XEZ$12,13,FALSE)</f>
        <v>Montant</v>
      </c>
    </row>
    <row r="42" spans="1:18" x14ac:dyDescent="0.25">
      <c r="A42" s="46"/>
      <c r="C42" s="32" t="s">
        <v>48</v>
      </c>
      <c r="D42" s="32">
        <v>454800</v>
      </c>
      <c r="E42" s="34">
        <f>$N$58</f>
        <v>125000</v>
      </c>
      <c r="F42" s="6"/>
      <c r="G42" s="6"/>
      <c r="H42" s="20">
        <v>13214</v>
      </c>
      <c r="I42" s="21" t="s">
        <v>17</v>
      </c>
      <c r="J42" s="26" t="s">
        <v>46</v>
      </c>
      <c r="K42" s="24" t="s">
        <v>33</v>
      </c>
      <c r="L42" s="24" t="str">
        <f>HLOOKUP(K42,'Base Exemple'!$A$5:$XEZ$12,Exemple!$C$2,FALSE)</f>
        <v>Service management</v>
      </c>
      <c r="M42" s="18" t="str">
        <f>VLOOKUP($C$2,'Base Exemple'!$A$5:$XEZ$12,20,FALSE)</f>
        <v>En cours</v>
      </c>
      <c r="N42" s="28">
        <v>15300</v>
      </c>
    </row>
    <row r="43" spans="1:18" x14ac:dyDescent="0.25">
      <c r="A43" s="46"/>
      <c r="C43" s="32" t="s">
        <v>45</v>
      </c>
      <c r="D43" s="32">
        <v>327000</v>
      </c>
      <c r="E43" s="34">
        <f>$N$58</f>
        <v>125000</v>
      </c>
      <c r="F43" s="6"/>
      <c r="G43" s="6"/>
      <c r="H43" s="20">
        <v>13464</v>
      </c>
      <c r="I43" s="21" t="s">
        <v>25</v>
      </c>
      <c r="J43" s="26" t="s">
        <v>47</v>
      </c>
      <c r="K43" s="24" t="s">
        <v>34</v>
      </c>
      <c r="L43" s="24" t="str">
        <f>HLOOKUP(K43,'Base Exemple'!$A$5:$XEZ$12,Exemple!$C$2,FALSE)</f>
        <v>Formation</v>
      </c>
      <c r="M43" s="18" t="str">
        <f>VLOOKUP($C$2,'Base Exemple'!$A$5:$XEZ$12,20,FALSE)</f>
        <v>En cours</v>
      </c>
      <c r="N43" s="28">
        <v>17800</v>
      </c>
    </row>
    <row r="44" spans="1:18" x14ac:dyDescent="0.25">
      <c r="A44" s="47"/>
      <c r="C44" s="32" t="s">
        <v>47</v>
      </c>
      <c r="D44" s="32">
        <v>60600</v>
      </c>
      <c r="E44" s="34">
        <f>$N$58</f>
        <v>125000</v>
      </c>
      <c r="F44" s="6"/>
      <c r="G44" s="6"/>
      <c r="H44" s="20">
        <v>12325</v>
      </c>
      <c r="I44" s="21" t="s">
        <v>18</v>
      </c>
      <c r="J44" s="26" t="s">
        <v>47</v>
      </c>
      <c r="K44" s="24" t="s">
        <v>35</v>
      </c>
      <c r="L44" s="24" t="str">
        <f>HLOOKUP(K44,'Base Exemple'!$A$5:$XEZ$12,Exemple!$C$2,FALSE)</f>
        <v>Audit</v>
      </c>
      <c r="M44" s="29" t="str">
        <f>VLOOKUP($C$2,'Base Exemple'!$A$5:$XEZ$12,19,FALSE)</f>
        <v>Terminé</v>
      </c>
      <c r="N44" s="28">
        <v>19800</v>
      </c>
    </row>
    <row r="45" spans="1:18" x14ac:dyDescent="0.25">
      <c r="A45" s="47"/>
      <c r="C45" s="32" t="s">
        <v>46</v>
      </c>
      <c r="D45" s="32">
        <v>50300</v>
      </c>
      <c r="E45" s="34">
        <f>$N$58</f>
        <v>125000</v>
      </c>
      <c r="F45" s="6"/>
      <c r="G45" s="6"/>
      <c r="H45" s="20">
        <v>14646</v>
      </c>
      <c r="I45" s="21" t="s">
        <v>54</v>
      </c>
      <c r="J45" s="26" t="s">
        <v>48</v>
      </c>
      <c r="K45" s="24" t="s">
        <v>35</v>
      </c>
      <c r="L45" s="24" t="str">
        <f>HLOOKUP(K45,'Base Exemple'!$A$5:$XEZ$12,Exemple!$C$2,FALSE)</f>
        <v>Audit</v>
      </c>
      <c r="M45" s="18" t="str">
        <f>VLOOKUP($C$2,'Base Exemple'!$A$5:$XEZ$12,20,FALSE)</f>
        <v>En cours</v>
      </c>
      <c r="N45" s="28">
        <v>21000</v>
      </c>
    </row>
    <row r="46" spans="1:18" x14ac:dyDescent="0.25">
      <c r="A46" s="47"/>
      <c r="C46" s="32"/>
      <c r="D46" s="32"/>
      <c r="E46" s="34"/>
      <c r="F46" s="6"/>
      <c r="G46" s="6"/>
      <c r="H46" s="20">
        <v>13564</v>
      </c>
      <c r="I46" s="21" t="s">
        <v>21</v>
      </c>
      <c r="J46" s="26" t="s">
        <v>47</v>
      </c>
      <c r="K46" s="24" t="s">
        <v>33</v>
      </c>
      <c r="L46" s="24" t="str">
        <f>HLOOKUP(K46,'Base Exemple'!$A$5:$XEZ$12,Exemple!$C$2,FALSE)</f>
        <v>Service management</v>
      </c>
      <c r="M46" s="18" t="str">
        <f>VLOOKUP($C$2,'Base Exemple'!$A$5:$XEZ$12,20,FALSE)</f>
        <v>En cours</v>
      </c>
      <c r="N46" s="28">
        <v>23000</v>
      </c>
      <c r="Q46" s="48"/>
      <c r="R46" s="49"/>
    </row>
    <row r="47" spans="1:18" x14ac:dyDescent="0.25">
      <c r="A47" s="47"/>
      <c r="C47" s="32"/>
      <c r="D47" s="32"/>
      <c r="E47" s="34"/>
      <c r="F47" s="6"/>
      <c r="G47" s="6"/>
      <c r="H47" s="20">
        <v>134154</v>
      </c>
      <c r="I47" s="21" t="s">
        <v>52</v>
      </c>
      <c r="J47" s="26" t="s">
        <v>45</v>
      </c>
      <c r="K47" s="24" t="s">
        <v>35</v>
      </c>
      <c r="L47" s="24" t="str">
        <f>HLOOKUP(K47,'Base Exemple'!$A$5:$XEZ$12,Exemple!$C$2,FALSE)</f>
        <v>Audit</v>
      </c>
      <c r="M47" s="18" t="str">
        <f>VLOOKUP($C$2,'Base Exemple'!$A$5:$XEZ$12,20,FALSE)</f>
        <v>En cours</v>
      </c>
      <c r="N47" s="28">
        <v>25000</v>
      </c>
      <c r="Q47" s="48"/>
      <c r="R47" s="49"/>
    </row>
    <row r="48" spans="1:18" x14ac:dyDescent="0.25">
      <c r="A48" s="47"/>
      <c r="C48" s="32"/>
      <c r="D48" s="32"/>
      <c r="E48" s="34"/>
      <c r="F48" s="6"/>
      <c r="G48" s="6"/>
      <c r="H48" s="20">
        <v>131654</v>
      </c>
      <c r="I48" s="21" t="s">
        <v>50</v>
      </c>
      <c r="J48" s="26" t="s">
        <v>48</v>
      </c>
      <c r="K48" s="24" t="s">
        <v>33</v>
      </c>
      <c r="L48" s="24" t="str">
        <f>HLOOKUP(K48,'Base Exemple'!$A$5:$XEZ$12,Exemple!$C$2,FALSE)</f>
        <v>Service management</v>
      </c>
      <c r="M48" s="18" t="str">
        <f>VLOOKUP($C$2,'Base Exemple'!$A$5:$XEZ$12,20,FALSE)</f>
        <v>En cours</v>
      </c>
      <c r="N48" s="28">
        <v>25800</v>
      </c>
      <c r="Q48" s="48"/>
      <c r="R48" s="49"/>
    </row>
    <row r="49" spans="1:18" x14ac:dyDescent="0.25">
      <c r="A49" s="47"/>
      <c r="C49" s="32"/>
      <c r="D49" s="32"/>
      <c r="E49" s="34"/>
      <c r="F49" s="6"/>
      <c r="G49" s="6"/>
      <c r="H49" s="20">
        <v>13654</v>
      </c>
      <c r="I49" s="21" t="s">
        <v>53</v>
      </c>
      <c r="J49" s="26" t="s">
        <v>48</v>
      </c>
      <c r="K49" s="24" t="s">
        <v>35</v>
      </c>
      <c r="L49" s="24" t="str">
        <f>HLOOKUP(K49,'Base Exemple'!$A$5:$XEZ$12,Exemple!$C$2,FALSE)</f>
        <v>Audit</v>
      </c>
      <c r="M49" s="29" t="str">
        <f>VLOOKUP($C$2,'Base Exemple'!$A$5:$XEZ$12,19,FALSE)</f>
        <v>Terminé</v>
      </c>
      <c r="N49" s="28">
        <v>32000</v>
      </c>
      <c r="Q49" s="48"/>
      <c r="R49" s="49"/>
    </row>
    <row r="50" spans="1:18" x14ac:dyDescent="0.25">
      <c r="A50" s="47"/>
      <c r="C50" s="6"/>
      <c r="D50" s="6"/>
      <c r="E50" s="6"/>
      <c r="F50" s="6"/>
      <c r="G50" s="6"/>
      <c r="H50" s="20">
        <v>64658897</v>
      </c>
      <c r="I50" s="21" t="s">
        <v>50</v>
      </c>
      <c r="J50" s="26" t="s">
        <v>46</v>
      </c>
      <c r="K50" s="24" t="s">
        <v>35</v>
      </c>
      <c r="L50" s="24" t="str">
        <f>HLOOKUP(K50,'Base Exemple'!$A$5:$XEZ$12,Exemple!$C$2,FALSE)</f>
        <v>Audit</v>
      </c>
      <c r="M50" s="29" t="str">
        <f>VLOOKUP($C$2,'Base Exemple'!$A$5:$XEZ$12,19,FALSE)</f>
        <v>Terminé</v>
      </c>
      <c r="N50" s="28">
        <v>35000</v>
      </c>
      <c r="Q50" s="48"/>
      <c r="R50" s="49"/>
    </row>
    <row r="51" spans="1:18" x14ac:dyDescent="0.25">
      <c r="A51" s="47"/>
      <c r="C51" s="6"/>
      <c r="D51" s="6"/>
      <c r="E51" s="6"/>
      <c r="F51" s="6"/>
      <c r="G51" s="6"/>
      <c r="H51" s="20">
        <v>1316544</v>
      </c>
      <c r="I51" s="21" t="s">
        <v>52</v>
      </c>
      <c r="J51" s="26" t="s">
        <v>48</v>
      </c>
      <c r="K51" s="24" t="s">
        <v>34</v>
      </c>
      <c r="L51" s="24" t="str">
        <f>HLOOKUP(K51,'Base Exemple'!$A$5:$XEZ$12,Exemple!$C$2,FALSE)</f>
        <v>Formation</v>
      </c>
      <c r="M51" s="29" t="str">
        <f>VLOOKUP($C$2,'Base Exemple'!$A$5:$XEZ$12,19,FALSE)</f>
        <v>Terminé</v>
      </c>
      <c r="N51" s="28">
        <v>75000</v>
      </c>
      <c r="Q51" s="48"/>
      <c r="R51" s="49"/>
    </row>
    <row r="52" spans="1:18" x14ac:dyDescent="0.25">
      <c r="A52" s="47"/>
      <c r="C52" s="6"/>
      <c r="D52" s="6"/>
      <c r="E52" s="6"/>
      <c r="F52" s="6"/>
      <c r="G52" s="6"/>
      <c r="H52" s="20">
        <v>13266</v>
      </c>
      <c r="I52" s="21" t="s">
        <v>49</v>
      </c>
      <c r="J52" s="26" t="s">
        <v>48</v>
      </c>
      <c r="K52" s="24" t="s">
        <v>34</v>
      </c>
      <c r="L52" s="24" t="str">
        <f>HLOOKUP(K52,'Base Exemple'!$A$5:$XEZ$12,Exemple!$C$2,FALSE)</f>
        <v>Formation</v>
      </c>
      <c r="M52" s="29" t="str">
        <f>VLOOKUP($C$2,'Base Exemple'!$A$5:$XEZ$12,19,FALSE)</f>
        <v>Terminé</v>
      </c>
      <c r="N52" s="28">
        <v>131000</v>
      </c>
      <c r="Q52" s="48"/>
      <c r="R52" s="49"/>
    </row>
    <row r="53" spans="1:18" x14ac:dyDescent="0.25">
      <c r="A53" s="47"/>
      <c r="C53" s="6"/>
      <c r="D53" s="6"/>
      <c r="E53" s="6"/>
      <c r="F53" s="6"/>
      <c r="G53" s="6"/>
      <c r="H53" s="20">
        <v>123136</v>
      </c>
      <c r="I53" s="21" t="s">
        <v>49</v>
      </c>
      <c r="J53" s="26" t="s">
        <v>45</v>
      </c>
      <c r="K53" s="24" t="s">
        <v>33</v>
      </c>
      <c r="L53" s="24" t="str">
        <f>HLOOKUP(K53,'Base Exemple'!$A$5:$XEZ$12,Exemple!$C$2,FALSE)</f>
        <v>Service management</v>
      </c>
      <c r="M53" s="18" t="str">
        <f>VLOOKUP($C$2,'Base Exemple'!$A$5:$XEZ$12,20,FALSE)</f>
        <v>En cours</v>
      </c>
      <c r="N53" s="28">
        <v>145000</v>
      </c>
      <c r="Q53" s="48"/>
      <c r="R53" s="49"/>
    </row>
    <row r="54" spans="1:18" x14ac:dyDescent="0.25">
      <c r="A54" s="47"/>
      <c r="C54" s="6"/>
      <c r="D54" s="6"/>
      <c r="E54" s="6"/>
      <c r="F54" s="6"/>
      <c r="G54" s="6"/>
      <c r="H54" s="20">
        <v>123546</v>
      </c>
      <c r="I54" s="21" t="s">
        <v>52</v>
      </c>
      <c r="J54" s="26" t="s">
        <v>45</v>
      </c>
      <c r="K54" s="24" t="s">
        <v>34</v>
      </c>
      <c r="L54" s="24" t="str">
        <f>HLOOKUP(K54,'Base Exemple'!$A$5:$XEZ$12,Exemple!$C$2,FALSE)</f>
        <v>Formation</v>
      </c>
      <c r="M54" s="29" t="str">
        <f>VLOOKUP($C$2,'Base Exemple'!$A$5:$XEZ$12,19,FALSE)</f>
        <v>Terminé</v>
      </c>
      <c r="N54" s="28">
        <v>157000</v>
      </c>
      <c r="Q54" s="48"/>
      <c r="R54" s="49"/>
    </row>
    <row r="55" spans="1:18" ht="15.75" thickBot="1" x14ac:dyDescent="0.3">
      <c r="A55" s="47"/>
      <c r="C55" s="6"/>
      <c r="D55" s="6"/>
      <c r="E55" s="6"/>
      <c r="F55" s="6"/>
      <c r="G55" s="6"/>
      <c r="H55" s="22">
        <v>156698</v>
      </c>
      <c r="I55" s="23" t="s">
        <v>51</v>
      </c>
      <c r="J55" s="27" t="s">
        <v>48</v>
      </c>
      <c r="K55" s="25" t="s">
        <v>33</v>
      </c>
      <c r="L55" s="25" t="str">
        <f>HLOOKUP(K55,'Base Exemple'!$A$5:$XEZ$12,Exemple!$C$2,FALSE)</f>
        <v>Service management</v>
      </c>
      <c r="M55" s="30" t="str">
        <f>VLOOKUP($C$2,'Base Exemple'!$A$5:$XEZ$12,20,FALSE)</f>
        <v>En cours</v>
      </c>
      <c r="N55" s="31">
        <v>170000</v>
      </c>
      <c r="Q55" s="48"/>
      <c r="R55" s="49"/>
    </row>
    <row r="56" spans="1:18" ht="16.5" thickBot="1" x14ac:dyDescent="0.3">
      <c r="A56" s="47"/>
      <c r="C56" s="6"/>
      <c r="D56" s="6"/>
      <c r="E56" s="6"/>
      <c r="F56" s="6"/>
      <c r="G56" s="6"/>
      <c r="H56" s="6"/>
      <c r="I56" s="6"/>
      <c r="J56" s="6"/>
      <c r="K56" s="6"/>
      <c r="L56" s="6"/>
      <c r="M56" s="85" t="str">
        <f>VLOOKUP($C$2,'Base Exemple'!$A$5:$XEZ$12,15,FALSE)</f>
        <v>Total</v>
      </c>
      <c r="N56" s="86">
        <f>SUM(N42:N55)</f>
        <v>892700</v>
      </c>
      <c r="Q56" s="48"/>
      <c r="R56" s="49"/>
    </row>
    <row r="57" spans="1:18" ht="15.75" thickBot="1" x14ac:dyDescent="0.3">
      <c r="A57" s="47"/>
      <c r="C57" s="6" t="str">
        <f>K41</f>
        <v>Type</v>
      </c>
      <c r="D57" s="6" t="str">
        <f>N41</f>
        <v>Montant</v>
      </c>
      <c r="E57" s="6"/>
      <c r="F57" s="6"/>
      <c r="G57" s="6"/>
      <c r="H57" s="12" t="str">
        <f>I41</f>
        <v>Clients</v>
      </c>
      <c r="I57" s="12" t="str">
        <f>N41</f>
        <v>Montant</v>
      </c>
      <c r="J57" s="50" t="s">
        <v>43</v>
      </c>
      <c r="K57" s="6"/>
      <c r="L57" s="6"/>
      <c r="M57" s="6"/>
      <c r="N57" s="6"/>
    </row>
    <row r="58" spans="1:18" ht="16.5" thickBot="1" x14ac:dyDescent="0.3">
      <c r="A58" s="47"/>
      <c r="C58" s="6" t="str">
        <f>L42</f>
        <v>Service management</v>
      </c>
      <c r="D58" s="6">
        <v>379100</v>
      </c>
      <c r="E58" s="6"/>
      <c r="F58" s="6"/>
      <c r="G58" s="6"/>
      <c r="H58" s="12" t="s">
        <v>49</v>
      </c>
      <c r="I58" s="39">
        <v>276000</v>
      </c>
      <c r="J58" s="51">
        <f t="shared" ref="J58:J67" si="3">I58/$N$24</f>
        <v>0.198778949885378</v>
      </c>
      <c r="K58" s="6"/>
      <c r="L58" s="6"/>
      <c r="M58" s="53" t="str">
        <f>VLOOKUP($C$2,'Base Exemple'!$A$5:$XEZ$12,21,FALSE)</f>
        <v>Objectif Agence</v>
      </c>
      <c r="N58" s="63">
        <v>125000</v>
      </c>
    </row>
    <row r="59" spans="1:18" x14ac:dyDescent="0.25">
      <c r="A59" s="47"/>
      <c r="C59" s="6" t="str">
        <f>L43</f>
        <v>Formation</v>
      </c>
      <c r="D59" s="6">
        <v>380800</v>
      </c>
      <c r="E59" s="6"/>
      <c r="F59" s="6"/>
      <c r="G59" s="6"/>
      <c r="H59" s="12" t="s">
        <v>52</v>
      </c>
      <c r="I59" s="39">
        <v>257000</v>
      </c>
      <c r="J59" s="51">
        <f t="shared" si="3"/>
        <v>0.18509489174109475</v>
      </c>
      <c r="K59" s="6"/>
      <c r="L59" s="6"/>
      <c r="M59" s="6"/>
      <c r="N59" s="6"/>
    </row>
    <row r="60" spans="1:18" ht="15.75" thickBot="1" x14ac:dyDescent="0.3">
      <c r="A60" s="47"/>
      <c r="C60" s="6" t="str">
        <f>L44</f>
        <v>Audit</v>
      </c>
      <c r="D60" s="6">
        <v>132800</v>
      </c>
      <c r="E60" s="6"/>
      <c r="F60" s="6"/>
      <c r="G60" s="6"/>
      <c r="H60" s="12" t="s">
        <v>51</v>
      </c>
      <c r="I60" s="39">
        <v>170000</v>
      </c>
      <c r="J60" s="51">
        <f t="shared" si="3"/>
        <v>0.1224363097120082</v>
      </c>
      <c r="K60" s="6"/>
      <c r="L60" s="6"/>
      <c r="M60" s="6"/>
      <c r="N60" s="6"/>
    </row>
    <row r="61" spans="1:18" ht="15.75" x14ac:dyDescent="0.25">
      <c r="A61" s="47"/>
      <c r="C61" s="6"/>
      <c r="D61" s="6"/>
      <c r="E61" s="6"/>
      <c r="F61" s="6"/>
      <c r="G61" s="6"/>
      <c r="H61" s="50" t="s">
        <v>50</v>
      </c>
      <c r="I61" s="38">
        <v>60800</v>
      </c>
      <c r="J61" s="51">
        <f t="shared" si="3"/>
        <v>4.3788986061706461E-2</v>
      </c>
      <c r="K61" s="6"/>
      <c r="L61" s="6"/>
      <c r="M61" s="35" t="str">
        <f>VLOOKUP($C$2,'Base Exemple'!$A$5:$XEZ$12,11,FALSE)</f>
        <v>Agence</v>
      </c>
      <c r="N61" s="37" t="str">
        <f>VLOOKUP($C$2,'Base Exemple'!$A$5:$XEZ$12,13,FALSE)</f>
        <v>Montant</v>
      </c>
    </row>
    <row r="62" spans="1:18" x14ac:dyDescent="0.25">
      <c r="A62" s="47"/>
      <c r="C62" s="6"/>
      <c r="D62" s="6"/>
      <c r="E62" s="6"/>
      <c r="F62" s="6"/>
      <c r="G62" s="6"/>
      <c r="H62" s="12" t="s">
        <v>53</v>
      </c>
      <c r="I62" s="39">
        <v>32000</v>
      </c>
      <c r="J62" s="51">
        <f t="shared" si="3"/>
        <v>2.304683476931919E-2</v>
      </c>
      <c r="K62" s="6"/>
      <c r="L62" s="6"/>
      <c r="M62" s="41" t="s">
        <v>48</v>
      </c>
      <c r="N62" s="42">
        <f ca="1">SUMIF($J$42:$N$55,M62,$N$42:$N$55)</f>
        <v>454800</v>
      </c>
    </row>
    <row r="63" spans="1:18" x14ac:dyDescent="0.25">
      <c r="A63" s="47"/>
      <c r="C63" s="6"/>
      <c r="D63" s="6"/>
      <c r="E63" s="6"/>
      <c r="F63" s="6"/>
      <c r="G63" s="6"/>
      <c r="H63" s="12" t="s">
        <v>21</v>
      </c>
      <c r="I63" s="39">
        <v>23000</v>
      </c>
      <c r="J63" s="51">
        <f t="shared" si="3"/>
        <v>1.6564912490448166E-2</v>
      </c>
      <c r="K63" s="6"/>
      <c r="L63" s="6"/>
      <c r="M63" s="41" t="s">
        <v>45</v>
      </c>
      <c r="N63" s="42">
        <f t="shared" ref="N63:N65" ca="1" si="4">SUMIF($J$42:$N$55,M63,$N$42:$N$55)</f>
        <v>327000</v>
      </c>
    </row>
    <row r="64" spans="1:18" x14ac:dyDescent="0.25">
      <c r="A64" s="47"/>
      <c r="C64" s="6"/>
      <c r="D64" s="6"/>
      <c r="E64" s="6"/>
      <c r="F64" s="6"/>
      <c r="G64" s="6"/>
      <c r="H64" s="12" t="s">
        <v>54</v>
      </c>
      <c r="I64" s="39">
        <v>21000</v>
      </c>
      <c r="J64" s="51">
        <f t="shared" si="3"/>
        <v>1.5124485317365719E-2</v>
      </c>
      <c r="K64" s="6"/>
      <c r="L64" s="6"/>
      <c r="M64" s="41" t="s">
        <v>47</v>
      </c>
      <c r="N64" s="42">
        <f t="shared" ca="1" si="4"/>
        <v>60600</v>
      </c>
    </row>
    <row r="65" spans="1:14" ht="15.75" thickBot="1" x14ac:dyDescent="0.3">
      <c r="A65" s="47"/>
      <c r="C65" s="6"/>
      <c r="D65" s="6"/>
      <c r="E65" s="6"/>
      <c r="F65" s="6"/>
      <c r="G65" s="6"/>
      <c r="H65" s="12" t="s">
        <v>18</v>
      </c>
      <c r="I65" s="39">
        <v>19800</v>
      </c>
      <c r="J65" s="51">
        <f t="shared" si="3"/>
        <v>1.4260229013516248E-2</v>
      </c>
      <c r="K65" s="6"/>
      <c r="L65" s="6"/>
      <c r="M65" s="43" t="s">
        <v>46</v>
      </c>
      <c r="N65" s="44">
        <f t="shared" ca="1" si="4"/>
        <v>50300</v>
      </c>
    </row>
    <row r="66" spans="1:14" x14ac:dyDescent="0.25">
      <c r="A66" s="47"/>
      <c r="C66" s="6"/>
      <c r="D66" s="6"/>
      <c r="E66" s="6"/>
      <c r="F66" s="6"/>
      <c r="G66" s="6"/>
      <c r="H66" s="12" t="s">
        <v>25</v>
      </c>
      <c r="I66" s="39">
        <v>17800</v>
      </c>
      <c r="J66" s="51">
        <f t="shared" si="3"/>
        <v>1.2819801840433799E-2</v>
      </c>
      <c r="K66" s="6"/>
      <c r="L66" s="6"/>
      <c r="M66" s="6"/>
      <c r="N66" s="6"/>
    </row>
    <row r="67" spans="1:14" x14ac:dyDescent="0.25">
      <c r="A67" s="47"/>
      <c r="C67" s="6"/>
      <c r="D67" s="6"/>
      <c r="E67" s="6"/>
      <c r="F67" s="6"/>
      <c r="G67" s="6"/>
      <c r="H67" s="12" t="s">
        <v>17</v>
      </c>
      <c r="I67" s="39">
        <v>15300</v>
      </c>
      <c r="J67" s="51">
        <f t="shared" si="3"/>
        <v>1.1019267874080738E-2</v>
      </c>
      <c r="K67" s="6"/>
      <c r="L67" s="6"/>
      <c r="M67" s="6"/>
      <c r="N67" s="6"/>
    </row>
    <row r="68" spans="1:14" x14ac:dyDescent="0.25">
      <c r="A68" s="47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 spans="1:14" x14ac:dyDescent="0.25">
      <c r="A69" s="47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</row>
    <row r="70" spans="1:14" x14ac:dyDescent="0.25">
      <c r="A70" s="47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pans="1:14" x14ac:dyDescent="0.25">
      <c r="A71" s="47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</row>
    <row r="72" spans="1:14" ht="3.75" customHeight="1" x14ac:dyDescent="0.25">
      <c r="A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</row>
    <row r="73" spans="1:14" hidden="1" x14ac:dyDescent="0.25"/>
    <row r="74" spans="1:14" hidden="1" x14ac:dyDescent="0.25"/>
    <row r="75" spans="1:14" hidden="1" x14ac:dyDescent="0.25"/>
    <row r="76" spans="1:14" hidden="1" x14ac:dyDescent="0.25"/>
    <row r="77" spans="1:14" hidden="1" x14ac:dyDescent="0.25"/>
    <row r="78" spans="1:14" hidden="1" x14ac:dyDescent="0.25"/>
    <row r="79" spans="1:14" hidden="1" x14ac:dyDescent="0.25"/>
    <row r="80" spans="1:14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</sheetData>
  <sortState ref="H58:J67">
    <sortCondition descending="1" ref="I58:I67"/>
  </sortState>
  <conditionalFormatting sqref="M30:N37">
    <cfRule type="aboveAverage" dxfId="2" priority="3" aboveAverage="0"/>
  </conditionalFormatting>
  <conditionalFormatting sqref="M62:N65">
    <cfRule type="aboveAverage" dxfId="1" priority="2" aboveAverage="0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Line="0" autoPict="0">
                <anchor moveWithCells="1">
                  <from>
                    <xdr:col>2</xdr:col>
                    <xdr:colOff>9525</xdr:colOff>
                    <xdr:row>1</xdr:row>
                    <xdr:rowOff>28575</xdr:rowOff>
                  </from>
                  <to>
                    <xdr:col>3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workbookViewId="0">
      <selection activeCell="G19" sqref="G19"/>
    </sheetView>
  </sheetViews>
  <sheetFormatPr baseColWidth="10" defaultRowHeight="15" x14ac:dyDescent="0.25"/>
  <cols>
    <col min="1" max="1" width="9.28515625" customWidth="1"/>
    <col min="2" max="2" width="20.85546875" customWidth="1"/>
    <col min="3" max="3" width="5.7109375" customWidth="1"/>
    <col min="4" max="24" width="28.5703125" customWidth="1"/>
  </cols>
  <sheetData>
    <row r="1" spans="1:23" ht="18.75" x14ac:dyDescent="0.3">
      <c r="A1" s="1" t="s">
        <v>187</v>
      </c>
    </row>
    <row r="2" spans="1:23" ht="18.75" x14ac:dyDescent="0.3">
      <c r="A2" s="1"/>
      <c r="D2" s="55"/>
      <c r="E2" s="14"/>
      <c r="F2" s="14"/>
      <c r="G2" s="14"/>
      <c r="H2" s="14"/>
      <c r="I2" s="17" t="s">
        <v>15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3" s="15" customFormat="1" x14ac:dyDescent="0.25">
      <c r="A3" s="15" t="s">
        <v>14</v>
      </c>
      <c r="C3" s="15">
        <v>3</v>
      </c>
      <c r="D3" s="56">
        <v>4</v>
      </c>
      <c r="E3" s="54">
        <v>5</v>
      </c>
      <c r="F3" s="54">
        <v>6</v>
      </c>
      <c r="G3" s="54">
        <v>7</v>
      </c>
      <c r="H3" s="54">
        <v>8</v>
      </c>
      <c r="I3" s="16">
        <v>9</v>
      </c>
      <c r="J3" s="16">
        <v>10</v>
      </c>
      <c r="K3" s="16">
        <v>11</v>
      </c>
      <c r="L3" s="16">
        <v>12</v>
      </c>
      <c r="M3" s="16">
        <v>13</v>
      </c>
      <c r="N3" s="16">
        <v>14</v>
      </c>
      <c r="O3" s="16">
        <v>15</v>
      </c>
      <c r="P3" s="16">
        <v>16</v>
      </c>
      <c r="Q3" s="16">
        <v>17</v>
      </c>
      <c r="R3" s="16">
        <v>18</v>
      </c>
      <c r="S3" s="16">
        <v>19</v>
      </c>
      <c r="T3" s="16">
        <v>20</v>
      </c>
      <c r="U3" s="16">
        <v>21</v>
      </c>
    </row>
    <row r="4" spans="1:23" ht="30" customHeight="1" x14ac:dyDescent="0.25">
      <c r="A4" s="4" t="s">
        <v>6</v>
      </c>
      <c r="B4" s="5" t="s">
        <v>7</v>
      </c>
      <c r="C4" s="5" t="s">
        <v>8</v>
      </c>
      <c r="D4" s="57"/>
      <c r="E4" s="13"/>
      <c r="F4" s="13"/>
      <c r="G4" s="13"/>
      <c r="H4" s="13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3"/>
      <c r="W4" s="3"/>
    </row>
    <row r="5" spans="1:23" ht="30" customHeight="1" x14ac:dyDescent="0.25">
      <c r="A5" s="3">
        <v>1</v>
      </c>
      <c r="B5" s="2" t="s">
        <v>0</v>
      </c>
      <c r="C5" s="9"/>
      <c r="D5" s="55" t="s">
        <v>9</v>
      </c>
      <c r="E5" s="14" t="s">
        <v>11</v>
      </c>
      <c r="F5" s="14" t="s">
        <v>38</v>
      </c>
      <c r="G5" s="14" t="s">
        <v>39</v>
      </c>
      <c r="H5" s="14" t="s">
        <v>40</v>
      </c>
      <c r="I5" s="6" t="s">
        <v>16</v>
      </c>
      <c r="J5" s="6" t="s">
        <v>44</v>
      </c>
      <c r="K5" s="6" t="s">
        <v>10</v>
      </c>
      <c r="L5" s="6" t="s">
        <v>12</v>
      </c>
      <c r="M5" s="6" t="s">
        <v>3</v>
      </c>
      <c r="N5" s="6" t="s">
        <v>13</v>
      </c>
      <c r="O5" s="6" t="s">
        <v>4</v>
      </c>
      <c r="P5" s="6" t="s">
        <v>33</v>
      </c>
      <c r="Q5" s="6" t="s">
        <v>34</v>
      </c>
      <c r="R5" s="6" t="s">
        <v>35</v>
      </c>
      <c r="S5" s="6" t="s">
        <v>36</v>
      </c>
      <c r="T5" s="6" t="s">
        <v>37</v>
      </c>
      <c r="U5" s="6" t="s">
        <v>41</v>
      </c>
    </row>
    <row r="6" spans="1:23" ht="30" customHeight="1" x14ac:dyDescent="0.25">
      <c r="A6" s="3">
        <v>2</v>
      </c>
      <c r="B6" s="2" t="s">
        <v>1</v>
      </c>
      <c r="C6" s="9"/>
      <c r="D6" s="55" t="s">
        <v>55</v>
      </c>
      <c r="E6" s="14" t="s">
        <v>56</v>
      </c>
      <c r="F6" s="14" t="s">
        <v>57</v>
      </c>
      <c r="G6" s="14" t="s">
        <v>58</v>
      </c>
      <c r="H6" s="14" t="s">
        <v>59</v>
      </c>
      <c r="I6" s="6" t="s">
        <v>60</v>
      </c>
      <c r="J6" s="6" t="s">
        <v>61</v>
      </c>
      <c r="K6" s="6" t="s">
        <v>62</v>
      </c>
      <c r="L6" s="6" t="s">
        <v>63</v>
      </c>
      <c r="M6" s="6" t="s">
        <v>64</v>
      </c>
      <c r="N6" s="6" t="s">
        <v>13</v>
      </c>
      <c r="O6" s="6" t="s">
        <v>4</v>
      </c>
      <c r="P6" s="6" t="s">
        <v>65</v>
      </c>
      <c r="Q6" s="6" t="s">
        <v>66</v>
      </c>
      <c r="R6" s="6" t="s">
        <v>35</v>
      </c>
      <c r="S6" s="6" t="s">
        <v>67</v>
      </c>
      <c r="T6" s="6" t="s">
        <v>68</v>
      </c>
      <c r="U6" s="6" t="s">
        <v>69</v>
      </c>
    </row>
    <row r="7" spans="1:23" ht="30" customHeight="1" x14ac:dyDescent="0.25">
      <c r="A7" s="3">
        <v>3</v>
      </c>
      <c r="B7" s="2" t="s">
        <v>2</v>
      </c>
      <c r="C7" s="9"/>
      <c r="D7" s="55" t="s">
        <v>70</v>
      </c>
      <c r="E7" s="14" t="s">
        <v>86</v>
      </c>
      <c r="F7" s="14" t="s">
        <v>71</v>
      </c>
      <c r="G7" s="14" t="s">
        <v>72</v>
      </c>
      <c r="H7" s="14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65</v>
      </c>
      <c r="Q7" s="6" t="s">
        <v>81</v>
      </c>
      <c r="R7" s="6" t="s">
        <v>82</v>
      </c>
      <c r="S7" s="6" t="s">
        <v>83</v>
      </c>
      <c r="T7" s="6" t="s">
        <v>84</v>
      </c>
      <c r="U7" s="6" t="s">
        <v>85</v>
      </c>
    </row>
    <row r="8" spans="1:23" ht="30" customHeight="1" x14ac:dyDescent="0.25">
      <c r="A8" s="3">
        <v>4</v>
      </c>
      <c r="B8" s="2" t="s">
        <v>174</v>
      </c>
      <c r="C8" s="9"/>
      <c r="D8" s="55" t="s">
        <v>87</v>
      </c>
      <c r="E8" s="14" t="s">
        <v>88</v>
      </c>
      <c r="F8" s="14" t="s">
        <v>89</v>
      </c>
      <c r="G8" s="14" t="s">
        <v>90</v>
      </c>
      <c r="H8" s="14" t="s">
        <v>59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6" t="s">
        <v>103</v>
      </c>
    </row>
    <row r="9" spans="1:23" ht="30" customHeight="1" x14ac:dyDescent="0.25">
      <c r="A9" s="3">
        <v>5</v>
      </c>
      <c r="B9" s="2" t="s">
        <v>175</v>
      </c>
      <c r="C9" s="9"/>
      <c r="D9" s="55" t="s">
        <v>104</v>
      </c>
      <c r="E9" s="14" t="s">
        <v>105</v>
      </c>
      <c r="F9" s="14" t="s">
        <v>106</v>
      </c>
      <c r="G9" s="14" t="s">
        <v>107</v>
      </c>
      <c r="H9" s="14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113</v>
      </c>
      <c r="N9" s="6" t="s">
        <v>114</v>
      </c>
      <c r="O9" s="6" t="s">
        <v>115</v>
      </c>
      <c r="P9" s="6" t="s">
        <v>116</v>
      </c>
      <c r="Q9" s="6" t="s">
        <v>117</v>
      </c>
      <c r="R9" s="6" t="s">
        <v>118</v>
      </c>
      <c r="S9" s="6" t="s">
        <v>119</v>
      </c>
      <c r="T9" s="6" t="s">
        <v>120</v>
      </c>
      <c r="U9" s="6" t="s">
        <v>121</v>
      </c>
    </row>
    <row r="10" spans="1:23" ht="30" customHeight="1" x14ac:dyDescent="0.25">
      <c r="A10" s="3">
        <v>6</v>
      </c>
      <c r="B10" s="2" t="s">
        <v>176</v>
      </c>
      <c r="C10" s="9"/>
      <c r="D10" s="55" t="s">
        <v>122</v>
      </c>
      <c r="E10" s="14" t="s">
        <v>123</v>
      </c>
      <c r="F10" s="14" t="s">
        <v>124</v>
      </c>
      <c r="G10" s="14" t="s">
        <v>125</v>
      </c>
      <c r="H10" s="14" t="s">
        <v>126</v>
      </c>
      <c r="I10" s="6" t="s">
        <v>127</v>
      </c>
      <c r="J10" s="6" t="s">
        <v>128</v>
      </c>
      <c r="K10" s="6" t="s">
        <v>129</v>
      </c>
      <c r="L10" s="6" t="s">
        <v>130</v>
      </c>
      <c r="M10" s="6" t="s">
        <v>131</v>
      </c>
      <c r="N10" s="6" t="s">
        <v>132</v>
      </c>
      <c r="O10" s="6" t="s">
        <v>5</v>
      </c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6" t="s">
        <v>138</v>
      </c>
    </row>
    <row r="11" spans="1:23" ht="30" customHeight="1" x14ac:dyDescent="0.25">
      <c r="A11" s="3">
        <v>7</v>
      </c>
      <c r="B11" s="2" t="s">
        <v>177</v>
      </c>
      <c r="C11" s="9"/>
      <c r="D11" s="55" t="s">
        <v>139</v>
      </c>
      <c r="E11" s="14" t="s">
        <v>140</v>
      </c>
      <c r="F11" s="14" t="s">
        <v>141</v>
      </c>
      <c r="G11" s="14" t="s">
        <v>142</v>
      </c>
      <c r="H11" s="14" t="s">
        <v>143</v>
      </c>
      <c r="I11" s="6" t="s">
        <v>144</v>
      </c>
      <c r="J11" s="6" t="s">
        <v>145</v>
      </c>
      <c r="K11" s="6" t="s">
        <v>146</v>
      </c>
      <c r="L11" s="6" t="s">
        <v>147</v>
      </c>
      <c r="M11" s="6" t="s">
        <v>131</v>
      </c>
      <c r="N11" s="6" t="s">
        <v>148</v>
      </c>
      <c r="O11" s="6" t="s">
        <v>149</v>
      </c>
      <c r="P11" s="6" t="s">
        <v>133</v>
      </c>
      <c r="Q11" s="6" t="s">
        <v>150</v>
      </c>
      <c r="R11" s="6" t="s">
        <v>151</v>
      </c>
      <c r="S11" s="6" t="s">
        <v>152</v>
      </c>
      <c r="T11" s="6" t="s">
        <v>153</v>
      </c>
      <c r="U11" s="6" t="s">
        <v>154</v>
      </c>
    </row>
    <row r="12" spans="1:23" ht="30" customHeight="1" x14ac:dyDescent="0.25">
      <c r="A12" s="3">
        <v>8</v>
      </c>
      <c r="B12" s="65" t="s">
        <v>178</v>
      </c>
      <c r="C12" s="9"/>
      <c r="D12" s="55" t="s">
        <v>155</v>
      </c>
      <c r="E12" s="14" t="s">
        <v>156</v>
      </c>
      <c r="F12" s="14" t="s">
        <v>157</v>
      </c>
      <c r="G12" s="14" t="s">
        <v>158</v>
      </c>
      <c r="H12" s="14" t="s">
        <v>159</v>
      </c>
      <c r="I12" s="6" t="s">
        <v>160</v>
      </c>
      <c r="J12" s="6" t="s">
        <v>161</v>
      </c>
      <c r="K12" s="6" t="s">
        <v>162</v>
      </c>
      <c r="L12" s="6" t="s">
        <v>163</v>
      </c>
      <c r="M12" s="6" t="s">
        <v>164</v>
      </c>
      <c r="N12" s="6" t="s">
        <v>165</v>
      </c>
      <c r="O12" s="6" t="s">
        <v>166</v>
      </c>
      <c r="P12" s="6" t="s">
        <v>167</v>
      </c>
      <c r="Q12" s="6" t="s">
        <v>168</v>
      </c>
      <c r="R12" s="6" t="s">
        <v>169</v>
      </c>
      <c r="S12" s="6" t="s">
        <v>170</v>
      </c>
      <c r="T12" s="6" t="s">
        <v>171</v>
      </c>
      <c r="U12" s="6" t="s">
        <v>172</v>
      </c>
    </row>
    <row r="16" spans="1:23" x14ac:dyDescent="0.25">
      <c r="D16" s="66" t="s">
        <v>190</v>
      </c>
      <c r="E16" s="66"/>
    </row>
    <row r="17" spans="4:7" x14ac:dyDescent="0.25">
      <c r="D17" s="66" t="s">
        <v>188</v>
      </c>
      <c r="E17" s="66" t="s">
        <v>189</v>
      </c>
    </row>
    <row r="18" spans="4:7" ht="30" customHeight="1" x14ac:dyDescent="0.25">
      <c r="D18" s="3">
        <v>1</v>
      </c>
      <c r="E18" s="69" t="s">
        <v>179</v>
      </c>
    </row>
    <row r="19" spans="4:7" ht="30" customHeight="1" x14ac:dyDescent="0.25">
      <c r="D19" s="3">
        <v>2</v>
      </c>
      <c r="E19" s="69" t="s">
        <v>180</v>
      </c>
      <c r="G19" s="3"/>
    </row>
    <row r="20" spans="4:7" ht="30" customHeight="1" x14ac:dyDescent="0.25">
      <c r="D20" s="3">
        <v>3</v>
      </c>
      <c r="E20" s="69" t="s">
        <v>184</v>
      </c>
    </row>
    <row r="21" spans="4:7" ht="30" customHeight="1" x14ac:dyDescent="0.25">
      <c r="D21" s="3">
        <v>4</v>
      </c>
      <c r="E21" s="69" t="s">
        <v>185</v>
      </c>
    </row>
    <row r="22" spans="4:7" ht="30" customHeight="1" x14ac:dyDescent="0.25">
      <c r="D22" s="3">
        <v>5</v>
      </c>
      <c r="E22" s="69" t="s">
        <v>186</v>
      </c>
    </row>
    <row r="23" spans="4:7" ht="30" customHeight="1" x14ac:dyDescent="0.25">
      <c r="D23" s="3">
        <v>6</v>
      </c>
      <c r="E23" s="69" t="s">
        <v>183</v>
      </c>
    </row>
    <row r="24" spans="4:7" ht="30" customHeight="1" x14ac:dyDescent="0.25">
      <c r="D24" s="3">
        <v>7</v>
      </c>
      <c r="E24" s="69" t="s">
        <v>182</v>
      </c>
    </row>
    <row r="25" spans="4:7" ht="30" customHeight="1" x14ac:dyDescent="0.25">
      <c r="D25" s="3">
        <v>8</v>
      </c>
      <c r="E25" s="69" t="s">
        <v>181</v>
      </c>
    </row>
  </sheetData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A27D8FE-7411-4C64-A889-F382AA6F4A1A}">
            <xm:f>Exemple!$C$2</xm:f>
            <x14:dxf>
              <font>
                <b/>
                <i val="0"/>
                <color rgb="FFFFFF00"/>
              </font>
              <fill>
                <patternFill>
                  <bgColor rgb="FF92D050"/>
                </patternFill>
              </fill>
              <border>
                <left style="thin">
                  <color rgb="FF006600"/>
                </left>
                <right style="thin">
                  <color rgb="FF006600"/>
                </right>
                <top style="thin">
                  <color rgb="FF006600"/>
                </top>
                <bottom style="thin">
                  <color rgb="FF006600"/>
                </bottom>
                <vertical/>
                <horizontal/>
              </border>
            </x14:dxf>
          </x14:cfRule>
          <xm:sqref>A5:A12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Tuto</vt:lpstr>
      <vt:lpstr>Exemple</vt:lpstr>
      <vt:lpstr>Base Exemple</vt:lpstr>
    </vt:vector>
  </TitlesOfParts>
  <Company>MYRMIDON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tuto comment créer une application multilingues</dc:title>
  <dc:subject>tuto</dc:subject>
  <dc:creator>WAARD; cohenny tristan</dc:creator>
  <cp:keywords>tuto; langues; Excel</cp:keywords>
  <dc:description>codé par cohenny tristan et proposé sur Excel-pratique.com</dc:description>
  <cp:lastModifiedBy>WAARD</cp:lastModifiedBy>
  <cp:revision>1</cp:revision>
  <cp:lastPrinted>2017-06-13T12:01:08Z</cp:lastPrinted>
  <dcterms:created xsi:type="dcterms:W3CDTF">2017-06-05T09:12:54Z</dcterms:created>
  <dcterms:modified xsi:type="dcterms:W3CDTF">2017-06-13T12:32:01Z</dcterms:modified>
  <cp:category>tuto</cp:category>
  <cp:version>1</cp:version>
</cp:coreProperties>
</file>