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 codeName="ThisWorkbook"/>
  <mc:AlternateContent xmlns:mc="http://schemas.openxmlformats.org/markup-compatibility/2006">
    <mc:Choice Requires="x15">
      <x15ac:absPath xmlns:x15ac="http://schemas.microsoft.com/office/spreadsheetml/2010/11/ac" url="D:\_Applications Excel\Simple Calendrier\"/>
    </mc:Choice>
  </mc:AlternateContent>
  <xr:revisionPtr revIDLastSave="0" documentId="13_ncr:1_{07CFBC09-7D8E-4860-9E32-970FC1BC9108}" xr6:coauthVersionLast="46" xr6:coauthVersionMax="46" xr10:uidLastSave="{00000000-0000-0000-0000-000000000000}"/>
  <bookViews>
    <workbookView xWindow="-120" yWindow="-120" windowWidth="24240" windowHeight="13290" xr2:uid="{00000000-000D-0000-FFFF-FFFF00000000}"/>
  </bookViews>
  <sheets>
    <sheet name="Calendrier" sheetId="1" r:id="rId1"/>
    <sheet name="Calendrier_A3" sheetId="6" r:id="rId2"/>
    <sheet name="Paramètres_Application" sheetId="4" r:id="rId3"/>
  </sheets>
  <definedNames>
    <definedName name="An">Paramètres_Application!$A$2</definedName>
    <definedName name="Date_Deb">DATE(An,1,1)</definedName>
    <definedName name="DebA">Paramètres_Application!$Q$3:$Q$8</definedName>
    <definedName name="DebB">Paramètres_Application!$S$3:$S$8</definedName>
    <definedName name="DebC">Paramètres_Application!$U$3:$U$8</definedName>
    <definedName name="Fériés">Paramètres_Application!$I$2:$I$35</definedName>
    <definedName name="Fêtes">Paramètres_Application!$D$3:$D$15</definedName>
    <definedName name="FinA">Paramètres_Application!$R$3:$R$8</definedName>
    <definedName name="FinB">Paramètres_Application!$T$3:$T$8</definedName>
    <definedName name="FinC">Paramètres_Application!$V$3:$V$8</definedName>
    <definedName name="Pâq_Année_N">ROUND(DATE(YEAR(Date_Deb),4,1)/7+MOD(19*MOD(YEAR(Date_Deb),19)-7,30)*14/100,0)*7-6</definedName>
    <definedName name="Pâq_Année_N1">ROUND(DATE(YEAR(Date_Deb)+1,4,1)/7+MOD(19*MOD(YEAR(Date_Deb)+1,19)-7,30)*14/100,0)*7-6</definedName>
    <definedName name="Ponts">Paramètres_Application!$H$2:$H$21</definedName>
    <definedName name="WeekEnd">Paramètres_Application!$B$9</definedName>
    <definedName name="_xlnm.Print_Area" localSheetId="0">Calendrier!$A$1:$GY$64</definedName>
    <definedName name="_xlnm.Print_Area" localSheetId="1">Calendrier_A3!$A$1:$GY$64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T64" i="6" l="1"/>
  <c r="ET64" i="6"/>
  <c r="DG64" i="6"/>
  <c r="CG64" i="6"/>
  <c r="BG64" i="6"/>
  <c r="AG64" i="6"/>
  <c r="FT63" i="6"/>
  <c r="ET63" i="6"/>
  <c r="DG63" i="6"/>
  <c r="CG63" i="6"/>
  <c r="BG63" i="6"/>
  <c r="AG63" i="6"/>
  <c r="AG62" i="6"/>
  <c r="AG61" i="6"/>
  <c r="GO3" i="6"/>
  <c r="GB3" i="6"/>
  <c r="FO3" i="6"/>
  <c r="FB3" i="6"/>
  <c r="EO3" i="6"/>
  <c r="EB3" i="6"/>
  <c r="DO3" i="6"/>
  <c r="DB3" i="6"/>
  <c r="CO3" i="6"/>
  <c r="CB3" i="6"/>
  <c r="BO3" i="6"/>
  <c r="BB3" i="6"/>
  <c r="AO3" i="6"/>
  <c r="AB3" i="6"/>
  <c r="O3" i="6"/>
  <c r="B3" i="6"/>
  <c r="GN1" i="6"/>
  <c r="EN1" i="6"/>
  <c r="CN1" i="6"/>
  <c r="AN1" i="6"/>
  <c r="J17" i="4"/>
  <c r="J18" i="4"/>
  <c r="J19" i="4"/>
  <c r="J20" i="4"/>
  <c r="J21" i="4"/>
  <c r="J22" i="4"/>
  <c r="J23" i="4"/>
  <c r="J24" i="4"/>
  <c r="J25" i="4"/>
  <c r="J26" i="4"/>
  <c r="J27" i="4"/>
  <c r="J28" i="4"/>
  <c r="J29" i="4"/>
  <c r="J30" i="4"/>
  <c r="J31" i="4"/>
  <c r="J32" i="4"/>
  <c r="J33" i="4"/>
  <c r="J34" i="4"/>
  <c r="J35" i="4"/>
  <c r="J16" i="4"/>
  <c r="N4" i="6" l="1"/>
  <c r="P3" i="6"/>
  <c r="N3" i="6"/>
  <c r="R3" i="6" s="1"/>
  <c r="T3" i="6"/>
  <c r="AN4" i="6"/>
  <c r="AP3" i="6"/>
  <c r="AN3" i="6"/>
  <c r="AR3" i="6" s="1"/>
  <c r="AT3" i="6"/>
  <c r="BN4" i="6"/>
  <c r="BP3" i="6"/>
  <c r="BN3" i="6"/>
  <c r="BR3" i="6" s="1"/>
  <c r="BT3" i="6"/>
  <c r="CN4" i="6"/>
  <c r="CP3" i="6"/>
  <c r="CN3" i="6"/>
  <c r="CR3" i="6" s="1"/>
  <c r="CT3" i="6"/>
  <c r="DN4" i="6"/>
  <c r="DP3" i="6"/>
  <c r="DN3" i="6"/>
  <c r="DR3" i="6" s="1"/>
  <c r="DT3" i="6"/>
  <c r="EN4" i="6"/>
  <c r="EP3" i="6"/>
  <c r="EN3" i="6"/>
  <c r="ER3" i="6" s="1"/>
  <c r="ET3" i="6"/>
  <c r="FN4" i="6"/>
  <c r="FP3" i="6"/>
  <c r="FN3" i="6"/>
  <c r="FR3" i="6" s="1"/>
  <c r="FT3" i="6"/>
  <c r="GN4" i="6"/>
  <c r="GP3" i="6"/>
  <c r="GN3" i="6"/>
  <c r="GR3" i="6" s="1"/>
  <c r="GT3" i="6"/>
  <c r="T4" i="6"/>
  <c r="AT4" i="6"/>
  <c r="BT4" i="6"/>
  <c r="CT4" i="6"/>
  <c r="DT4" i="6"/>
  <c r="ET4" i="6"/>
  <c r="FT4" i="6"/>
  <c r="GT4" i="6"/>
  <c r="O5" i="6"/>
  <c r="AO5" i="6"/>
  <c r="BO5" i="6"/>
  <c r="CO5" i="6"/>
  <c r="DO5" i="6"/>
  <c r="EO5" i="6"/>
  <c r="FO5" i="6"/>
  <c r="GO5" i="6"/>
  <c r="N1" i="6"/>
  <c r="BN1" i="6"/>
  <c r="DN1" i="6"/>
  <c r="FN1" i="6"/>
  <c r="A4" i="6"/>
  <c r="C3" i="6"/>
  <c r="A3" i="6"/>
  <c r="E3" i="6" s="1"/>
  <c r="A1" i="6"/>
  <c r="G3" i="6"/>
  <c r="AA4" i="6"/>
  <c r="AC3" i="6"/>
  <c r="AA3" i="6"/>
  <c r="AE3" i="6" s="1"/>
  <c r="AA1" i="6"/>
  <c r="AG3" i="6"/>
  <c r="BA4" i="6"/>
  <c r="BC3" i="6"/>
  <c r="BA3" i="6"/>
  <c r="BE3" i="6" s="1"/>
  <c r="BA1" i="6"/>
  <c r="BG3" i="6"/>
  <c r="CA4" i="6"/>
  <c r="CC3" i="6"/>
  <c r="CA3" i="6"/>
  <c r="CE3" i="6" s="1"/>
  <c r="CA1" i="6"/>
  <c r="CG3" i="6"/>
  <c r="DA4" i="6"/>
  <c r="DC3" i="6"/>
  <c r="DA3" i="6"/>
  <c r="DE3" i="6" s="1"/>
  <c r="DA1" i="6"/>
  <c r="DG3" i="6"/>
  <c r="EA4" i="6"/>
  <c r="EC3" i="6"/>
  <c r="EA3" i="6"/>
  <c r="EE3" i="6" s="1"/>
  <c r="EA1" i="6"/>
  <c r="EG3" i="6"/>
  <c r="FA4" i="6"/>
  <c r="FC3" i="6"/>
  <c r="FA3" i="6"/>
  <c r="FE3" i="6" s="1"/>
  <c r="FA1" i="6"/>
  <c r="FG3" i="6"/>
  <c r="GA4" i="6"/>
  <c r="GC3" i="6"/>
  <c r="GA3" i="6"/>
  <c r="GE3" i="6" s="1"/>
  <c r="GA1" i="6"/>
  <c r="GG3" i="6"/>
  <c r="G4" i="6"/>
  <c r="AG4" i="6"/>
  <c r="BG4" i="6"/>
  <c r="CG4" i="6"/>
  <c r="DG4" i="6"/>
  <c r="EG4" i="6"/>
  <c r="FG4" i="6"/>
  <c r="GG4" i="6"/>
  <c r="B5" i="6"/>
  <c r="AB5" i="6"/>
  <c r="BB5" i="6"/>
  <c r="CB5" i="6"/>
  <c r="DB5" i="6"/>
  <c r="EB5" i="6"/>
  <c r="FB5" i="6"/>
  <c r="GB5" i="6"/>
  <c r="FT64" i="1"/>
  <c r="FT63" i="1"/>
  <c r="ET64" i="1"/>
  <c r="ET63" i="1"/>
  <c r="DG64" i="1"/>
  <c r="DG63" i="1"/>
  <c r="CG64" i="1"/>
  <c r="CG63" i="1"/>
  <c r="BG64" i="1"/>
  <c r="BG63" i="1"/>
  <c r="AG64" i="1"/>
  <c r="AG63" i="1"/>
  <c r="AG62" i="1"/>
  <c r="AG61" i="1"/>
  <c r="GA6" i="6" l="1"/>
  <c r="GC5" i="6"/>
  <c r="GA5" i="6"/>
  <c r="GE5" i="6" s="1"/>
  <c r="GB7" i="6"/>
  <c r="GG6" i="6"/>
  <c r="GG5" i="6"/>
  <c r="EA6" i="6"/>
  <c r="EC5" i="6"/>
  <c r="EA5" i="6"/>
  <c r="EE5" i="6" s="1"/>
  <c r="EB7" i="6"/>
  <c r="EG6" i="6"/>
  <c r="EG5" i="6"/>
  <c r="CA6" i="6"/>
  <c r="CC5" i="6"/>
  <c r="CA5" i="6"/>
  <c r="CE5" i="6" s="1"/>
  <c r="CB7" i="6"/>
  <c r="CG6" i="6"/>
  <c r="CG5" i="6"/>
  <c r="AA6" i="6"/>
  <c r="AC5" i="6"/>
  <c r="AA5" i="6"/>
  <c r="AE5" i="6" s="1"/>
  <c r="AB7" i="6"/>
  <c r="AG6" i="6"/>
  <c r="AG5" i="6"/>
  <c r="GN6" i="6"/>
  <c r="GP5" i="6"/>
  <c r="GN5" i="6"/>
  <c r="GR5" i="6" s="1"/>
  <c r="GO7" i="6"/>
  <c r="GT6" i="6"/>
  <c r="GT5" i="6"/>
  <c r="EN6" i="6"/>
  <c r="EP5" i="6"/>
  <c r="EN5" i="6"/>
  <c r="ER5" i="6" s="1"/>
  <c r="EO7" i="6"/>
  <c r="ET6" i="6"/>
  <c r="ET5" i="6"/>
  <c r="CN6" i="6"/>
  <c r="CP5" i="6"/>
  <c r="CN5" i="6"/>
  <c r="CR5" i="6" s="1"/>
  <c r="CO7" i="6"/>
  <c r="CT6" i="6"/>
  <c r="CT5" i="6"/>
  <c r="AN6" i="6"/>
  <c r="AP5" i="6"/>
  <c r="AN5" i="6"/>
  <c r="AR5" i="6" s="1"/>
  <c r="AO7" i="6"/>
  <c r="AT6" i="6"/>
  <c r="AT5" i="6"/>
  <c r="FA6" i="6"/>
  <c r="FC5" i="6"/>
  <c r="FA5" i="6"/>
  <c r="FE5" i="6" s="1"/>
  <c r="FB7" i="6"/>
  <c r="FG6" i="6"/>
  <c r="FG5" i="6"/>
  <c r="DA6" i="6"/>
  <c r="DC5" i="6"/>
  <c r="DA5" i="6"/>
  <c r="DE5" i="6" s="1"/>
  <c r="DB7" i="6"/>
  <c r="DG6" i="6"/>
  <c r="DG5" i="6"/>
  <c r="BA6" i="6"/>
  <c r="BC5" i="6"/>
  <c r="BA5" i="6"/>
  <c r="BE5" i="6" s="1"/>
  <c r="BB7" i="6"/>
  <c r="BG6" i="6"/>
  <c r="BG5" i="6"/>
  <c r="A6" i="6"/>
  <c r="C5" i="6"/>
  <c r="A5" i="6"/>
  <c r="E5" i="6" s="1"/>
  <c r="B7" i="6"/>
  <c r="G6" i="6"/>
  <c r="G5" i="6"/>
  <c r="FN6" i="6"/>
  <c r="FP5" i="6"/>
  <c r="FN5" i="6"/>
  <c r="FR5" i="6" s="1"/>
  <c r="FO7" i="6"/>
  <c r="FT6" i="6"/>
  <c r="FT5" i="6"/>
  <c r="DN6" i="6"/>
  <c r="DP5" i="6"/>
  <c r="DN5" i="6"/>
  <c r="DR5" i="6" s="1"/>
  <c r="DO7" i="6"/>
  <c r="DT6" i="6"/>
  <c r="DT5" i="6"/>
  <c r="BN6" i="6"/>
  <c r="BP5" i="6"/>
  <c r="BN5" i="6"/>
  <c r="BR5" i="6" s="1"/>
  <c r="BO7" i="6"/>
  <c r="BT6" i="6"/>
  <c r="BT5" i="6"/>
  <c r="N6" i="6"/>
  <c r="P5" i="6"/>
  <c r="N5" i="6"/>
  <c r="R5" i="6" s="1"/>
  <c r="O7" i="6"/>
  <c r="T6" i="6"/>
  <c r="T5" i="6"/>
  <c r="CO3" i="1"/>
  <c r="DB3" i="1"/>
  <c r="DO3" i="1"/>
  <c r="DN4" i="1" s="1"/>
  <c r="EB3" i="1"/>
  <c r="EO3" i="1"/>
  <c r="D2" i="4"/>
  <c r="I2" i="4" s="1"/>
  <c r="D14" i="4"/>
  <c r="P3" i="4"/>
  <c r="P4" i="4"/>
  <c r="P5" i="4"/>
  <c r="P6" i="4"/>
  <c r="P7" i="4"/>
  <c r="P8" i="4"/>
  <c r="H21" i="4"/>
  <c r="I35" i="4" s="1"/>
  <c r="H20" i="4"/>
  <c r="I34" i="4" s="1"/>
  <c r="H19" i="4"/>
  <c r="I33" i="4" s="1"/>
  <c r="H18" i="4"/>
  <c r="I32" i="4" s="1"/>
  <c r="H17" i="4"/>
  <c r="I31" i="4" s="1"/>
  <c r="H16" i="4"/>
  <c r="I30" i="4" s="1"/>
  <c r="H15" i="4"/>
  <c r="I29" i="4" s="1"/>
  <c r="H14" i="4"/>
  <c r="I28" i="4" s="1"/>
  <c r="D15" i="4"/>
  <c r="I15" i="4" s="1"/>
  <c r="H13" i="4"/>
  <c r="I27" i="4" s="1"/>
  <c r="H12" i="4"/>
  <c r="I26" i="4" s="1"/>
  <c r="H11" i="4"/>
  <c r="I25" i="4" s="1"/>
  <c r="H10" i="4"/>
  <c r="I24" i="4" s="1"/>
  <c r="H9" i="4"/>
  <c r="I23" i="4" s="1"/>
  <c r="B9" i="4"/>
  <c r="H8" i="4"/>
  <c r="I22" i="4" s="1"/>
  <c r="H7" i="4"/>
  <c r="I21" i="4" s="1"/>
  <c r="H6" i="4"/>
  <c r="I20" i="4" s="1"/>
  <c r="D7" i="4"/>
  <c r="I7" i="4" s="1"/>
  <c r="H5" i="4"/>
  <c r="I19" i="4" s="1"/>
  <c r="H4" i="4"/>
  <c r="I18" i="4" s="1"/>
  <c r="H3" i="4"/>
  <c r="I17" i="4" s="1"/>
  <c r="H2" i="4"/>
  <c r="I16" i="4" s="1"/>
  <c r="EA4" i="1" l="1"/>
  <c r="DA4" i="1"/>
  <c r="N8" i="6"/>
  <c r="P7" i="6"/>
  <c r="N7" i="6"/>
  <c r="R7" i="6" s="1"/>
  <c r="O9" i="6"/>
  <c r="T8" i="6"/>
  <c r="T7" i="6"/>
  <c r="DN8" i="6"/>
  <c r="DP7" i="6"/>
  <c r="DN7" i="6"/>
  <c r="DR7" i="6" s="1"/>
  <c r="DO9" i="6"/>
  <c r="DT8" i="6"/>
  <c r="DT7" i="6"/>
  <c r="BA8" i="6"/>
  <c r="BC7" i="6"/>
  <c r="BA7" i="6"/>
  <c r="BE7" i="6" s="1"/>
  <c r="BB9" i="6"/>
  <c r="BG8" i="6"/>
  <c r="BG7" i="6"/>
  <c r="FA8" i="6"/>
  <c r="FC7" i="6"/>
  <c r="FA7" i="6"/>
  <c r="FE7" i="6" s="1"/>
  <c r="FB9" i="6"/>
  <c r="FG8" i="6"/>
  <c r="FG7" i="6"/>
  <c r="AN8" i="6"/>
  <c r="AP7" i="6"/>
  <c r="AN7" i="6"/>
  <c r="AR7" i="6" s="1"/>
  <c r="AO9" i="6"/>
  <c r="AT8" i="6"/>
  <c r="AT7" i="6"/>
  <c r="EN8" i="6"/>
  <c r="EP7" i="6"/>
  <c r="EN7" i="6"/>
  <c r="ER7" i="6" s="1"/>
  <c r="EO9" i="6"/>
  <c r="ET8" i="6"/>
  <c r="ET7" i="6"/>
  <c r="CA8" i="6"/>
  <c r="CC7" i="6"/>
  <c r="CA7" i="6"/>
  <c r="CE7" i="6" s="1"/>
  <c r="CB9" i="6"/>
  <c r="CG8" i="6"/>
  <c r="CG7" i="6"/>
  <c r="GA8" i="6"/>
  <c r="GC7" i="6"/>
  <c r="GA7" i="6"/>
  <c r="GE7" i="6" s="1"/>
  <c r="GB9" i="6"/>
  <c r="GG8" i="6"/>
  <c r="GG7" i="6"/>
  <c r="EN4" i="1"/>
  <c r="CN4" i="1"/>
  <c r="BN8" i="6"/>
  <c r="BP7" i="6"/>
  <c r="BN7" i="6"/>
  <c r="BR7" i="6" s="1"/>
  <c r="BO9" i="6"/>
  <c r="BT8" i="6"/>
  <c r="BT7" i="6"/>
  <c r="FN8" i="6"/>
  <c r="FP7" i="6"/>
  <c r="FN7" i="6"/>
  <c r="FR7" i="6" s="1"/>
  <c r="FO9" i="6"/>
  <c r="FT8" i="6"/>
  <c r="FT7" i="6"/>
  <c r="A8" i="6"/>
  <c r="C7" i="6"/>
  <c r="A7" i="6"/>
  <c r="E7" i="6" s="1"/>
  <c r="B9" i="6"/>
  <c r="G8" i="6"/>
  <c r="G7" i="6"/>
  <c r="DA8" i="6"/>
  <c r="DC7" i="6"/>
  <c r="DA7" i="6"/>
  <c r="DE7" i="6" s="1"/>
  <c r="DB9" i="6"/>
  <c r="DG8" i="6"/>
  <c r="DG7" i="6"/>
  <c r="CN8" i="6"/>
  <c r="CP7" i="6"/>
  <c r="CN7" i="6"/>
  <c r="CR7" i="6" s="1"/>
  <c r="CO9" i="6"/>
  <c r="CT8" i="6"/>
  <c r="CT7" i="6"/>
  <c r="GN8" i="6"/>
  <c r="GP7" i="6"/>
  <c r="GN7" i="6"/>
  <c r="GR7" i="6" s="1"/>
  <c r="GO9" i="6"/>
  <c r="GT8" i="6"/>
  <c r="GT7" i="6"/>
  <c r="AA8" i="6"/>
  <c r="AC7" i="6"/>
  <c r="AA7" i="6"/>
  <c r="AE7" i="6" s="1"/>
  <c r="AB9" i="6"/>
  <c r="AG8" i="6"/>
  <c r="AG7" i="6"/>
  <c r="EA8" i="6"/>
  <c r="EC7" i="6"/>
  <c r="EA7" i="6"/>
  <c r="EE7" i="6" s="1"/>
  <c r="EB9" i="6"/>
  <c r="EG8" i="6"/>
  <c r="EG7" i="6"/>
  <c r="ET3" i="1"/>
  <c r="ET4" i="1"/>
  <c r="EG3" i="1"/>
  <c r="EG4" i="1"/>
  <c r="DT3" i="1"/>
  <c r="DT4" i="1"/>
  <c r="DG3" i="1"/>
  <c r="DG4" i="1"/>
  <c r="CT3" i="1"/>
  <c r="CT4" i="1"/>
  <c r="EP3" i="1"/>
  <c r="EN3" i="1"/>
  <c r="EC3" i="1"/>
  <c r="EA3" i="1"/>
  <c r="EE3" i="1" s="1"/>
  <c r="DP3" i="1"/>
  <c r="DN3" i="1"/>
  <c r="DR3" i="1" s="1"/>
  <c r="DC3" i="1"/>
  <c r="DA3" i="1"/>
  <c r="DE3" i="1" s="1"/>
  <c r="CP3" i="1"/>
  <c r="CN3" i="1"/>
  <c r="CR3" i="1" s="1"/>
  <c r="I14" i="4"/>
  <c r="D13" i="4"/>
  <c r="I13" i="4" s="1"/>
  <c r="D12" i="4"/>
  <c r="I12" i="4" s="1"/>
  <c r="D11" i="4"/>
  <c r="I11" i="4" s="1"/>
  <c r="D9" i="4"/>
  <c r="I9" i="4" s="1"/>
  <c r="D8" i="4"/>
  <c r="I8" i="4" s="1"/>
  <c r="D10" i="4"/>
  <c r="I10" i="4" s="1"/>
  <c r="D6" i="4"/>
  <c r="I6" i="4" s="1"/>
  <c r="D5" i="4"/>
  <c r="I5" i="4" s="1"/>
  <c r="D4" i="4"/>
  <c r="I4" i="4" s="1"/>
  <c r="D3" i="4"/>
  <c r="I3" i="4" s="1"/>
  <c r="ED5" i="6" s="1"/>
  <c r="ED7" i="6" l="1"/>
  <c r="GQ7" i="6"/>
  <c r="EQ5" i="6"/>
  <c r="CQ7" i="6"/>
  <c r="AQ5" i="6"/>
  <c r="DD7" i="6"/>
  <c r="FQ7" i="6"/>
  <c r="DQ5" i="6"/>
  <c r="BQ7" i="6"/>
  <c r="Q5" i="6"/>
  <c r="EQ3" i="1"/>
  <c r="GQ3" i="6"/>
  <c r="EQ3" i="6"/>
  <c r="CQ3" i="6"/>
  <c r="AQ3" i="6"/>
  <c r="D3" i="6"/>
  <c r="BD3" i="6"/>
  <c r="DD3" i="6"/>
  <c r="FD3" i="6"/>
  <c r="GD7" i="6"/>
  <c r="CA10" i="6"/>
  <c r="CC9" i="6"/>
  <c r="CA9" i="6"/>
  <c r="CE9" i="6" s="1"/>
  <c r="CB11" i="6"/>
  <c r="CG10" i="6"/>
  <c r="CG9" i="6"/>
  <c r="CD9" i="6"/>
  <c r="AD5" i="6"/>
  <c r="EN10" i="6"/>
  <c r="EP9" i="6"/>
  <c r="EN9" i="6"/>
  <c r="ER9" i="6" s="1"/>
  <c r="EQ9" i="6"/>
  <c r="EO11" i="6"/>
  <c r="ET10" i="6"/>
  <c r="ET9" i="6"/>
  <c r="AN10" i="6"/>
  <c r="AP9" i="6"/>
  <c r="AN9" i="6"/>
  <c r="AR9" i="6" s="1"/>
  <c r="AQ9" i="6"/>
  <c r="AO11" i="6"/>
  <c r="AT10" i="6"/>
  <c r="AT9" i="6"/>
  <c r="FA10" i="6"/>
  <c r="FC9" i="6"/>
  <c r="FA9" i="6"/>
  <c r="FE9" i="6" s="1"/>
  <c r="FB11" i="6"/>
  <c r="FG10" i="6"/>
  <c r="FG9" i="6"/>
  <c r="FD9" i="6"/>
  <c r="DD5" i="6"/>
  <c r="BA10" i="6"/>
  <c r="BC9" i="6"/>
  <c r="BA9" i="6"/>
  <c r="BE9" i="6" s="1"/>
  <c r="BB11" i="6"/>
  <c r="BG10" i="6"/>
  <c r="BG9" i="6"/>
  <c r="BD9" i="6"/>
  <c r="D5" i="6"/>
  <c r="DN10" i="6"/>
  <c r="DP9" i="6"/>
  <c r="DN9" i="6"/>
  <c r="DR9" i="6" s="1"/>
  <c r="DQ9" i="6"/>
  <c r="DO11" i="6"/>
  <c r="DT10" i="6"/>
  <c r="DT9" i="6"/>
  <c r="N10" i="6"/>
  <c r="P9" i="6"/>
  <c r="N9" i="6"/>
  <c r="R9" i="6" s="1"/>
  <c r="Q9" i="6"/>
  <c r="O11" i="6"/>
  <c r="T10" i="6"/>
  <c r="T9" i="6"/>
  <c r="AD7" i="6"/>
  <c r="D7" i="6"/>
  <c r="GD5" i="6"/>
  <c r="EA10" i="6"/>
  <c r="EC9" i="6"/>
  <c r="EA9" i="6"/>
  <c r="EE9" i="6" s="1"/>
  <c r="EB11" i="6"/>
  <c r="EG10" i="6"/>
  <c r="EG9" i="6"/>
  <c r="ED9" i="6"/>
  <c r="CD5" i="6"/>
  <c r="AA10" i="6"/>
  <c r="AC9" i="6"/>
  <c r="AA9" i="6"/>
  <c r="AE9" i="6" s="1"/>
  <c r="AB11" i="6"/>
  <c r="AG10" i="6"/>
  <c r="AG9" i="6"/>
  <c r="AD9" i="6"/>
  <c r="GN10" i="6"/>
  <c r="GP9" i="6"/>
  <c r="GN9" i="6"/>
  <c r="GR9" i="6" s="1"/>
  <c r="GQ9" i="6"/>
  <c r="GO11" i="6"/>
  <c r="GT10" i="6"/>
  <c r="GT9" i="6"/>
  <c r="CN10" i="6"/>
  <c r="CP9" i="6"/>
  <c r="CN9" i="6"/>
  <c r="CR9" i="6" s="1"/>
  <c r="CQ9" i="6"/>
  <c r="CO11" i="6"/>
  <c r="CT10" i="6"/>
  <c r="CT9" i="6"/>
  <c r="FD5" i="6"/>
  <c r="DA10" i="6"/>
  <c r="DC9" i="6"/>
  <c r="DA9" i="6"/>
  <c r="DE9" i="6" s="1"/>
  <c r="DB11" i="6"/>
  <c r="DG10" i="6"/>
  <c r="DG9" i="6"/>
  <c r="DD9" i="6"/>
  <c r="BD5" i="6"/>
  <c r="A10" i="6"/>
  <c r="C9" i="6"/>
  <c r="A9" i="6"/>
  <c r="E9" i="6" s="1"/>
  <c r="B11" i="6"/>
  <c r="G10" i="6"/>
  <c r="G9" i="6"/>
  <c r="D9" i="6"/>
  <c r="FN10" i="6"/>
  <c r="FP9" i="6"/>
  <c r="FN9" i="6"/>
  <c r="FR9" i="6" s="1"/>
  <c r="FQ9" i="6"/>
  <c r="FO11" i="6"/>
  <c r="FT10" i="6"/>
  <c r="FT9" i="6"/>
  <c r="BN10" i="6"/>
  <c r="BP9" i="6"/>
  <c r="BN9" i="6"/>
  <c r="BR9" i="6" s="1"/>
  <c r="BQ9" i="6"/>
  <c r="BO11" i="6"/>
  <c r="BT10" i="6"/>
  <c r="BT9" i="6"/>
  <c r="CQ3" i="1"/>
  <c r="DQ3" i="1"/>
  <c r="FQ3" i="6"/>
  <c r="DQ3" i="6"/>
  <c r="BQ3" i="6"/>
  <c r="Q3" i="6"/>
  <c r="AD3" i="6"/>
  <c r="CD3" i="6"/>
  <c r="ED3" i="6"/>
  <c r="GD3" i="6"/>
  <c r="GA10" i="6"/>
  <c r="GC9" i="6"/>
  <c r="GA9" i="6"/>
  <c r="GE9" i="6" s="1"/>
  <c r="GB11" i="6"/>
  <c r="GG10" i="6"/>
  <c r="GG9" i="6"/>
  <c r="GD9" i="6"/>
  <c r="CD7" i="6"/>
  <c r="GQ5" i="6"/>
  <c r="EQ7" i="6"/>
  <c r="CQ5" i="6"/>
  <c r="AQ7" i="6"/>
  <c r="FD7" i="6"/>
  <c r="BD7" i="6"/>
  <c r="FQ5" i="6"/>
  <c r="DQ7" i="6"/>
  <c r="BQ5" i="6"/>
  <c r="Q7" i="6"/>
  <c r="DD3" i="1"/>
  <c r="ED3" i="1"/>
  <c r="B3" i="1"/>
  <c r="D3" i="1" s="1"/>
  <c r="GA12" i="6" l="1"/>
  <c r="GC11" i="6"/>
  <c r="GA11" i="6"/>
  <c r="GE11" i="6" s="1"/>
  <c r="GB13" i="6"/>
  <c r="GG12" i="6"/>
  <c r="GG11" i="6"/>
  <c r="GD11" i="6"/>
  <c r="BN12" i="6"/>
  <c r="BP11" i="6"/>
  <c r="BN11" i="6"/>
  <c r="BR11" i="6" s="1"/>
  <c r="BQ11" i="6"/>
  <c r="BO13" i="6"/>
  <c r="BT12" i="6"/>
  <c r="BT11" i="6"/>
  <c r="CN12" i="6"/>
  <c r="CP11" i="6"/>
  <c r="CN11" i="6"/>
  <c r="CR11" i="6" s="1"/>
  <c r="CQ11" i="6"/>
  <c r="CO13" i="6"/>
  <c r="CT12" i="6"/>
  <c r="CT11" i="6"/>
  <c r="N12" i="6"/>
  <c r="P11" i="6"/>
  <c r="N11" i="6"/>
  <c r="R11" i="6" s="1"/>
  <c r="Q11" i="6"/>
  <c r="O13" i="6"/>
  <c r="T12" i="6"/>
  <c r="T11" i="6"/>
  <c r="BA12" i="6"/>
  <c r="BC11" i="6"/>
  <c r="BA11" i="6"/>
  <c r="BE11" i="6" s="1"/>
  <c r="BB13" i="6"/>
  <c r="BG12" i="6"/>
  <c r="BG11" i="6"/>
  <c r="BD11" i="6"/>
  <c r="FA12" i="6"/>
  <c r="FC11" i="6"/>
  <c r="FA11" i="6"/>
  <c r="FE11" i="6" s="1"/>
  <c r="FB13" i="6"/>
  <c r="FG12" i="6"/>
  <c r="FG11" i="6"/>
  <c r="FD11" i="6"/>
  <c r="AN12" i="6"/>
  <c r="AP11" i="6"/>
  <c r="AN11" i="6"/>
  <c r="AR11" i="6" s="1"/>
  <c r="AQ11" i="6"/>
  <c r="AO13" i="6"/>
  <c r="AT12" i="6"/>
  <c r="AT11" i="6"/>
  <c r="CA12" i="6"/>
  <c r="CC11" i="6"/>
  <c r="CA11" i="6"/>
  <c r="CE11" i="6" s="1"/>
  <c r="CB13" i="6"/>
  <c r="CG12" i="6"/>
  <c r="CG11" i="6"/>
  <c r="CD11" i="6"/>
  <c r="FN12" i="6"/>
  <c r="FP11" i="6"/>
  <c r="FN11" i="6"/>
  <c r="FR11" i="6" s="1"/>
  <c r="FQ11" i="6"/>
  <c r="FO13" i="6"/>
  <c r="FT12" i="6"/>
  <c r="FT11" i="6"/>
  <c r="A12" i="6"/>
  <c r="C11" i="6"/>
  <c r="A11" i="6"/>
  <c r="E11" i="6" s="1"/>
  <c r="B13" i="6"/>
  <c r="G12" i="6"/>
  <c r="G11" i="6"/>
  <c r="D11" i="6"/>
  <c r="DA12" i="6"/>
  <c r="DC11" i="6"/>
  <c r="DA11" i="6"/>
  <c r="DE11" i="6" s="1"/>
  <c r="DB13" i="6"/>
  <c r="DG12" i="6"/>
  <c r="DG11" i="6"/>
  <c r="DD11" i="6"/>
  <c r="GN12" i="6"/>
  <c r="GP11" i="6"/>
  <c r="GN11" i="6"/>
  <c r="GR11" i="6" s="1"/>
  <c r="GQ11" i="6"/>
  <c r="GO13" i="6"/>
  <c r="GT12" i="6"/>
  <c r="GT11" i="6"/>
  <c r="AA12" i="6"/>
  <c r="AC11" i="6"/>
  <c r="AA11" i="6"/>
  <c r="AE11" i="6" s="1"/>
  <c r="AB13" i="6"/>
  <c r="AG12" i="6"/>
  <c r="AG11" i="6"/>
  <c r="AD11" i="6"/>
  <c r="EA12" i="6"/>
  <c r="EC11" i="6"/>
  <c r="EA11" i="6"/>
  <c r="EE11" i="6" s="1"/>
  <c r="EB13" i="6"/>
  <c r="EG12" i="6"/>
  <c r="EG11" i="6"/>
  <c r="ED11" i="6"/>
  <c r="DN12" i="6"/>
  <c r="DP11" i="6"/>
  <c r="DN11" i="6"/>
  <c r="DR11" i="6" s="1"/>
  <c r="DQ11" i="6"/>
  <c r="DO13" i="6"/>
  <c r="DT12" i="6"/>
  <c r="DT11" i="6"/>
  <c r="EN12" i="6"/>
  <c r="EP11" i="6"/>
  <c r="EN11" i="6"/>
  <c r="ER11" i="6" s="1"/>
  <c r="EQ11" i="6"/>
  <c r="EO13" i="6"/>
  <c r="ET12" i="6"/>
  <c r="ET11" i="6"/>
  <c r="C3" i="1"/>
  <c r="G4" i="1"/>
  <c r="G3" i="1"/>
  <c r="DN14" i="6" l="1"/>
  <c r="DP13" i="6"/>
  <c r="DN13" i="6"/>
  <c r="DR13" i="6" s="1"/>
  <c r="DQ13" i="6"/>
  <c r="DO15" i="6"/>
  <c r="DT14" i="6"/>
  <c r="DT13" i="6"/>
  <c r="EN14" i="6"/>
  <c r="EP13" i="6"/>
  <c r="EN13" i="6"/>
  <c r="ER13" i="6" s="1"/>
  <c r="EQ13" i="6"/>
  <c r="EO15" i="6"/>
  <c r="ET14" i="6"/>
  <c r="ET13" i="6"/>
  <c r="AA14" i="6"/>
  <c r="AC13" i="6"/>
  <c r="AA13" i="6"/>
  <c r="AE13" i="6" s="1"/>
  <c r="AB15" i="6"/>
  <c r="AG14" i="6"/>
  <c r="AG13" i="6"/>
  <c r="AD13" i="6"/>
  <c r="GN14" i="6"/>
  <c r="GP13" i="6"/>
  <c r="GN13" i="6"/>
  <c r="GR13" i="6" s="1"/>
  <c r="GQ13" i="6"/>
  <c r="GO15" i="6"/>
  <c r="GT14" i="6"/>
  <c r="GT13" i="6"/>
  <c r="DA14" i="6"/>
  <c r="DC13" i="6"/>
  <c r="DA13" i="6"/>
  <c r="DE13" i="6" s="1"/>
  <c r="DB15" i="6"/>
  <c r="DG14" i="6"/>
  <c r="DG13" i="6"/>
  <c r="DD13" i="6"/>
  <c r="BA14" i="6"/>
  <c r="BC13" i="6"/>
  <c r="BA13" i="6"/>
  <c r="BE13" i="6" s="1"/>
  <c r="BB15" i="6"/>
  <c r="BG14" i="6"/>
  <c r="BG13" i="6"/>
  <c r="BD13" i="6"/>
  <c r="N14" i="6"/>
  <c r="P13" i="6"/>
  <c r="N13" i="6"/>
  <c r="R13" i="6" s="1"/>
  <c r="Q13" i="6"/>
  <c r="O15" i="6"/>
  <c r="T14" i="6"/>
  <c r="T13" i="6"/>
  <c r="BN14" i="6"/>
  <c r="BP13" i="6"/>
  <c r="BN13" i="6"/>
  <c r="BR13" i="6" s="1"/>
  <c r="BQ13" i="6"/>
  <c r="BO15" i="6"/>
  <c r="BT14" i="6"/>
  <c r="BT13" i="6"/>
  <c r="GA14" i="6"/>
  <c r="GC13" i="6"/>
  <c r="GA13" i="6"/>
  <c r="GE13" i="6" s="1"/>
  <c r="GB15" i="6"/>
  <c r="GG14" i="6"/>
  <c r="GG13" i="6"/>
  <c r="GD13" i="6"/>
  <c r="EA14" i="6"/>
  <c r="EC13" i="6"/>
  <c r="EA13" i="6"/>
  <c r="EE13" i="6" s="1"/>
  <c r="EB15" i="6"/>
  <c r="EG14" i="6"/>
  <c r="EG13" i="6"/>
  <c r="ED13" i="6"/>
  <c r="A14" i="6"/>
  <c r="C13" i="6"/>
  <c r="A13" i="6"/>
  <c r="E13" i="6" s="1"/>
  <c r="B15" i="6"/>
  <c r="G14" i="6"/>
  <c r="G13" i="6"/>
  <c r="D13" i="6"/>
  <c r="FN14" i="6"/>
  <c r="FP13" i="6"/>
  <c r="FN13" i="6"/>
  <c r="FR13" i="6" s="1"/>
  <c r="FQ13" i="6"/>
  <c r="FO15" i="6"/>
  <c r="FT14" i="6"/>
  <c r="FT13" i="6"/>
  <c r="CA14" i="6"/>
  <c r="CC13" i="6"/>
  <c r="CA13" i="6"/>
  <c r="CE13" i="6" s="1"/>
  <c r="CB15" i="6"/>
  <c r="CG14" i="6"/>
  <c r="CG13" i="6"/>
  <c r="CD13" i="6"/>
  <c r="AN14" i="6"/>
  <c r="AP13" i="6"/>
  <c r="AN13" i="6"/>
  <c r="AR13" i="6" s="1"/>
  <c r="AQ13" i="6"/>
  <c r="AO15" i="6"/>
  <c r="AT14" i="6"/>
  <c r="AT13" i="6"/>
  <c r="FA14" i="6"/>
  <c r="FC13" i="6"/>
  <c r="FA13" i="6"/>
  <c r="FE13" i="6" s="1"/>
  <c r="FB15" i="6"/>
  <c r="FG14" i="6"/>
  <c r="FG13" i="6"/>
  <c r="FD13" i="6"/>
  <c r="CN14" i="6"/>
  <c r="CP13" i="6"/>
  <c r="CN13" i="6"/>
  <c r="CR13" i="6" s="1"/>
  <c r="CQ13" i="6"/>
  <c r="CO15" i="6"/>
  <c r="CT14" i="6"/>
  <c r="CT13" i="6"/>
  <c r="BB3" i="1"/>
  <c r="BD3" i="1" s="1"/>
  <c r="AO3" i="1"/>
  <c r="AQ3" i="1" s="1"/>
  <c r="AB3" i="1"/>
  <c r="AD3" i="1" s="1"/>
  <c r="BA16" i="6" l="1"/>
  <c r="BC15" i="6"/>
  <c r="BA15" i="6"/>
  <c r="BE15" i="6" s="1"/>
  <c r="BB17" i="6"/>
  <c r="BG16" i="6"/>
  <c r="BG15" i="6"/>
  <c r="BD15" i="6"/>
  <c r="CN16" i="6"/>
  <c r="CP15" i="6"/>
  <c r="CN15" i="6"/>
  <c r="CR15" i="6" s="1"/>
  <c r="CQ15" i="6"/>
  <c r="CO17" i="6"/>
  <c r="CT16" i="6"/>
  <c r="CT15" i="6"/>
  <c r="FA16" i="6"/>
  <c r="FC15" i="6"/>
  <c r="FA15" i="6"/>
  <c r="FE15" i="6" s="1"/>
  <c r="FB17" i="6"/>
  <c r="FG16" i="6"/>
  <c r="FG15" i="6"/>
  <c r="FD15" i="6"/>
  <c r="AN16" i="6"/>
  <c r="AP15" i="6"/>
  <c r="AN15" i="6"/>
  <c r="AR15" i="6" s="1"/>
  <c r="AQ15" i="6"/>
  <c r="AO17" i="6"/>
  <c r="AT16" i="6"/>
  <c r="AT15" i="6"/>
  <c r="CA16" i="6"/>
  <c r="CC15" i="6"/>
  <c r="CA15" i="6"/>
  <c r="CE15" i="6" s="1"/>
  <c r="CB17" i="6"/>
  <c r="CG16" i="6"/>
  <c r="CG15" i="6"/>
  <c r="CD15" i="6"/>
  <c r="FN16" i="6"/>
  <c r="FP15" i="6"/>
  <c r="FN15" i="6"/>
  <c r="FR15" i="6" s="1"/>
  <c r="FQ15" i="6"/>
  <c r="FO17" i="6"/>
  <c r="FT16" i="6"/>
  <c r="FT15" i="6"/>
  <c r="A16" i="6"/>
  <c r="C15" i="6"/>
  <c r="A15" i="6"/>
  <c r="E15" i="6" s="1"/>
  <c r="B17" i="6"/>
  <c r="G16" i="6"/>
  <c r="G15" i="6"/>
  <c r="D15" i="6"/>
  <c r="GA16" i="6"/>
  <c r="GC15" i="6"/>
  <c r="GA15" i="6"/>
  <c r="GE15" i="6" s="1"/>
  <c r="GB17" i="6"/>
  <c r="GG16" i="6"/>
  <c r="GG15" i="6"/>
  <c r="GD15" i="6"/>
  <c r="BN16" i="6"/>
  <c r="BP15" i="6"/>
  <c r="BN15" i="6"/>
  <c r="BR15" i="6" s="1"/>
  <c r="BQ15" i="6"/>
  <c r="BO17" i="6"/>
  <c r="BT16" i="6"/>
  <c r="BT15" i="6"/>
  <c r="DA16" i="6"/>
  <c r="DC15" i="6"/>
  <c r="DA15" i="6"/>
  <c r="DE15" i="6" s="1"/>
  <c r="DB17" i="6"/>
  <c r="DG16" i="6"/>
  <c r="DG15" i="6"/>
  <c r="DD15" i="6"/>
  <c r="GN16" i="6"/>
  <c r="GP15" i="6"/>
  <c r="GN15" i="6"/>
  <c r="GR15" i="6" s="1"/>
  <c r="GQ15" i="6"/>
  <c r="GO17" i="6"/>
  <c r="GT16" i="6"/>
  <c r="GT15" i="6"/>
  <c r="AA16" i="6"/>
  <c r="AC15" i="6"/>
  <c r="AA15" i="6"/>
  <c r="AE15" i="6" s="1"/>
  <c r="AB17" i="6"/>
  <c r="AG16" i="6"/>
  <c r="AG15" i="6"/>
  <c r="AD15" i="6"/>
  <c r="EN16" i="6"/>
  <c r="EP15" i="6"/>
  <c r="EN15" i="6"/>
  <c r="ER15" i="6" s="1"/>
  <c r="EQ15" i="6"/>
  <c r="EO17" i="6"/>
  <c r="ET16" i="6"/>
  <c r="ET15" i="6"/>
  <c r="EA16" i="6"/>
  <c r="EC15" i="6"/>
  <c r="EA15" i="6"/>
  <c r="EE15" i="6" s="1"/>
  <c r="EB17" i="6"/>
  <c r="EG16" i="6"/>
  <c r="EG15" i="6"/>
  <c r="ED15" i="6"/>
  <c r="N16" i="6"/>
  <c r="P15" i="6"/>
  <c r="N15" i="6"/>
  <c r="R15" i="6" s="1"/>
  <c r="Q15" i="6"/>
  <c r="O17" i="6"/>
  <c r="T16" i="6"/>
  <c r="T15" i="6"/>
  <c r="DN16" i="6"/>
  <c r="DP15" i="6"/>
  <c r="DN15" i="6"/>
  <c r="DR15" i="6" s="1"/>
  <c r="DQ15" i="6"/>
  <c r="DO17" i="6"/>
  <c r="DT16" i="6"/>
  <c r="DT15" i="6"/>
  <c r="AT3" i="1"/>
  <c r="AT4" i="1"/>
  <c r="AG3" i="1"/>
  <c r="AG4" i="1"/>
  <c r="BG3" i="1"/>
  <c r="BG4" i="1"/>
  <c r="O3" i="1"/>
  <c r="Q3" i="1" s="1"/>
  <c r="A1" i="1"/>
  <c r="A18" i="6" l="1"/>
  <c r="C17" i="6"/>
  <c r="A17" i="6"/>
  <c r="E17" i="6" s="1"/>
  <c r="B19" i="6"/>
  <c r="G18" i="6"/>
  <c r="G17" i="6"/>
  <c r="D17" i="6"/>
  <c r="FN18" i="6"/>
  <c r="FP17" i="6"/>
  <c r="FN17" i="6"/>
  <c r="FR17" i="6" s="1"/>
  <c r="FQ17" i="6"/>
  <c r="FO19" i="6"/>
  <c r="FT18" i="6"/>
  <c r="FT17" i="6"/>
  <c r="CA18" i="6"/>
  <c r="CC17" i="6"/>
  <c r="CA17" i="6"/>
  <c r="CE17" i="6" s="1"/>
  <c r="CB19" i="6"/>
  <c r="CG18" i="6"/>
  <c r="CG17" i="6"/>
  <c r="CD17" i="6"/>
  <c r="AN18" i="6"/>
  <c r="AP17" i="6"/>
  <c r="AN17" i="6"/>
  <c r="AR17" i="6" s="1"/>
  <c r="AQ17" i="6"/>
  <c r="AO19" i="6"/>
  <c r="AT18" i="6"/>
  <c r="AT17" i="6"/>
  <c r="FA18" i="6"/>
  <c r="FC17" i="6"/>
  <c r="FA17" i="6"/>
  <c r="FE17" i="6" s="1"/>
  <c r="FB19" i="6"/>
  <c r="FG18" i="6"/>
  <c r="FG17" i="6"/>
  <c r="FD17" i="6"/>
  <c r="CN18" i="6"/>
  <c r="CP17" i="6"/>
  <c r="CN17" i="6"/>
  <c r="CR17" i="6" s="1"/>
  <c r="CQ17" i="6"/>
  <c r="CO19" i="6"/>
  <c r="CT18" i="6"/>
  <c r="CT17" i="6"/>
  <c r="BA18" i="6"/>
  <c r="BC17" i="6"/>
  <c r="BA17" i="6"/>
  <c r="BE17" i="6" s="1"/>
  <c r="BB19" i="6"/>
  <c r="BG18" i="6"/>
  <c r="BG17" i="6"/>
  <c r="BD17" i="6"/>
  <c r="DN18" i="6"/>
  <c r="DP17" i="6"/>
  <c r="DN17" i="6"/>
  <c r="DR17" i="6" s="1"/>
  <c r="DQ17" i="6"/>
  <c r="DO19" i="6"/>
  <c r="DT18" i="6"/>
  <c r="DT17" i="6"/>
  <c r="N18" i="6"/>
  <c r="P17" i="6"/>
  <c r="N17" i="6"/>
  <c r="R17" i="6" s="1"/>
  <c r="Q17" i="6"/>
  <c r="O19" i="6"/>
  <c r="T18" i="6"/>
  <c r="T17" i="6"/>
  <c r="EA18" i="6"/>
  <c r="EC17" i="6"/>
  <c r="EA17" i="6"/>
  <c r="EE17" i="6" s="1"/>
  <c r="EB19" i="6"/>
  <c r="EG18" i="6"/>
  <c r="EG17" i="6"/>
  <c r="ED17" i="6"/>
  <c r="EN18" i="6"/>
  <c r="EP17" i="6"/>
  <c r="EN17" i="6"/>
  <c r="ER17" i="6" s="1"/>
  <c r="EQ17" i="6"/>
  <c r="EO19" i="6"/>
  <c r="ET18" i="6"/>
  <c r="ET17" i="6"/>
  <c r="AA18" i="6"/>
  <c r="AC17" i="6"/>
  <c r="AA17" i="6"/>
  <c r="AE17" i="6" s="1"/>
  <c r="AB19" i="6"/>
  <c r="AG18" i="6"/>
  <c r="AG17" i="6"/>
  <c r="AD17" i="6"/>
  <c r="GN18" i="6"/>
  <c r="GP17" i="6"/>
  <c r="GN17" i="6"/>
  <c r="GR17" i="6" s="1"/>
  <c r="GQ17" i="6"/>
  <c r="GO19" i="6"/>
  <c r="GT18" i="6"/>
  <c r="GT17" i="6"/>
  <c r="DA18" i="6"/>
  <c r="DC17" i="6"/>
  <c r="DA17" i="6"/>
  <c r="DE17" i="6" s="1"/>
  <c r="DB19" i="6"/>
  <c r="DG18" i="6"/>
  <c r="DG17" i="6"/>
  <c r="DD17" i="6"/>
  <c r="BN18" i="6"/>
  <c r="BP17" i="6"/>
  <c r="BN17" i="6"/>
  <c r="BR17" i="6" s="1"/>
  <c r="BQ17" i="6"/>
  <c r="BO19" i="6"/>
  <c r="BT18" i="6"/>
  <c r="BT17" i="6"/>
  <c r="GA18" i="6"/>
  <c r="GC17" i="6"/>
  <c r="GA17" i="6"/>
  <c r="GE17" i="6" s="1"/>
  <c r="GB19" i="6"/>
  <c r="GG18" i="6"/>
  <c r="GG17" i="6"/>
  <c r="GD17" i="6"/>
  <c r="T3" i="1"/>
  <c r="T4" i="1"/>
  <c r="BO3" i="1"/>
  <c r="BQ3" i="1" s="1"/>
  <c r="CB3" i="1"/>
  <c r="CD3" i="1" s="1"/>
  <c r="N3" i="1"/>
  <c r="R3" i="1" s="1"/>
  <c r="N4" i="1"/>
  <c r="DN20" i="6" l="1"/>
  <c r="DP19" i="6"/>
  <c r="DN19" i="6"/>
  <c r="DR19" i="6" s="1"/>
  <c r="DQ19" i="6"/>
  <c r="DO21" i="6"/>
  <c r="DT20" i="6"/>
  <c r="DT19" i="6"/>
  <c r="BA20" i="6"/>
  <c r="BC19" i="6"/>
  <c r="BA19" i="6"/>
  <c r="BE19" i="6" s="1"/>
  <c r="BB21" i="6"/>
  <c r="BG20" i="6"/>
  <c r="BG19" i="6"/>
  <c r="BD19" i="6"/>
  <c r="CN20" i="6"/>
  <c r="CP19" i="6"/>
  <c r="CN19" i="6"/>
  <c r="CR19" i="6" s="1"/>
  <c r="CQ19" i="6"/>
  <c r="CO21" i="6"/>
  <c r="CT20" i="6"/>
  <c r="CT19" i="6"/>
  <c r="FA20" i="6"/>
  <c r="FC19" i="6"/>
  <c r="FA19" i="6"/>
  <c r="FE19" i="6" s="1"/>
  <c r="FB21" i="6"/>
  <c r="FG20" i="6"/>
  <c r="FG19" i="6"/>
  <c r="FD19" i="6"/>
  <c r="AN20" i="6"/>
  <c r="AP19" i="6"/>
  <c r="AN19" i="6"/>
  <c r="AR19" i="6" s="1"/>
  <c r="AQ19" i="6"/>
  <c r="AO21" i="6"/>
  <c r="AT20" i="6"/>
  <c r="AT19" i="6"/>
  <c r="CA20" i="6"/>
  <c r="CC19" i="6"/>
  <c r="CA19" i="6"/>
  <c r="CE19" i="6" s="1"/>
  <c r="CB21" i="6"/>
  <c r="CG20" i="6"/>
  <c r="CG19" i="6"/>
  <c r="CD19" i="6"/>
  <c r="FN20" i="6"/>
  <c r="FP19" i="6"/>
  <c r="FN19" i="6"/>
  <c r="FR19" i="6" s="1"/>
  <c r="FQ19" i="6"/>
  <c r="FO21" i="6"/>
  <c r="FT20" i="6"/>
  <c r="FT19" i="6"/>
  <c r="A20" i="6"/>
  <c r="C19" i="6"/>
  <c r="A19" i="6"/>
  <c r="E19" i="6" s="1"/>
  <c r="B21" i="6"/>
  <c r="G20" i="6"/>
  <c r="G19" i="6"/>
  <c r="D19" i="6"/>
  <c r="GA20" i="6"/>
  <c r="GC19" i="6"/>
  <c r="GA19" i="6"/>
  <c r="GE19" i="6" s="1"/>
  <c r="GB21" i="6"/>
  <c r="GG20" i="6"/>
  <c r="GG19" i="6"/>
  <c r="GD19" i="6"/>
  <c r="BN20" i="6"/>
  <c r="BP19" i="6"/>
  <c r="BN19" i="6"/>
  <c r="BR19" i="6" s="1"/>
  <c r="BQ19" i="6"/>
  <c r="BO21" i="6"/>
  <c r="BT20" i="6"/>
  <c r="BT19" i="6"/>
  <c r="DA20" i="6"/>
  <c r="DC19" i="6"/>
  <c r="DA19" i="6"/>
  <c r="DE19" i="6" s="1"/>
  <c r="DB21" i="6"/>
  <c r="DG20" i="6"/>
  <c r="DG19" i="6"/>
  <c r="DD19" i="6"/>
  <c r="GN20" i="6"/>
  <c r="GP19" i="6"/>
  <c r="GN19" i="6"/>
  <c r="GR19" i="6" s="1"/>
  <c r="GQ19" i="6"/>
  <c r="GO21" i="6"/>
  <c r="GT20" i="6"/>
  <c r="GT19" i="6"/>
  <c r="AA20" i="6"/>
  <c r="AC19" i="6"/>
  <c r="AA19" i="6"/>
  <c r="AE19" i="6" s="1"/>
  <c r="AB21" i="6"/>
  <c r="AG20" i="6"/>
  <c r="AG19" i="6"/>
  <c r="AD19" i="6"/>
  <c r="EN20" i="6"/>
  <c r="EP19" i="6"/>
  <c r="EN19" i="6"/>
  <c r="ER19" i="6" s="1"/>
  <c r="EQ19" i="6"/>
  <c r="EO21" i="6"/>
  <c r="ET20" i="6"/>
  <c r="ET19" i="6"/>
  <c r="EA20" i="6"/>
  <c r="EC19" i="6"/>
  <c r="EA19" i="6"/>
  <c r="EE19" i="6" s="1"/>
  <c r="EB21" i="6"/>
  <c r="EG20" i="6"/>
  <c r="EG19" i="6"/>
  <c r="ED19" i="6"/>
  <c r="N20" i="6"/>
  <c r="P19" i="6"/>
  <c r="N19" i="6"/>
  <c r="R19" i="6" s="1"/>
  <c r="Q19" i="6"/>
  <c r="O21" i="6"/>
  <c r="T20" i="6"/>
  <c r="T19" i="6"/>
  <c r="CA3" i="1"/>
  <c r="CE3" i="1" s="1"/>
  <c r="CG3" i="1"/>
  <c r="CG4" i="1"/>
  <c r="CA4" i="1"/>
  <c r="BN3" i="1"/>
  <c r="BR3" i="1" s="1"/>
  <c r="BT3" i="1"/>
  <c r="BT4" i="1"/>
  <c r="P3" i="1"/>
  <c r="DO5" i="1"/>
  <c r="DQ5" i="1" s="1"/>
  <c r="DB5" i="1"/>
  <c r="DD5" i="1" s="1"/>
  <c r="CO5" i="1"/>
  <c r="CQ5" i="1" s="1"/>
  <c r="CB5" i="1"/>
  <c r="CD5" i="1" s="1"/>
  <c r="BO5" i="1"/>
  <c r="BQ5" i="1" s="1"/>
  <c r="BN4" i="1"/>
  <c r="CC3" i="1"/>
  <c r="BP3" i="1"/>
  <c r="EA22" i="6" l="1"/>
  <c r="EC21" i="6"/>
  <c r="EA21" i="6"/>
  <c r="EE21" i="6" s="1"/>
  <c r="EB23" i="6"/>
  <c r="EG22" i="6"/>
  <c r="EG21" i="6"/>
  <c r="ED21" i="6"/>
  <c r="EN22" i="6"/>
  <c r="EP21" i="6"/>
  <c r="EN21" i="6"/>
  <c r="ER21" i="6" s="1"/>
  <c r="EQ21" i="6"/>
  <c r="EO23" i="6"/>
  <c r="ET22" i="6"/>
  <c r="ET21" i="6"/>
  <c r="DA22" i="6"/>
  <c r="DC21" i="6"/>
  <c r="DA21" i="6"/>
  <c r="DE21" i="6" s="1"/>
  <c r="DB23" i="6"/>
  <c r="DG22" i="6"/>
  <c r="DG21" i="6"/>
  <c r="DD21" i="6"/>
  <c r="BN22" i="6"/>
  <c r="BP21" i="6"/>
  <c r="BN21" i="6"/>
  <c r="BR21" i="6" s="1"/>
  <c r="BQ21" i="6"/>
  <c r="BO23" i="6"/>
  <c r="BT22" i="6"/>
  <c r="BT21" i="6"/>
  <c r="GA22" i="6"/>
  <c r="GC21" i="6"/>
  <c r="GA21" i="6"/>
  <c r="GE21" i="6" s="1"/>
  <c r="GB23" i="6"/>
  <c r="GG22" i="6"/>
  <c r="GG21" i="6"/>
  <c r="GD21" i="6"/>
  <c r="N22" i="6"/>
  <c r="P21" i="6"/>
  <c r="N21" i="6"/>
  <c r="R21" i="6" s="1"/>
  <c r="Q21" i="6"/>
  <c r="O23" i="6"/>
  <c r="T22" i="6"/>
  <c r="T21" i="6"/>
  <c r="AA22" i="6"/>
  <c r="AC21" i="6"/>
  <c r="AA21" i="6"/>
  <c r="AE21" i="6" s="1"/>
  <c r="AB23" i="6"/>
  <c r="AG22" i="6"/>
  <c r="AG21" i="6"/>
  <c r="AD21" i="6"/>
  <c r="GN22" i="6"/>
  <c r="GP21" i="6"/>
  <c r="GN21" i="6"/>
  <c r="GR21" i="6" s="1"/>
  <c r="GQ21" i="6"/>
  <c r="GO23" i="6"/>
  <c r="GT22" i="6"/>
  <c r="GT21" i="6"/>
  <c r="A22" i="6"/>
  <c r="C21" i="6"/>
  <c r="A21" i="6"/>
  <c r="E21" i="6" s="1"/>
  <c r="B23" i="6"/>
  <c r="G22" i="6"/>
  <c r="G21" i="6"/>
  <c r="D21" i="6"/>
  <c r="FN22" i="6"/>
  <c r="FP21" i="6"/>
  <c r="FN21" i="6"/>
  <c r="FR21" i="6" s="1"/>
  <c r="FQ21" i="6"/>
  <c r="FO23" i="6"/>
  <c r="FT22" i="6"/>
  <c r="FT21" i="6"/>
  <c r="CA22" i="6"/>
  <c r="CC21" i="6"/>
  <c r="CA21" i="6"/>
  <c r="CE21" i="6" s="1"/>
  <c r="CB23" i="6"/>
  <c r="CG22" i="6"/>
  <c r="CG21" i="6"/>
  <c r="CD21" i="6"/>
  <c r="AN22" i="6"/>
  <c r="AP21" i="6"/>
  <c r="AN21" i="6"/>
  <c r="AR21" i="6" s="1"/>
  <c r="AQ21" i="6"/>
  <c r="AO23" i="6"/>
  <c r="AT22" i="6"/>
  <c r="AT21" i="6"/>
  <c r="FA22" i="6"/>
  <c r="FC21" i="6"/>
  <c r="FA21" i="6"/>
  <c r="FE21" i="6" s="1"/>
  <c r="FB23" i="6"/>
  <c r="FG22" i="6"/>
  <c r="FG21" i="6"/>
  <c r="FD21" i="6"/>
  <c r="CN22" i="6"/>
  <c r="CP21" i="6"/>
  <c r="CN21" i="6"/>
  <c r="CR21" i="6" s="1"/>
  <c r="CQ21" i="6"/>
  <c r="CO23" i="6"/>
  <c r="CT22" i="6"/>
  <c r="CT21" i="6"/>
  <c r="BA22" i="6"/>
  <c r="BC21" i="6"/>
  <c r="BA21" i="6"/>
  <c r="BE21" i="6" s="1"/>
  <c r="BB23" i="6"/>
  <c r="BG22" i="6"/>
  <c r="BG21" i="6"/>
  <c r="BD21" i="6"/>
  <c r="DN22" i="6"/>
  <c r="DP21" i="6"/>
  <c r="DN21" i="6"/>
  <c r="DR21" i="6" s="1"/>
  <c r="DQ21" i="6"/>
  <c r="DO23" i="6"/>
  <c r="DT22" i="6"/>
  <c r="DT21" i="6"/>
  <c r="BT5" i="1"/>
  <c r="BT6" i="1"/>
  <c r="CT5" i="1"/>
  <c r="CT6" i="1"/>
  <c r="DT5" i="1"/>
  <c r="DT6" i="1"/>
  <c r="CG5" i="1"/>
  <c r="CG6" i="1"/>
  <c r="DG5" i="1"/>
  <c r="DG6" i="1"/>
  <c r="CA6" i="1"/>
  <c r="CA5" i="1"/>
  <c r="CE5" i="1" s="1"/>
  <c r="CC5" i="1"/>
  <c r="CB7" i="1"/>
  <c r="CD7" i="1" s="1"/>
  <c r="DA6" i="1"/>
  <c r="DA5" i="1"/>
  <c r="DE5" i="1" s="1"/>
  <c r="DC5" i="1"/>
  <c r="DB7" i="1"/>
  <c r="DD7" i="1" s="1"/>
  <c r="BN5" i="1"/>
  <c r="BR5" i="1" s="1"/>
  <c r="BP5" i="1"/>
  <c r="BN6" i="1"/>
  <c r="BO7" i="1"/>
  <c r="BQ7" i="1" s="1"/>
  <c r="CN5" i="1"/>
  <c r="CR5" i="1" s="1"/>
  <c r="CP5" i="1"/>
  <c r="CN6" i="1"/>
  <c r="CO7" i="1"/>
  <c r="CQ7" i="1" s="1"/>
  <c r="DN5" i="1"/>
  <c r="DR5" i="1" s="1"/>
  <c r="DP5" i="1"/>
  <c r="DN6" i="1"/>
  <c r="DO7" i="1"/>
  <c r="DQ7" i="1" s="1"/>
  <c r="BA4" i="1"/>
  <c r="DN24" i="6" l="1"/>
  <c r="DP23" i="6"/>
  <c r="DN23" i="6"/>
  <c r="DR23" i="6" s="1"/>
  <c r="DQ23" i="6"/>
  <c r="DO25" i="6"/>
  <c r="DT24" i="6"/>
  <c r="DT23" i="6"/>
  <c r="BA24" i="6"/>
  <c r="BC23" i="6"/>
  <c r="BA23" i="6"/>
  <c r="BE23" i="6" s="1"/>
  <c r="BB25" i="6"/>
  <c r="BG24" i="6"/>
  <c r="BG23" i="6"/>
  <c r="BD23" i="6"/>
  <c r="CN24" i="6"/>
  <c r="CP23" i="6"/>
  <c r="CN23" i="6"/>
  <c r="CR23" i="6" s="1"/>
  <c r="CQ23" i="6"/>
  <c r="CO25" i="6"/>
  <c r="CT24" i="6"/>
  <c r="CT23" i="6"/>
  <c r="FA24" i="6"/>
  <c r="FC23" i="6"/>
  <c r="FA23" i="6"/>
  <c r="FE23" i="6" s="1"/>
  <c r="FB25" i="6"/>
  <c r="FG24" i="6"/>
  <c r="FG23" i="6"/>
  <c r="FD23" i="6"/>
  <c r="AN24" i="6"/>
  <c r="AP23" i="6"/>
  <c r="AN23" i="6"/>
  <c r="AR23" i="6" s="1"/>
  <c r="AQ23" i="6"/>
  <c r="AO25" i="6"/>
  <c r="AT24" i="6"/>
  <c r="AT23" i="6"/>
  <c r="CA24" i="6"/>
  <c r="CC23" i="6"/>
  <c r="CA23" i="6"/>
  <c r="CE23" i="6" s="1"/>
  <c r="CB25" i="6"/>
  <c r="CG24" i="6"/>
  <c r="CG23" i="6"/>
  <c r="CD23" i="6"/>
  <c r="FN24" i="6"/>
  <c r="FP23" i="6"/>
  <c r="FN23" i="6"/>
  <c r="FR23" i="6" s="1"/>
  <c r="FQ23" i="6"/>
  <c r="FO25" i="6"/>
  <c r="FT24" i="6"/>
  <c r="FT23" i="6"/>
  <c r="A24" i="6"/>
  <c r="C23" i="6"/>
  <c r="A23" i="6"/>
  <c r="E23" i="6" s="1"/>
  <c r="B25" i="6"/>
  <c r="G24" i="6"/>
  <c r="G23" i="6"/>
  <c r="D23" i="6"/>
  <c r="GN24" i="6"/>
  <c r="GP23" i="6"/>
  <c r="GN23" i="6"/>
  <c r="GR23" i="6" s="1"/>
  <c r="GQ23" i="6"/>
  <c r="GO25" i="6"/>
  <c r="GT24" i="6"/>
  <c r="GT23" i="6"/>
  <c r="AA24" i="6"/>
  <c r="AC23" i="6"/>
  <c r="AA23" i="6"/>
  <c r="AE23" i="6" s="1"/>
  <c r="AB25" i="6"/>
  <c r="AG24" i="6"/>
  <c r="AG23" i="6"/>
  <c r="AD23" i="6"/>
  <c r="N24" i="6"/>
  <c r="P23" i="6"/>
  <c r="N23" i="6"/>
  <c r="R23" i="6" s="1"/>
  <c r="Q23" i="6"/>
  <c r="O25" i="6"/>
  <c r="T24" i="6"/>
  <c r="T23" i="6"/>
  <c r="GA24" i="6"/>
  <c r="GC23" i="6"/>
  <c r="GA23" i="6"/>
  <c r="GE23" i="6" s="1"/>
  <c r="GB25" i="6"/>
  <c r="GG24" i="6"/>
  <c r="GG23" i="6"/>
  <c r="GD23" i="6"/>
  <c r="BN24" i="6"/>
  <c r="BP23" i="6"/>
  <c r="BN23" i="6"/>
  <c r="BR23" i="6" s="1"/>
  <c r="BQ23" i="6"/>
  <c r="BO25" i="6"/>
  <c r="BT24" i="6"/>
  <c r="BT23" i="6"/>
  <c r="DA24" i="6"/>
  <c r="DC23" i="6"/>
  <c r="DA23" i="6"/>
  <c r="DE23" i="6" s="1"/>
  <c r="DB25" i="6"/>
  <c r="DG24" i="6"/>
  <c r="DG23" i="6"/>
  <c r="DD23" i="6"/>
  <c r="EN24" i="6"/>
  <c r="EP23" i="6"/>
  <c r="EN23" i="6"/>
  <c r="ER23" i="6" s="1"/>
  <c r="EQ23" i="6"/>
  <c r="EO25" i="6"/>
  <c r="ET24" i="6"/>
  <c r="ET23" i="6"/>
  <c r="EA24" i="6"/>
  <c r="EC23" i="6"/>
  <c r="EA23" i="6"/>
  <c r="EE23" i="6" s="1"/>
  <c r="EB25" i="6"/>
  <c r="EG24" i="6"/>
  <c r="EG23" i="6"/>
  <c r="ED23" i="6"/>
  <c r="DT7" i="1"/>
  <c r="DT8" i="1"/>
  <c r="CT7" i="1"/>
  <c r="CT8" i="1"/>
  <c r="BT7" i="1"/>
  <c r="BT8" i="1"/>
  <c r="DG7" i="1"/>
  <c r="DG8" i="1"/>
  <c r="CG7" i="1"/>
  <c r="CG8" i="1"/>
  <c r="DN7" i="1"/>
  <c r="DR7" i="1" s="1"/>
  <c r="DP7" i="1"/>
  <c r="DN8" i="1"/>
  <c r="CN7" i="1"/>
  <c r="CR7" i="1" s="1"/>
  <c r="CP7" i="1"/>
  <c r="CN8" i="1"/>
  <c r="BN7" i="1"/>
  <c r="BR7" i="1" s="1"/>
  <c r="BP7" i="1"/>
  <c r="BN8" i="1"/>
  <c r="DA7" i="1"/>
  <c r="DE7" i="1" s="1"/>
  <c r="DC7" i="1"/>
  <c r="DA8" i="1"/>
  <c r="CA7" i="1"/>
  <c r="CE7" i="1" s="1"/>
  <c r="CC7" i="1"/>
  <c r="CA8" i="1"/>
  <c r="EB5" i="1"/>
  <c r="ED5" i="1" s="1"/>
  <c r="BA3" i="1"/>
  <c r="BE3" i="1" s="1"/>
  <c r="BC3" i="1"/>
  <c r="BB5" i="1"/>
  <c r="BD5" i="1" s="1"/>
  <c r="DA1" i="1"/>
  <c r="GO3" i="1"/>
  <c r="GQ3" i="1" s="1"/>
  <c r="GB3" i="1"/>
  <c r="GD3" i="1" s="1"/>
  <c r="FO3" i="1"/>
  <c r="FQ3" i="1" s="1"/>
  <c r="FB3" i="1"/>
  <c r="FD3" i="1" s="1"/>
  <c r="A4" i="1"/>
  <c r="EA26" i="6" l="1"/>
  <c r="EC25" i="6"/>
  <c r="EA25" i="6"/>
  <c r="EE25" i="6" s="1"/>
  <c r="EB27" i="6"/>
  <c r="EG26" i="6"/>
  <c r="EG25" i="6"/>
  <c r="ED25" i="6"/>
  <c r="EN26" i="6"/>
  <c r="EP25" i="6"/>
  <c r="EN25" i="6"/>
  <c r="ER25" i="6" s="1"/>
  <c r="EQ25" i="6"/>
  <c r="EO27" i="6"/>
  <c r="ET26" i="6"/>
  <c r="ET25" i="6"/>
  <c r="DA26" i="6"/>
  <c r="DC25" i="6"/>
  <c r="DA25" i="6"/>
  <c r="DE25" i="6" s="1"/>
  <c r="DB27" i="6"/>
  <c r="DG26" i="6"/>
  <c r="DG25" i="6"/>
  <c r="DD25" i="6"/>
  <c r="BN26" i="6"/>
  <c r="BP25" i="6"/>
  <c r="BN25" i="6"/>
  <c r="BR25" i="6" s="1"/>
  <c r="BQ25" i="6"/>
  <c r="BO27" i="6"/>
  <c r="BT26" i="6"/>
  <c r="BT25" i="6"/>
  <c r="GA26" i="6"/>
  <c r="GC25" i="6"/>
  <c r="GA25" i="6"/>
  <c r="GE25" i="6" s="1"/>
  <c r="GB27" i="6"/>
  <c r="GG26" i="6"/>
  <c r="GG25" i="6"/>
  <c r="GD25" i="6"/>
  <c r="N26" i="6"/>
  <c r="P25" i="6"/>
  <c r="N25" i="6"/>
  <c r="R25" i="6" s="1"/>
  <c r="Q25" i="6"/>
  <c r="O27" i="6"/>
  <c r="T26" i="6"/>
  <c r="T25" i="6"/>
  <c r="AA26" i="6"/>
  <c r="AC25" i="6"/>
  <c r="AA25" i="6"/>
  <c r="AE25" i="6" s="1"/>
  <c r="AB27" i="6"/>
  <c r="AG26" i="6"/>
  <c r="AG25" i="6"/>
  <c r="AD25" i="6"/>
  <c r="GN26" i="6"/>
  <c r="GP25" i="6"/>
  <c r="GN25" i="6"/>
  <c r="GR25" i="6" s="1"/>
  <c r="GQ25" i="6"/>
  <c r="GO27" i="6"/>
  <c r="GT26" i="6"/>
  <c r="GT25" i="6"/>
  <c r="A26" i="6"/>
  <c r="C25" i="6"/>
  <c r="A25" i="6"/>
  <c r="E25" i="6" s="1"/>
  <c r="B27" i="6"/>
  <c r="G26" i="6"/>
  <c r="G25" i="6"/>
  <c r="D25" i="6"/>
  <c r="FN26" i="6"/>
  <c r="FP25" i="6"/>
  <c r="FN25" i="6"/>
  <c r="FR25" i="6" s="1"/>
  <c r="FQ25" i="6"/>
  <c r="FO27" i="6"/>
  <c r="FT26" i="6"/>
  <c r="FT25" i="6"/>
  <c r="CA26" i="6"/>
  <c r="CC25" i="6"/>
  <c r="CA25" i="6"/>
  <c r="CE25" i="6" s="1"/>
  <c r="CB27" i="6"/>
  <c r="CG26" i="6"/>
  <c r="CG25" i="6"/>
  <c r="CD25" i="6"/>
  <c r="AN26" i="6"/>
  <c r="AP25" i="6"/>
  <c r="AN25" i="6"/>
  <c r="AR25" i="6" s="1"/>
  <c r="AQ25" i="6"/>
  <c r="AO27" i="6"/>
  <c r="AT26" i="6"/>
  <c r="AT25" i="6"/>
  <c r="FA26" i="6"/>
  <c r="FC25" i="6"/>
  <c r="FA25" i="6"/>
  <c r="FE25" i="6" s="1"/>
  <c r="FB27" i="6"/>
  <c r="FG26" i="6"/>
  <c r="FG25" i="6"/>
  <c r="FD25" i="6"/>
  <c r="CN26" i="6"/>
  <c r="CP25" i="6"/>
  <c r="CN25" i="6"/>
  <c r="CR25" i="6" s="1"/>
  <c r="CQ25" i="6"/>
  <c r="CO27" i="6"/>
  <c r="CT26" i="6"/>
  <c r="CT25" i="6"/>
  <c r="BA26" i="6"/>
  <c r="BC25" i="6"/>
  <c r="BA25" i="6"/>
  <c r="BE25" i="6" s="1"/>
  <c r="BB27" i="6"/>
  <c r="BG26" i="6"/>
  <c r="BG25" i="6"/>
  <c r="BD25" i="6"/>
  <c r="DN26" i="6"/>
  <c r="DP25" i="6"/>
  <c r="DN25" i="6"/>
  <c r="DR25" i="6" s="1"/>
  <c r="DQ25" i="6"/>
  <c r="DO27" i="6"/>
  <c r="DT26" i="6"/>
  <c r="DT25" i="6"/>
  <c r="FG3" i="1"/>
  <c r="FG4" i="1"/>
  <c r="GG4" i="1"/>
  <c r="GG3" i="1"/>
  <c r="EG5" i="1"/>
  <c r="EG6" i="1"/>
  <c r="FT3" i="1"/>
  <c r="FT4" i="1"/>
  <c r="GT4" i="1"/>
  <c r="GT3" i="1"/>
  <c r="BA6" i="1"/>
  <c r="BG5" i="1"/>
  <c r="BG6" i="1"/>
  <c r="AO5" i="1"/>
  <c r="AQ5" i="1" s="1"/>
  <c r="AN4" i="1"/>
  <c r="FC3" i="1"/>
  <c r="FA4" i="1"/>
  <c r="GC3" i="1"/>
  <c r="GA4" i="1"/>
  <c r="EA5" i="1"/>
  <c r="EE5" i="1" s="1"/>
  <c r="EA6" i="1"/>
  <c r="AC3" i="1"/>
  <c r="AA4" i="1"/>
  <c r="EO5" i="1"/>
  <c r="FO5" i="1"/>
  <c r="FQ5" i="1" s="1"/>
  <c r="FN4" i="1"/>
  <c r="GP3" i="1"/>
  <c r="GN4" i="1"/>
  <c r="FP3" i="1"/>
  <c r="EC5" i="1"/>
  <c r="CO9" i="1"/>
  <c r="CQ9" i="1" s="1"/>
  <c r="GO5" i="1"/>
  <c r="GQ5" i="1" s="1"/>
  <c r="EB7" i="1"/>
  <c r="ED7" i="1" s="1"/>
  <c r="B5" i="1"/>
  <c r="D5" i="1" s="1"/>
  <c r="A3" i="1"/>
  <c r="E3" i="1" s="1"/>
  <c r="FA3" i="1"/>
  <c r="FE3" i="1" s="1"/>
  <c r="GB5" i="1"/>
  <c r="GD5" i="1" s="1"/>
  <c r="BB7" i="1"/>
  <c r="BD7" i="1" s="1"/>
  <c r="BC5" i="1"/>
  <c r="BA5" i="1"/>
  <c r="BE5" i="1" s="1"/>
  <c r="DN1" i="1"/>
  <c r="FA1" i="1"/>
  <c r="AA3" i="1"/>
  <c r="AE3" i="1" s="1"/>
  <c r="CA1" i="1"/>
  <c r="AB5" i="1"/>
  <c r="AD5" i="1" s="1"/>
  <c r="AP3" i="1"/>
  <c r="FB5" i="1"/>
  <c r="FD5" i="1" s="1"/>
  <c r="GA3" i="1"/>
  <c r="GE3" i="1" s="1"/>
  <c r="BA1" i="1"/>
  <c r="EA1" i="1"/>
  <c r="GA1" i="1"/>
  <c r="AP5" i="1"/>
  <c r="AN1" i="1"/>
  <c r="BN1" i="1"/>
  <c r="CN1" i="1"/>
  <c r="EN1" i="1"/>
  <c r="FN1" i="1"/>
  <c r="GN1" i="1"/>
  <c r="AN3" i="1"/>
  <c r="AR3" i="1" s="1"/>
  <c r="ER3" i="1"/>
  <c r="FN3" i="1"/>
  <c r="FR3" i="1" s="1"/>
  <c r="GN3" i="1"/>
  <c r="GR3" i="1" s="1"/>
  <c r="AA1" i="1"/>
  <c r="O5" i="1"/>
  <c r="Q5" i="1" s="1"/>
  <c r="N1" i="1"/>
  <c r="EN5" i="1" l="1"/>
  <c r="ER5" i="1" s="1"/>
  <c r="EQ5" i="1"/>
  <c r="DN28" i="6"/>
  <c r="DP27" i="6"/>
  <c r="DN27" i="6"/>
  <c r="DR27" i="6" s="1"/>
  <c r="DQ27" i="6"/>
  <c r="DO29" i="6"/>
  <c r="DT28" i="6"/>
  <c r="DT27" i="6"/>
  <c r="BA28" i="6"/>
  <c r="BC27" i="6"/>
  <c r="BA27" i="6"/>
  <c r="BE27" i="6" s="1"/>
  <c r="BB29" i="6"/>
  <c r="BG28" i="6"/>
  <c r="BG27" i="6"/>
  <c r="BD27" i="6"/>
  <c r="CN28" i="6"/>
  <c r="CP27" i="6"/>
  <c r="CN27" i="6"/>
  <c r="CR27" i="6" s="1"/>
  <c r="CQ27" i="6"/>
  <c r="CO29" i="6"/>
  <c r="CT28" i="6"/>
  <c r="CT27" i="6"/>
  <c r="FA28" i="6"/>
  <c r="FC27" i="6"/>
  <c r="FA27" i="6"/>
  <c r="FE27" i="6" s="1"/>
  <c r="FB29" i="6"/>
  <c r="FG28" i="6"/>
  <c r="FG27" i="6"/>
  <c r="FD27" i="6"/>
  <c r="AN28" i="6"/>
  <c r="AP27" i="6"/>
  <c r="AN27" i="6"/>
  <c r="AR27" i="6" s="1"/>
  <c r="AQ27" i="6"/>
  <c r="AO29" i="6"/>
  <c r="AT28" i="6"/>
  <c r="AT27" i="6"/>
  <c r="CA28" i="6"/>
  <c r="CC27" i="6"/>
  <c r="CA27" i="6"/>
  <c r="CE27" i="6" s="1"/>
  <c r="CB29" i="6"/>
  <c r="CG28" i="6"/>
  <c r="CG27" i="6"/>
  <c r="CD27" i="6"/>
  <c r="FN28" i="6"/>
  <c r="FP27" i="6"/>
  <c r="FN27" i="6"/>
  <c r="FR27" i="6" s="1"/>
  <c r="FQ27" i="6"/>
  <c r="FO29" i="6"/>
  <c r="FT28" i="6"/>
  <c r="FT27" i="6"/>
  <c r="A28" i="6"/>
  <c r="C27" i="6"/>
  <c r="A27" i="6"/>
  <c r="E27" i="6" s="1"/>
  <c r="B29" i="6"/>
  <c r="G28" i="6"/>
  <c r="G27" i="6"/>
  <c r="D27" i="6"/>
  <c r="GN28" i="6"/>
  <c r="GP27" i="6"/>
  <c r="GN27" i="6"/>
  <c r="GR27" i="6" s="1"/>
  <c r="GQ27" i="6"/>
  <c r="GO29" i="6"/>
  <c r="GT28" i="6"/>
  <c r="GT27" i="6"/>
  <c r="AA28" i="6"/>
  <c r="AC27" i="6"/>
  <c r="AA27" i="6"/>
  <c r="AE27" i="6" s="1"/>
  <c r="AB29" i="6"/>
  <c r="AG28" i="6"/>
  <c r="AG27" i="6"/>
  <c r="AD27" i="6"/>
  <c r="N28" i="6"/>
  <c r="P27" i="6"/>
  <c r="N27" i="6"/>
  <c r="R27" i="6" s="1"/>
  <c r="Q27" i="6"/>
  <c r="O29" i="6"/>
  <c r="T28" i="6"/>
  <c r="T27" i="6"/>
  <c r="GA28" i="6"/>
  <c r="GC27" i="6"/>
  <c r="GA27" i="6"/>
  <c r="GE27" i="6" s="1"/>
  <c r="GB29" i="6"/>
  <c r="GG28" i="6"/>
  <c r="GG27" i="6"/>
  <c r="GD27" i="6"/>
  <c r="BN28" i="6"/>
  <c r="BP27" i="6"/>
  <c r="BN27" i="6"/>
  <c r="BR27" i="6" s="1"/>
  <c r="BQ27" i="6"/>
  <c r="BO29" i="6"/>
  <c r="BT28" i="6"/>
  <c r="BT27" i="6"/>
  <c r="DA28" i="6"/>
  <c r="DC27" i="6"/>
  <c r="DA27" i="6"/>
  <c r="DE27" i="6" s="1"/>
  <c r="DB29" i="6"/>
  <c r="DG28" i="6"/>
  <c r="DG27" i="6"/>
  <c r="DD27" i="6"/>
  <c r="EN28" i="6"/>
  <c r="EP27" i="6"/>
  <c r="EN27" i="6"/>
  <c r="ER27" i="6" s="1"/>
  <c r="EQ27" i="6"/>
  <c r="EO29" i="6"/>
  <c r="ET28" i="6"/>
  <c r="ET27" i="6"/>
  <c r="EA28" i="6"/>
  <c r="EC27" i="6"/>
  <c r="EA27" i="6"/>
  <c r="EE27" i="6" s="1"/>
  <c r="EB29" i="6"/>
  <c r="EG28" i="6"/>
  <c r="EG27" i="6"/>
  <c r="ED27" i="6"/>
  <c r="GG6" i="1"/>
  <c r="GG5" i="1"/>
  <c r="EB9" i="1"/>
  <c r="ED9" i="1" s="1"/>
  <c r="EG7" i="1"/>
  <c r="EG8" i="1"/>
  <c r="CN10" i="1"/>
  <c r="CT9" i="1"/>
  <c r="CT10" i="1"/>
  <c r="FN6" i="1"/>
  <c r="FT5" i="1"/>
  <c r="FT6" i="1"/>
  <c r="N6" i="1"/>
  <c r="T5" i="1"/>
  <c r="T6" i="1"/>
  <c r="FB7" i="1"/>
  <c r="FD7" i="1" s="1"/>
  <c r="FG5" i="1"/>
  <c r="FG6" i="1"/>
  <c r="AG5" i="1"/>
  <c r="AG6" i="1"/>
  <c r="BA8" i="1"/>
  <c r="BG7" i="1"/>
  <c r="BG8" i="1"/>
  <c r="GN5" i="1"/>
  <c r="GR5" i="1" s="1"/>
  <c r="GT6" i="1"/>
  <c r="GT5" i="1"/>
  <c r="EN6" i="1"/>
  <c r="ET5" i="1"/>
  <c r="ET6" i="1"/>
  <c r="AN6" i="1"/>
  <c r="AT5" i="1"/>
  <c r="AT6" i="1"/>
  <c r="C5" i="1"/>
  <c r="G6" i="1"/>
  <c r="G5" i="1"/>
  <c r="FP5" i="1"/>
  <c r="CP9" i="1"/>
  <c r="EP5" i="1"/>
  <c r="CN9" i="1"/>
  <c r="CR9" i="1" s="1"/>
  <c r="AN5" i="1"/>
  <c r="AR5" i="1" s="1"/>
  <c r="FN5" i="1"/>
  <c r="FR5" i="1" s="1"/>
  <c r="FO7" i="1"/>
  <c r="FQ7" i="1" s="1"/>
  <c r="EO7" i="1"/>
  <c r="EQ7" i="1" s="1"/>
  <c r="AO7" i="1"/>
  <c r="AQ7" i="1" s="1"/>
  <c r="CO11" i="1"/>
  <c r="CQ11" i="1" s="1"/>
  <c r="EC7" i="1"/>
  <c r="BO9" i="1"/>
  <c r="BQ9" i="1" s="1"/>
  <c r="DB9" i="1"/>
  <c r="DD9" i="1" s="1"/>
  <c r="EP7" i="1"/>
  <c r="A5" i="1"/>
  <c r="E5" i="1" s="1"/>
  <c r="A6" i="1"/>
  <c r="GO7" i="1"/>
  <c r="GQ7" i="1" s="1"/>
  <c r="GN6" i="1"/>
  <c r="DO9" i="1"/>
  <c r="DQ9" i="1" s="1"/>
  <c r="FB9" i="1"/>
  <c r="FD9" i="1" s="1"/>
  <c r="FA8" i="1"/>
  <c r="FC5" i="1"/>
  <c r="FA6" i="1"/>
  <c r="AB7" i="1"/>
  <c r="AD7" i="1" s="1"/>
  <c r="AA6" i="1"/>
  <c r="GC5" i="1"/>
  <c r="GA6" i="1"/>
  <c r="EA7" i="1"/>
  <c r="EE7" i="1" s="1"/>
  <c r="EA8" i="1"/>
  <c r="GP5" i="1"/>
  <c r="CB9" i="1"/>
  <c r="CD9" i="1" s="1"/>
  <c r="GA5" i="1"/>
  <c r="GE5" i="1" s="1"/>
  <c r="GB7" i="1"/>
  <c r="GD7" i="1" s="1"/>
  <c r="B7" i="1"/>
  <c r="D7" i="1" s="1"/>
  <c r="EA9" i="1"/>
  <c r="EE9" i="1" s="1"/>
  <c r="EC9" i="1"/>
  <c r="EB11" i="1"/>
  <c r="ED11" i="1" s="1"/>
  <c r="BB9" i="1"/>
  <c r="BD9" i="1" s="1"/>
  <c r="BA7" i="1"/>
  <c r="BE7" i="1" s="1"/>
  <c r="BC7" i="1"/>
  <c r="FA5" i="1"/>
  <c r="FE5" i="1" s="1"/>
  <c r="AA5" i="1"/>
  <c r="AE5" i="1" s="1"/>
  <c r="FC7" i="1"/>
  <c r="AC5" i="1"/>
  <c r="P5" i="1"/>
  <c r="O7" i="1"/>
  <c r="Q7" i="1" s="1"/>
  <c r="FA7" i="1"/>
  <c r="FE7" i="1" s="1"/>
  <c r="N5" i="1"/>
  <c r="R5" i="1" s="1"/>
  <c r="EA30" i="6" l="1"/>
  <c r="EC29" i="6"/>
  <c r="EA29" i="6"/>
  <c r="EE29" i="6" s="1"/>
  <c r="EB31" i="6"/>
  <c r="EG30" i="6"/>
  <c r="EG29" i="6"/>
  <c r="ED29" i="6"/>
  <c r="EN30" i="6"/>
  <c r="EP29" i="6"/>
  <c r="EN29" i="6"/>
  <c r="ER29" i="6" s="1"/>
  <c r="EQ29" i="6"/>
  <c r="EO31" i="6"/>
  <c r="ET30" i="6"/>
  <c r="ET29" i="6"/>
  <c r="DA30" i="6"/>
  <c r="DC29" i="6"/>
  <c r="DA29" i="6"/>
  <c r="DE29" i="6" s="1"/>
  <c r="DB31" i="6"/>
  <c r="DG30" i="6"/>
  <c r="DG29" i="6"/>
  <c r="DD29" i="6"/>
  <c r="BN30" i="6"/>
  <c r="BP29" i="6"/>
  <c r="BN29" i="6"/>
  <c r="BR29" i="6" s="1"/>
  <c r="BQ29" i="6"/>
  <c r="BO31" i="6"/>
  <c r="BT30" i="6"/>
  <c r="BT29" i="6"/>
  <c r="GA30" i="6"/>
  <c r="GC29" i="6"/>
  <c r="GA29" i="6"/>
  <c r="GE29" i="6" s="1"/>
  <c r="GB31" i="6"/>
  <c r="GG30" i="6"/>
  <c r="GG29" i="6"/>
  <c r="GD29" i="6"/>
  <c r="N30" i="6"/>
  <c r="P29" i="6"/>
  <c r="N29" i="6"/>
  <c r="R29" i="6" s="1"/>
  <c r="Q29" i="6"/>
  <c r="O31" i="6"/>
  <c r="T30" i="6"/>
  <c r="T29" i="6"/>
  <c r="AA30" i="6"/>
  <c r="AC29" i="6"/>
  <c r="AA29" i="6"/>
  <c r="AE29" i="6" s="1"/>
  <c r="AB31" i="6"/>
  <c r="AG30" i="6"/>
  <c r="AG29" i="6"/>
  <c r="AD29" i="6"/>
  <c r="GO31" i="6"/>
  <c r="GN30" i="6"/>
  <c r="GP29" i="6"/>
  <c r="GN29" i="6"/>
  <c r="GR29" i="6" s="1"/>
  <c r="GQ29" i="6"/>
  <c r="GT30" i="6"/>
  <c r="GT29" i="6"/>
  <c r="A30" i="6"/>
  <c r="C29" i="6"/>
  <c r="A29" i="6"/>
  <c r="E29" i="6" s="1"/>
  <c r="B31" i="6"/>
  <c r="G30" i="6"/>
  <c r="G29" i="6"/>
  <c r="D29" i="6"/>
  <c r="FO31" i="6"/>
  <c r="FN30" i="6"/>
  <c r="FP29" i="6"/>
  <c r="FN29" i="6"/>
  <c r="FR29" i="6" s="1"/>
  <c r="FQ29" i="6"/>
  <c r="FT30" i="6"/>
  <c r="FT29" i="6"/>
  <c r="CA30" i="6"/>
  <c r="CC29" i="6"/>
  <c r="CA29" i="6"/>
  <c r="CE29" i="6" s="1"/>
  <c r="CB31" i="6"/>
  <c r="CG30" i="6"/>
  <c r="CG29" i="6"/>
  <c r="CD29" i="6"/>
  <c r="AN30" i="6"/>
  <c r="AP29" i="6"/>
  <c r="AN29" i="6"/>
  <c r="AR29" i="6" s="1"/>
  <c r="AQ29" i="6"/>
  <c r="AO31" i="6"/>
  <c r="AT30" i="6"/>
  <c r="AT29" i="6"/>
  <c r="FA30" i="6"/>
  <c r="FC29" i="6"/>
  <c r="FA29" i="6"/>
  <c r="FE29" i="6" s="1"/>
  <c r="FB31" i="6"/>
  <c r="FG30" i="6"/>
  <c r="FG29" i="6"/>
  <c r="FD29" i="6"/>
  <c r="CN30" i="6"/>
  <c r="CP29" i="6"/>
  <c r="CN29" i="6"/>
  <c r="CR29" i="6" s="1"/>
  <c r="CQ29" i="6"/>
  <c r="CO31" i="6"/>
  <c r="CT30" i="6"/>
  <c r="CT29" i="6"/>
  <c r="BA30" i="6"/>
  <c r="BC29" i="6"/>
  <c r="BA29" i="6"/>
  <c r="BE29" i="6" s="1"/>
  <c r="BB31" i="6"/>
  <c r="BG30" i="6"/>
  <c r="BG29" i="6"/>
  <c r="BD29" i="6"/>
  <c r="DN30" i="6"/>
  <c r="DP29" i="6"/>
  <c r="DN29" i="6"/>
  <c r="DR29" i="6" s="1"/>
  <c r="DQ29" i="6"/>
  <c r="DO31" i="6"/>
  <c r="DT30" i="6"/>
  <c r="DT29" i="6"/>
  <c r="EA12" i="1"/>
  <c r="EG11" i="1"/>
  <c r="EG12" i="1"/>
  <c r="GB9" i="1"/>
  <c r="GD9" i="1" s="1"/>
  <c r="GG8" i="1"/>
  <c r="GG7" i="1"/>
  <c r="CA10" i="1"/>
  <c r="CG9" i="1"/>
  <c r="CG10" i="1"/>
  <c r="DN10" i="1"/>
  <c r="DT9" i="1"/>
  <c r="DT10" i="1"/>
  <c r="GP7" i="1"/>
  <c r="GT8" i="1"/>
  <c r="GT7" i="1"/>
  <c r="DA10" i="1"/>
  <c r="DG9" i="1"/>
  <c r="DG10" i="1"/>
  <c r="AN8" i="1"/>
  <c r="AT7" i="1"/>
  <c r="AT8" i="1"/>
  <c r="FP7" i="1"/>
  <c r="FT7" i="1"/>
  <c r="FT8" i="1"/>
  <c r="N8" i="1"/>
  <c r="T7" i="1"/>
  <c r="T8" i="1"/>
  <c r="BA10" i="1"/>
  <c r="BG9" i="1"/>
  <c r="BG10" i="1"/>
  <c r="AC7" i="1"/>
  <c r="AG7" i="1"/>
  <c r="AG8" i="1"/>
  <c r="FA10" i="1"/>
  <c r="FG9" i="1"/>
  <c r="FG10" i="1"/>
  <c r="BN10" i="1"/>
  <c r="BT9" i="1"/>
  <c r="BT10" i="1"/>
  <c r="CN12" i="1"/>
  <c r="CT11" i="1"/>
  <c r="CT12" i="1"/>
  <c r="EN8" i="1"/>
  <c r="ET7" i="1"/>
  <c r="ET8" i="1"/>
  <c r="FG7" i="1"/>
  <c r="FG8" i="1"/>
  <c r="EA10" i="1"/>
  <c r="EG9" i="1"/>
  <c r="EG10" i="1"/>
  <c r="G8" i="1"/>
  <c r="G7" i="1"/>
  <c r="FB11" i="1"/>
  <c r="FD11" i="1" s="1"/>
  <c r="CN11" i="1"/>
  <c r="CR11" i="1" s="1"/>
  <c r="B9" i="1"/>
  <c r="D9" i="1" s="1"/>
  <c r="C7" i="1"/>
  <c r="DA9" i="1"/>
  <c r="DE9" i="1" s="1"/>
  <c r="GN7" i="1"/>
  <c r="GR7" i="1" s="1"/>
  <c r="DP9" i="1"/>
  <c r="AA7" i="1"/>
  <c r="AE7" i="1" s="1"/>
  <c r="DB11" i="1"/>
  <c r="DD11" i="1" s="1"/>
  <c r="FN8" i="1"/>
  <c r="AP7" i="1"/>
  <c r="AO9" i="1"/>
  <c r="AQ9" i="1" s="1"/>
  <c r="AN7" i="1"/>
  <c r="AR7" i="1" s="1"/>
  <c r="FO9" i="1"/>
  <c r="FQ9" i="1" s="1"/>
  <c r="FN7" i="1"/>
  <c r="FR7" i="1" s="1"/>
  <c r="DC9" i="1"/>
  <c r="FA9" i="1"/>
  <c r="FE9" i="1" s="1"/>
  <c r="EN7" i="1"/>
  <c r="ER7" i="1" s="1"/>
  <c r="CO13" i="1"/>
  <c r="CQ13" i="1" s="1"/>
  <c r="BO11" i="1"/>
  <c r="BQ11" i="1" s="1"/>
  <c r="BN9" i="1"/>
  <c r="BR9" i="1" s="1"/>
  <c r="EO9" i="1"/>
  <c r="EQ9" i="1" s="1"/>
  <c r="DO11" i="1"/>
  <c r="DQ11" i="1" s="1"/>
  <c r="DN9" i="1"/>
  <c r="DR9" i="1" s="1"/>
  <c r="CP11" i="1"/>
  <c r="BP9" i="1"/>
  <c r="GA7" i="1"/>
  <c r="GE7" i="1" s="1"/>
  <c r="CC9" i="1"/>
  <c r="CB11" i="1"/>
  <c r="CD11" i="1" s="1"/>
  <c r="CA9" i="1"/>
  <c r="CE9" i="1" s="1"/>
  <c r="FC9" i="1"/>
  <c r="A8" i="1"/>
  <c r="AB9" i="1"/>
  <c r="AD9" i="1" s="1"/>
  <c r="AA8" i="1"/>
  <c r="GC9" i="1"/>
  <c r="GA10" i="1"/>
  <c r="GC7" i="1"/>
  <c r="GA8" i="1"/>
  <c r="GO9" i="1"/>
  <c r="GQ9" i="1" s="1"/>
  <c r="GN8" i="1"/>
  <c r="A7" i="1"/>
  <c r="E7" i="1" s="1"/>
  <c r="B11" i="1"/>
  <c r="D11" i="1" s="1"/>
  <c r="A9" i="1"/>
  <c r="E9" i="1" s="1"/>
  <c r="EA11" i="1"/>
  <c r="EE11" i="1" s="1"/>
  <c r="EB13" i="1"/>
  <c r="ED13" i="1" s="1"/>
  <c r="EC11" i="1"/>
  <c r="BB11" i="1"/>
  <c r="BC9" i="1"/>
  <c r="BA9" i="1"/>
  <c r="BE9" i="1" s="1"/>
  <c r="GB11" i="1"/>
  <c r="GD11" i="1" s="1"/>
  <c r="O9" i="1"/>
  <c r="Q9" i="1" s="1"/>
  <c r="N7" i="1"/>
  <c r="R7" i="1" s="1"/>
  <c r="P7" i="1"/>
  <c r="FB13" i="1"/>
  <c r="FD13" i="1" s="1"/>
  <c r="FC11" i="1"/>
  <c r="FA11" i="1"/>
  <c r="FE11" i="1" s="1"/>
  <c r="DN32" i="6" l="1"/>
  <c r="DO33" i="6"/>
  <c r="DT32" i="6"/>
  <c r="DP31" i="6"/>
  <c r="DN31" i="6"/>
  <c r="DR31" i="6" s="1"/>
  <c r="DQ31" i="6"/>
  <c r="DT31" i="6"/>
  <c r="BA32" i="6"/>
  <c r="BC31" i="6"/>
  <c r="BA31" i="6"/>
  <c r="BE31" i="6" s="1"/>
  <c r="BG31" i="6"/>
  <c r="BB33" i="6"/>
  <c r="BG32" i="6"/>
  <c r="BD31" i="6"/>
  <c r="CN32" i="6"/>
  <c r="CO33" i="6"/>
  <c r="CT32" i="6"/>
  <c r="CP31" i="6"/>
  <c r="CN31" i="6"/>
  <c r="CR31" i="6" s="1"/>
  <c r="CQ31" i="6"/>
  <c r="CT31" i="6"/>
  <c r="FA32" i="6"/>
  <c r="FC31" i="6"/>
  <c r="FA31" i="6"/>
  <c r="FE31" i="6" s="1"/>
  <c r="FG31" i="6"/>
  <c r="FB33" i="6"/>
  <c r="FG32" i="6"/>
  <c r="FD31" i="6"/>
  <c r="AN32" i="6"/>
  <c r="AO33" i="6"/>
  <c r="AT32" i="6"/>
  <c r="AP31" i="6"/>
  <c r="AN31" i="6"/>
  <c r="AR31" i="6" s="1"/>
  <c r="AQ31" i="6"/>
  <c r="AT31" i="6"/>
  <c r="CA32" i="6"/>
  <c r="CC31" i="6"/>
  <c r="CA31" i="6"/>
  <c r="CE31" i="6" s="1"/>
  <c r="CB33" i="6"/>
  <c r="CG32" i="6"/>
  <c r="CG31" i="6"/>
  <c r="CD31" i="6"/>
  <c r="FN32" i="6"/>
  <c r="FP31" i="6"/>
  <c r="FN31" i="6"/>
  <c r="FR31" i="6" s="1"/>
  <c r="FO33" i="6"/>
  <c r="FT32" i="6"/>
  <c r="FT31" i="6"/>
  <c r="FQ31" i="6"/>
  <c r="A32" i="6"/>
  <c r="C31" i="6"/>
  <c r="A31" i="6"/>
  <c r="E31" i="6" s="1"/>
  <c r="G31" i="6"/>
  <c r="B33" i="6"/>
  <c r="G32" i="6"/>
  <c r="D31" i="6"/>
  <c r="GN32" i="6"/>
  <c r="GP31" i="6"/>
  <c r="GN31" i="6"/>
  <c r="GR31" i="6" s="1"/>
  <c r="GO33" i="6"/>
  <c r="GT32" i="6"/>
  <c r="GT31" i="6"/>
  <c r="GQ31" i="6"/>
  <c r="AA32" i="6"/>
  <c r="AC31" i="6"/>
  <c r="AA31" i="6"/>
  <c r="AE31" i="6" s="1"/>
  <c r="AB33" i="6"/>
  <c r="AG32" i="6"/>
  <c r="AG31" i="6"/>
  <c r="AD31" i="6"/>
  <c r="N32" i="6"/>
  <c r="O33" i="6"/>
  <c r="T32" i="6"/>
  <c r="P31" i="6"/>
  <c r="N31" i="6"/>
  <c r="R31" i="6" s="1"/>
  <c r="Q31" i="6"/>
  <c r="T31" i="6"/>
  <c r="GA32" i="6"/>
  <c r="GC31" i="6"/>
  <c r="GA31" i="6"/>
  <c r="GE31" i="6" s="1"/>
  <c r="GD31" i="6"/>
  <c r="GB33" i="6"/>
  <c r="GG32" i="6"/>
  <c r="GG31" i="6"/>
  <c r="BN32" i="6"/>
  <c r="BO33" i="6"/>
  <c r="BT32" i="6"/>
  <c r="BP31" i="6"/>
  <c r="BN31" i="6"/>
  <c r="BR31" i="6" s="1"/>
  <c r="BQ31" i="6"/>
  <c r="BT31" i="6"/>
  <c r="DA32" i="6"/>
  <c r="DC31" i="6"/>
  <c r="DA31" i="6"/>
  <c r="DE31" i="6" s="1"/>
  <c r="DG31" i="6"/>
  <c r="DB33" i="6"/>
  <c r="DG32" i="6"/>
  <c r="DD31" i="6"/>
  <c r="EN32" i="6"/>
  <c r="EO33" i="6"/>
  <c r="ET32" i="6"/>
  <c r="EP31" i="6"/>
  <c r="EN31" i="6"/>
  <c r="ER31" i="6" s="1"/>
  <c r="EQ31" i="6"/>
  <c r="ET31" i="6"/>
  <c r="EA32" i="6"/>
  <c r="EC31" i="6"/>
  <c r="EA31" i="6"/>
  <c r="EE31" i="6" s="1"/>
  <c r="EB33" i="6"/>
  <c r="EG32" i="6"/>
  <c r="EG31" i="6"/>
  <c r="ED31" i="6"/>
  <c r="BA12" i="1"/>
  <c r="BD11" i="1"/>
  <c r="FA14" i="1"/>
  <c r="FG13" i="1"/>
  <c r="FG14" i="1"/>
  <c r="GG12" i="1"/>
  <c r="GG11" i="1"/>
  <c r="N10" i="1"/>
  <c r="T9" i="1"/>
  <c r="T10" i="1"/>
  <c r="BG11" i="1"/>
  <c r="BG12" i="1"/>
  <c r="EA14" i="1"/>
  <c r="EG13" i="1"/>
  <c r="EG14" i="1"/>
  <c r="GT10" i="1"/>
  <c r="GT9" i="1"/>
  <c r="AG9" i="1"/>
  <c r="AG10" i="1"/>
  <c r="CA12" i="1"/>
  <c r="CG11" i="1"/>
  <c r="CG12" i="1"/>
  <c r="DN11" i="1"/>
  <c r="DR11" i="1" s="1"/>
  <c r="DT11" i="1"/>
  <c r="DT12" i="1"/>
  <c r="CN14" i="1"/>
  <c r="CT13" i="1"/>
  <c r="CT14" i="1"/>
  <c r="DA12" i="1"/>
  <c r="DG11" i="1"/>
  <c r="DG12" i="1"/>
  <c r="GA9" i="1"/>
  <c r="GE9" i="1" s="1"/>
  <c r="GG10" i="1"/>
  <c r="GG9" i="1"/>
  <c r="ET9" i="1"/>
  <c r="ET10" i="1"/>
  <c r="BN12" i="1"/>
  <c r="BT11" i="1"/>
  <c r="BT12" i="1"/>
  <c r="FO11" i="1"/>
  <c r="FT9" i="1"/>
  <c r="FT10" i="1"/>
  <c r="AO11" i="1"/>
  <c r="AT9" i="1"/>
  <c r="AT10" i="1"/>
  <c r="FA12" i="1"/>
  <c r="FG11" i="1"/>
  <c r="FG12" i="1"/>
  <c r="C11" i="1"/>
  <c r="G12" i="1"/>
  <c r="G11" i="1"/>
  <c r="G10" i="1"/>
  <c r="G9" i="1"/>
  <c r="BO13" i="1"/>
  <c r="FP9" i="1"/>
  <c r="BN11" i="1"/>
  <c r="BR11" i="1" s="1"/>
  <c r="FN10" i="1"/>
  <c r="A10" i="1"/>
  <c r="C9" i="1"/>
  <c r="DA11" i="1"/>
  <c r="DE11" i="1" s="1"/>
  <c r="FN9" i="1"/>
  <c r="FR9" i="1" s="1"/>
  <c r="BP11" i="1"/>
  <c r="DB13" i="1"/>
  <c r="DC11" i="1"/>
  <c r="AN10" i="1"/>
  <c r="AP9" i="1"/>
  <c r="AP11" i="1"/>
  <c r="AN9" i="1"/>
  <c r="AR9" i="1" s="1"/>
  <c r="CN13" i="1"/>
  <c r="CR13" i="1" s="1"/>
  <c r="CA11" i="1"/>
  <c r="CE11" i="1" s="1"/>
  <c r="DP11" i="1"/>
  <c r="B13" i="1"/>
  <c r="D13" i="1" s="1"/>
  <c r="DN12" i="1"/>
  <c r="DO13" i="1"/>
  <c r="DQ13" i="1" s="1"/>
  <c r="CO15" i="1"/>
  <c r="CQ15" i="1" s="1"/>
  <c r="CP13" i="1"/>
  <c r="EN10" i="1"/>
  <c r="EP9" i="1"/>
  <c r="EO11" i="1"/>
  <c r="EQ11" i="1" s="1"/>
  <c r="EN9" i="1"/>
  <c r="ER9" i="1" s="1"/>
  <c r="AN11" i="1"/>
  <c r="AR11" i="1" s="1"/>
  <c r="CC11" i="1"/>
  <c r="CB13" i="1"/>
  <c r="CD13" i="1" s="1"/>
  <c r="GB13" i="1"/>
  <c r="GD13" i="1" s="1"/>
  <c r="GA12" i="1"/>
  <c r="A11" i="1"/>
  <c r="E11" i="1" s="1"/>
  <c r="A12" i="1"/>
  <c r="GN10" i="1"/>
  <c r="GO11" i="1"/>
  <c r="GQ11" i="1" s="1"/>
  <c r="GN9" i="1"/>
  <c r="GR9" i="1" s="1"/>
  <c r="GP9" i="1"/>
  <c r="AA10" i="1"/>
  <c r="AB11" i="1"/>
  <c r="AD11" i="1" s="1"/>
  <c r="AA9" i="1"/>
  <c r="AE9" i="1" s="1"/>
  <c r="AC9" i="1"/>
  <c r="GC11" i="1"/>
  <c r="BB13" i="1"/>
  <c r="BD13" i="1" s="1"/>
  <c r="BA11" i="1"/>
  <c r="BE11" i="1" s="1"/>
  <c r="BC11" i="1"/>
  <c r="BP13" i="1"/>
  <c r="EA13" i="1"/>
  <c r="EE13" i="1" s="1"/>
  <c r="EC13" i="1"/>
  <c r="EB15" i="1"/>
  <c r="ED15" i="1" s="1"/>
  <c r="DC13" i="1"/>
  <c r="GA11" i="1"/>
  <c r="GE11" i="1" s="1"/>
  <c r="O11" i="1"/>
  <c r="Q11" i="1" s="1"/>
  <c r="N9" i="1"/>
  <c r="R9" i="1" s="1"/>
  <c r="P9" i="1"/>
  <c r="FB15" i="1"/>
  <c r="FD15" i="1" s="1"/>
  <c r="FC13" i="1"/>
  <c r="FA13" i="1"/>
  <c r="FE13" i="1" s="1"/>
  <c r="GC13" i="1"/>
  <c r="BN13" i="1" l="1"/>
  <c r="BR13" i="1" s="1"/>
  <c r="BQ13" i="1"/>
  <c r="FN11" i="1"/>
  <c r="FR11" i="1" s="1"/>
  <c r="FQ11" i="1"/>
  <c r="EN34" i="6"/>
  <c r="EP33" i="6"/>
  <c r="EN33" i="6"/>
  <c r="ER33" i="6" s="1"/>
  <c r="EO35" i="6"/>
  <c r="ET34" i="6"/>
  <c r="ET33" i="6"/>
  <c r="EQ33" i="6"/>
  <c r="DA34" i="6"/>
  <c r="DC33" i="6"/>
  <c r="DA33" i="6"/>
  <c r="DE33" i="6" s="1"/>
  <c r="DD33" i="6"/>
  <c r="DG33" i="6"/>
  <c r="DB35" i="6"/>
  <c r="DG34" i="6"/>
  <c r="BN34" i="6"/>
  <c r="BP33" i="6"/>
  <c r="BN33" i="6"/>
  <c r="BR33" i="6" s="1"/>
  <c r="BO35" i="6"/>
  <c r="BT34" i="6"/>
  <c r="BT33" i="6"/>
  <c r="BQ33" i="6"/>
  <c r="GA34" i="6"/>
  <c r="GC33" i="6"/>
  <c r="GA33" i="6"/>
  <c r="GE33" i="6" s="1"/>
  <c r="GD33" i="6"/>
  <c r="GB35" i="6"/>
  <c r="GG34" i="6"/>
  <c r="GG33" i="6"/>
  <c r="N34" i="6"/>
  <c r="P33" i="6"/>
  <c r="N33" i="6"/>
  <c r="R33" i="6" s="1"/>
  <c r="O35" i="6"/>
  <c r="T34" i="6"/>
  <c r="T33" i="6"/>
  <c r="Q33" i="6"/>
  <c r="GN34" i="6"/>
  <c r="GP33" i="6"/>
  <c r="GN33" i="6"/>
  <c r="GR33" i="6" s="1"/>
  <c r="GO35" i="6"/>
  <c r="GT34" i="6"/>
  <c r="GT33" i="6"/>
  <c r="GQ33" i="6"/>
  <c r="A34" i="6"/>
  <c r="C33" i="6"/>
  <c r="A33" i="6"/>
  <c r="E33" i="6" s="1"/>
  <c r="D33" i="6"/>
  <c r="G33" i="6"/>
  <c r="B35" i="6"/>
  <c r="G34" i="6"/>
  <c r="FN34" i="6"/>
  <c r="FP33" i="6"/>
  <c r="FN33" i="6"/>
  <c r="FR33" i="6" s="1"/>
  <c r="FO35" i="6"/>
  <c r="FT34" i="6"/>
  <c r="FT33" i="6"/>
  <c r="FQ33" i="6"/>
  <c r="AN34" i="6"/>
  <c r="AP33" i="6"/>
  <c r="AN33" i="6"/>
  <c r="AR33" i="6" s="1"/>
  <c r="AO35" i="6"/>
  <c r="AT34" i="6"/>
  <c r="AT33" i="6"/>
  <c r="AQ33" i="6"/>
  <c r="FA34" i="6"/>
  <c r="FC33" i="6"/>
  <c r="FA33" i="6"/>
  <c r="FE33" i="6" s="1"/>
  <c r="FD33" i="6"/>
  <c r="FG33" i="6"/>
  <c r="FB35" i="6"/>
  <c r="FG34" i="6"/>
  <c r="CN34" i="6"/>
  <c r="CP33" i="6"/>
  <c r="CN33" i="6"/>
  <c r="CR33" i="6" s="1"/>
  <c r="CO35" i="6"/>
  <c r="CT34" i="6"/>
  <c r="CT33" i="6"/>
  <c r="CQ33" i="6"/>
  <c r="BA34" i="6"/>
  <c r="BC33" i="6"/>
  <c r="BA33" i="6"/>
  <c r="BE33" i="6" s="1"/>
  <c r="BD33" i="6"/>
  <c r="BG33" i="6"/>
  <c r="BB35" i="6"/>
  <c r="BG34" i="6"/>
  <c r="DN34" i="6"/>
  <c r="DP33" i="6"/>
  <c r="DN33" i="6"/>
  <c r="DR33" i="6" s="1"/>
  <c r="DO35" i="6"/>
  <c r="DT34" i="6"/>
  <c r="DT33" i="6"/>
  <c r="DQ33" i="6"/>
  <c r="DA13" i="1"/>
  <c r="DE13" i="1" s="1"/>
  <c r="DD13" i="1"/>
  <c r="AO13" i="1"/>
  <c r="AQ13" i="1" s="1"/>
  <c r="AQ11" i="1"/>
  <c r="EA34" i="6"/>
  <c r="EC33" i="6"/>
  <c r="EA33" i="6"/>
  <c r="EE33" i="6" s="1"/>
  <c r="ED33" i="6"/>
  <c r="EB35" i="6"/>
  <c r="EG34" i="6"/>
  <c r="EG33" i="6"/>
  <c r="AA34" i="6"/>
  <c r="AC33" i="6"/>
  <c r="AA33" i="6"/>
  <c r="AE33" i="6" s="1"/>
  <c r="AD33" i="6"/>
  <c r="AB35" i="6"/>
  <c r="AG34" i="6"/>
  <c r="AG33" i="6"/>
  <c r="CA34" i="6"/>
  <c r="CC33" i="6"/>
  <c r="CA33" i="6"/>
  <c r="CE33" i="6" s="1"/>
  <c r="CD33" i="6"/>
  <c r="CB35" i="6"/>
  <c r="CG34" i="6"/>
  <c r="CG33" i="6"/>
  <c r="FO13" i="1"/>
  <c r="FQ13" i="1" s="1"/>
  <c r="FP11" i="1"/>
  <c r="DB15" i="1"/>
  <c r="BO15" i="1"/>
  <c r="N12" i="1"/>
  <c r="T11" i="1"/>
  <c r="T12" i="1"/>
  <c r="BN16" i="1"/>
  <c r="GA14" i="1"/>
  <c r="GG14" i="1"/>
  <c r="GG13" i="1"/>
  <c r="ET11" i="1"/>
  <c r="ET12" i="1"/>
  <c r="AN12" i="1"/>
  <c r="AT11" i="1"/>
  <c r="AT12" i="1"/>
  <c r="DG16" i="1"/>
  <c r="CN16" i="1"/>
  <c r="CT15" i="1"/>
  <c r="CT16" i="1"/>
  <c r="FA16" i="1"/>
  <c r="FG15" i="1"/>
  <c r="FG16" i="1"/>
  <c r="EA16" i="1"/>
  <c r="EG15" i="1"/>
  <c r="EG16" i="1"/>
  <c r="BA14" i="1"/>
  <c r="BG13" i="1"/>
  <c r="BG14" i="1"/>
  <c r="AG11" i="1"/>
  <c r="AG12" i="1"/>
  <c r="GT12" i="1"/>
  <c r="GT11" i="1"/>
  <c r="CA14" i="1"/>
  <c r="CG13" i="1"/>
  <c r="CG14" i="1"/>
  <c r="AN14" i="1"/>
  <c r="AT13" i="1"/>
  <c r="AT14" i="1"/>
  <c r="FN14" i="1"/>
  <c r="FT13" i="1"/>
  <c r="FT14" i="1"/>
  <c r="DO15" i="1"/>
  <c r="DT13" i="1"/>
  <c r="DT14" i="1"/>
  <c r="DA14" i="1"/>
  <c r="DG13" i="1"/>
  <c r="DG14" i="1"/>
  <c r="BN14" i="1"/>
  <c r="BT13" i="1"/>
  <c r="BT14" i="1"/>
  <c r="FN12" i="1"/>
  <c r="FT11" i="1"/>
  <c r="FT12" i="1"/>
  <c r="G14" i="1"/>
  <c r="G13" i="1"/>
  <c r="A13" i="1"/>
  <c r="E13" i="1" s="1"/>
  <c r="C13" i="1"/>
  <c r="FP13" i="1"/>
  <c r="B15" i="1"/>
  <c r="D15" i="1" s="1"/>
  <c r="CP15" i="1"/>
  <c r="GA13" i="1"/>
  <c r="GE13" i="1" s="1"/>
  <c r="GB15" i="1"/>
  <c r="GD15" i="1" s="1"/>
  <c r="CC13" i="1"/>
  <c r="A14" i="1"/>
  <c r="AP13" i="1"/>
  <c r="CO17" i="1"/>
  <c r="CQ17" i="1" s="1"/>
  <c r="CN15" i="1"/>
  <c r="CR15" i="1" s="1"/>
  <c r="DN14" i="1"/>
  <c r="DN13" i="1"/>
  <c r="DR13" i="1" s="1"/>
  <c r="DP13" i="1"/>
  <c r="FN13" i="1"/>
  <c r="FR13" i="1" s="1"/>
  <c r="FO15" i="1"/>
  <c r="FQ15" i="1" s="1"/>
  <c r="EN12" i="1"/>
  <c r="EP11" i="1"/>
  <c r="EO13" i="1"/>
  <c r="EQ13" i="1" s="1"/>
  <c r="EN11" i="1"/>
  <c r="ER11" i="1" s="1"/>
  <c r="AN13" i="1"/>
  <c r="AR13" i="1" s="1"/>
  <c r="AO15" i="1"/>
  <c r="AQ15" i="1" s="1"/>
  <c r="CB15" i="1"/>
  <c r="CD15" i="1" s="1"/>
  <c r="CA13" i="1"/>
  <c r="CE13" i="1" s="1"/>
  <c r="A15" i="1"/>
  <c r="E15" i="1" s="1"/>
  <c r="AA12" i="1"/>
  <c r="AB13" i="1"/>
  <c r="AD13" i="1" s="1"/>
  <c r="AA11" i="1"/>
  <c r="AE11" i="1" s="1"/>
  <c r="AC11" i="1"/>
  <c r="GN12" i="1"/>
  <c r="GO13" i="1"/>
  <c r="GQ13" i="1" s="1"/>
  <c r="GN11" i="1"/>
  <c r="GR11" i="1" s="1"/>
  <c r="GP11" i="1"/>
  <c r="EC15" i="1"/>
  <c r="EA15" i="1"/>
  <c r="EE15" i="1" s="1"/>
  <c r="EB17" i="1"/>
  <c r="ED17" i="1" s="1"/>
  <c r="DB17" i="1"/>
  <c r="DD17" i="1" s="1"/>
  <c r="BP15" i="1"/>
  <c r="BB15" i="1"/>
  <c r="BD15" i="1" s="1"/>
  <c r="BC13" i="1"/>
  <c r="BA13" i="1"/>
  <c r="BE13" i="1" s="1"/>
  <c r="O13" i="1"/>
  <c r="Q13" i="1" s="1"/>
  <c r="N11" i="1"/>
  <c r="R11" i="1" s="1"/>
  <c r="P11" i="1"/>
  <c r="FB17" i="1"/>
  <c r="FD17" i="1" s="1"/>
  <c r="FC15" i="1"/>
  <c r="FA15" i="1"/>
  <c r="FE15" i="1" s="1"/>
  <c r="FO17" i="1"/>
  <c r="FQ17" i="1" s="1"/>
  <c r="BT15" i="1" l="1"/>
  <c r="BQ15" i="1"/>
  <c r="CA36" i="6"/>
  <c r="CC35" i="6"/>
  <c r="CA35" i="6"/>
  <c r="CE35" i="6" s="1"/>
  <c r="CD35" i="6"/>
  <c r="CB37" i="6"/>
  <c r="CG36" i="6"/>
  <c r="CG35" i="6"/>
  <c r="EA36" i="6"/>
  <c r="EC35" i="6"/>
  <c r="EA35" i="6"/>
  <c r="EE35" i="6" s="1"/>
  <c r="ED35" i="6"/>
  <c r="EB37" i="6"/>
  <c r="EG36" i="6"/>
  <c r="EG35" i="6"/>
  <c r="DN36" i="6"/>
  <c r="DP35" i="6"/>
  <c r="DN35" i="6"/>
  <c r="DR35" i="6" s="1"/>
  <c r="DO37" i="6"/>
  <c r="DT36" i="6"/>
  <c r="DT35" i="6"/>
  <c r="DQ35" i="6"/>
  <c r="CN36" i="6"/>
  <c r="CP35" i="6"/>
  <c r="CN35" i="6"/>
  <c r="CR35" i="6" s="1"/>
  <c r="CO37" i="6"/>
  <c r="CT36" i="6"/>
  <c r="CT35" i="6"/>
  <c r="CQ35" i="6"/>
  <c r="AN36" i="6"/>
  <c r="AP35" i="6"/>
  <c r="AN35" i="6"/>
  <c r="AR35" i="6" s="1"/>
  <c r="AO37" i="6"/>
  <c r="AT36" i="6"/>
  <c r="AT35" i="6"/>
  <c r="AQ35" i="6"/>
  <c r="A36" i="6"/>
  <c r="C35" i="6"/>
  <c r="A35" i="6"/>
  <c r="E35" i="6" s="1"/>
  <c r="D35" i="6"/>
  <c r="G35" i="6"/>
  <c r="B37" i="6"/>
  <c r="G36" i="6"/>
  <c r="N36" i="6"/>
  <c r="P35" i="6"/>
  <c r="N35" i="6"/>
  <c r="R35" i="6" s="1"/>
  <c r="O37" i="6"/>
  <c r="T36" i="6"/>
  <c r="T35" i="6"/>
  <c r="Q35" i="6"/>
  <c r="GA36" i="6"/>
  <c r="GC35" i="6"/>
  <c r="GA35" i="6"/>
  <c r="GE35" i="6" s="1"/>
  <c r="GD35" i="6"/>
  <c r="GB37" i="6"/>
  <c r="GG36" i="6"/>
  <c r="GG35" i="6"/>
  <c r="BN36" i="6"/>
  <c r="BP35" i="6"/>
  <c r="BN35" i="6"/>
  <c r="BR35" i="6" s="1"/>
  <c r="BO37" i="6"/>
  <c r="BT36" i="6"/>
  <c r="BT35" i="6"/>
  <c r="BQ35" i="6"/>
  <c r="EN36" i="6"/>
  <c r="EP35" i="6"/>
  <c r="EN35" i="6"/>
  <c r="ER35" i="6" s="1"/>
  <c r="EO37" i="6"/>
  <c r="ET36" i="6"/>
  <c r="ET35" i="6"/>
  <c r="EQ35" i="6"/>
  <c r="DP15" i="1"/>
  <c r="DQ15" i="1"/>
  <c r="DG15" i="1"/>
  <c r="DD15" i="1"/>
  <c r="AA36" i="6"/>
  <c r="AC35" i="6"/>
  <c r="AA35" i="6"/>
  <c r="AE35" i="6" s="1"/>
  <c r="AD35" i="6"/>
  <c r="AB37" i="6"/>
  <c r="AG36" i="6"/>
  <c r="AG35" i="6"/>
  <c r="BA36" i="6"/>
  <c r="BC35" i="6"/>
  <c r="BA35" i="6"/>
  <c r="BE35" i="6" s="1"/>
  <c r="BD35" i="6"/>
  <c r="BG35" i="6"/>
  <c r="BB37" i="6"/>
  <c r="BG36" i="6"/>
  <c r="FA36" i="6"/>
  <c r="FC35" i="6"/>
  <c r="FA35" i="6"/>
  <c r="FE35" i="6" s="1"/>
  <c r="FD35" i="6"/>
  <c r="FG35" i="6"/>
  <c r="FB37" i="6"/>
  <c r="FG36" i="6"/>
  <c r="FN36" i="6"/>
  <c r="FP35" i="6"/>
  <c r="FN35" i="6"/>
  <c r="FR35" i="6" s="1"/>
  <c r="FO37" i="6"/>
  <c r="FT36" i="6"/>
  <c r="FT35" i="6"/>
  <c r="FQ35" i="6"/>
  <c r="GN36" i="6"/>
  <c r="GP35" i="6"/>
  <c r="GN35" i="6"/>
  <c r="GR35" i="6" s="1"/>
  <c r="GO37" i="6"/>
  <c r="GT36" i="6"/>
  <c r="GT35" i="6"/>
  <c r="GQ35" i="6"/>
  <c r="DA36" i="6"/>
  <c r="DC35" i="6"/>
  <c r="DA35" i="6"/>
  <c r="DE35" i="6" s="1"/>
  <c r="DD35" i="6"/>
  <c r="DG35" i="6"/>
  <c r="DB37" i="6"/>
  <c r="DG36" i="6"/>
  <c r="BO17" i="1"/>
  <c r="BQ17" i="1" s="1"/>
  <c r="BN15" i="1"/>
  <c r="BR15" i="1" s="1"/>
  <c r="BT16" i="1"/>
  <c r="DN15" i="1"/>
  <c r="DR15" i="1" s="1"/>
  <c r="DA16" i="1"/>
  <c r="DC15" i="1"/>
  <c r="DA15" i="1"/>
  <c r="DE15" i="1" s="1"/>
  <c r="DO17" i="1"/>
  <c r="FN18" i="1"/>
  <c r="FT18" i="1"/>
  <c r="FT17" i="1"/>
  <c r="N14" i="1"/>
  <c r="T13" i="1"/>
  <c r="T14" i="1"/>
  <c r="DA18" i="1"/>
  <c r="DG17" i="1"/>
  <c r="DG18" i="1"/>
  <c r="EA18" i="1"/>
  <c r="EG17" i="1"/>
  <c r="EG18" i="1"/>
  <c r="FN16" i="1"/>
  <c r="FT15" i="1"/>
  <c r="FT16" i="1"/>
  <c r="FA18" i="1"/>
  <c r="FG17" i="1"/>
  <c r="FG18" i="1"/>
  <c r="BA16" i="1"/>
  <c r="BG15" i="1"/>
  <c r="BG16" i="1"/>
  <c r="GT14" i="1"/>
  <c r="GT13" i="1"/>
  <c r="AG13" i="1"/>
  <c r="AG14" i="1"/>
  <c r="CA16" i="1"/>
  <c r="CG15" i="1"/>
  <c r="CG16" i="1"/>
  <c r="ET13" i="1"/>
  <c r="ET14" i="1"/>
  <c r="CN18" i="1"/>
  <c r="CT17" i="1"/>
  <c r="CT18" i="1"/>
  <c r="GA16" i="1"/>
  <c r="GG16" i="1"/>
  <c r="GG15" i="1"/>
  <c r="BN18" i="1"/>
  <c r="BT17" i="1"/>
  <c r="BT18" i="1"/>
  <c r="AN16" i="1"/>
  <c r="AT15" i="1"/>
  <c r="AT16" i="1"/>
  <c r="DN16" i="1"/>
  <c r="DT15" i="1"/>
  <c r="DT16" i="1"/>
  <c r="G16" i="1"/>
  <c r="G15" i="1"/>
  <c r="A16" i="1"/>
  <c r="C15" i="1"/>
  <c r="GC15" i="1"/>
  <c r="CO19" i="1"/>
  <c r="CQ19" i="1" s="1"/>
  <c r="CC15" i="1"/>
  <c r="B17" i="1"/>
  <c r="D17" i="1" s="1"/>
  <c r="GA15" i="1"/>
  <c r="GE15" i="1" s="1"/>
  <c r="GB17" i="1"/>
  <c r="GD17" i="1" s="1"/>
  <c r="CP17" i="1"/>
  <c r="CN17" i="1"/>
  <c r="CR17" i="1" s="1"/>
  <c r="DO19" i="1"/>
  <c r="CA15" i="1"/>
  <c r="CE15" i="1" s="1"/>
  <c r="CB17" i="1"/>
  <c r="CD17" i="1" s="1"/>
  <c r="FN15" i="1"/>
  <c r="FR15" i="1" s="1"/>
  <c r="AP15" i="1"/>
  <c r="FP15" i="1"/>
  <c r="EN14" i="1"/>
  <c r="EP13" i="1"/>
  <c r="EO15" i="1"/>
  <c r="EQ15" i="1" s="1"/>
  <c r="EN13" i="1"/>
  <c r="ER13" i="1" s="1"/>
  <c r="AN15" i="1"/>
  <c r="AR15" i="1" s="1"/>
  <c r="AO17" i="1"/>
  <c r="AQ17" i="1" s="1"/>
  <c r="GN14" i="1"/>
  <c r="GO15" i="1"/>
  <c r="GQ15" i="1" s="1"/>
  <c r="GN13" i="1"/>
  <c r="GR13" i="1" s="1"/>
  <c r="GP13" i="1"/>
  <c r="AA14" i="1"/>
  <c r="AB15" i="1"/>
  <c r="AD15" i="1" s="1"/>
  <c r="AA13" i="1"/>
  <c r="AE13" i="1" s="1"/>
  <c r="AC13" i="1"/>
  <c r="BN17" i="1"/>
  <c r="BR17" i="1" s="1"/>
  <c r="BP17" i="1"/>
  <c r="BO19" i="1"/>
  <c r="BQ19" i="1" s="1"/>
  <c r="CP19" i="1"/>
  <c r="EA17" i="1"/>
  <c r="EE17" i="1" s="1"/>
  <c r="EC17" i="1"/>
  <c r="EB19" i="1"/>
  <c r="ED19" i="1" s="1"/>
  <c r="BB17" i="1"/>
  <c r="BD17" i="1" s="1"/>
  <c r="BA15" i="1"/>
  <c r="BE15" i="1" s="1"/>
  <c r="BC15" i="1"/>
  <c r="DA17" i="1"/>
  <c r="DE17" i="1" s="1"/>
  <c r="DC17" i="1"/>
  <c r="DB19" i="1"/>
  <c r="DD19" i="1" s="1"/>
  <c r="O15" i="1"/>
  <c r="Q15" i="1" s="1"/>
  <c r="N13" i="1"/>
  <c r="R13" i="1" s="1"/>
  <c r="P13" i="1"/>
  <c r="FB19" i="1"/>
  <c r="FD19" i="1" s="1"/>
  <c r="FC17" i="1"/>
  <c r="FA17" i="1"/>
  <c r="FE17" i="1" s="1"/>
  <c r="FO19" i="1"/>
  <c r="FQ19" i="1" s="1"/>
  <c r="FP17" i="1"/>
  <c r="FN17" i="1"/>
  <c r="FR17" i="1" s="1"/>
  <c r="DP19" i="1" l="1"/>
  <c r="DQ19" i="1"/>
  <c r="DN18" i="1"/>
  <c r="DQ17" i="1"/>
  <c r="GN38" i="6"/>
  <c r="GP37" i="6"/>
  <c r="GN37" i="6"/>
  <c r="GR37" i="6" s="1"/>
  <c r="GO39" i="6"/>
  <c r="GT38" i="6"/>
  <c r="GT37" i="6"/>
  <c r="GQ37" i="6"/>
  <c r="FA38" i="6"/>
  <c r="FC37" i="6"/>
  <c r="FA37" i="6"/>
  <c r="FE37" i="6" s="1"/>
  <c r="FD37" i="6"/>
  <c r="FG37" i="6"/>
  <c r="FB39" i="6"/>
  <c r="FG38" i="6"/>
  <c r="BN38" i="6"/>
  <c r="BP37" i="6"/>
  <c r="BN37" i="6"/>
  <c r="BR37" i="6" s="1"/>
  <c r="BO39" i="6"/>
  <c r="BT38" i="6"/>
  <c r="BT37" i="6"/>
  <c r="BQ37" i="6"/>
  <c r="GA38" i="6"/>
  <c r="GC37" i="6"/>
  <c r="GA37" i="6"/>
  <c r="GE37" i="6" s="1"/>
  <c r="GD37" i="6"/>
  <c r="GB39" i="6"/>
  <c r="GG38" i="6"/>
  <c r="GG37" i="6"/>
  <c r="N38" i="6"/>
  <c r="P37" i="6"/>
  <c r="N37" i="6"/>
  <c r="R37" i="6" s="1"/>
  <c r="O39" i="6"/>
  <c r="T38" i="6"/>
  <c r="T37" i="6"/>
  <c r="Q37" i="6"/>
  <c r="AN38" i="6"/>
  <c r="AP37" i="6"/>
  <c r="AN37" i="6"/>
  <c r="AR37" i="6" s="1"/>
  <c r="AO39" i="6"/>
  <c r="AT38" i="6"/>
  <c r="AT37" i="6"/>
  <c r="AQ37" i="6"/>
  <c r="DN38" i="6"/>
  <c r="DP37" i="6"/>
  <c r="DN37" i="6"/>
  <c r="DR37" i="6" s="1"/>
  <c r="DO39" i="6"/>
  <c r="DT38" i="6"/>
  <c r="DT37" i="6"/>
  <c r="DQ37" i="6"/>
  <c r="EA38" i="6"/>
  <c r="EC37" i="6"/>
  <c r="EA37" i="6"/>
  <c r="EE37" i="6" s="1"/>
  <c r="ED37" i="6"/>
  <c r="EB39" i="6"/>
  <c r="EG38" i="6"/>
  <c r="EG37" i="6"/>
  <c r="DA38" i="6"/>
  <c r="DC37" i="6"/>
  <c r="DA37" i="6"/>
  <c r="DE37" i="6" s="1"/>
  <c r="DD37" i="6"/>
  <c r="DG37" i="6"/>
  <c r="DB39" i="6"/>
  <c r="DG38" i="6"/>
  <c r="FN38" i="6"/>
  <c r="FP37" i="6"/>
  <c r="FN37" i="6"/>
  <c r="FR37" i="6" s="1"/>
  <c r="FO39" i="6"/>
  <c r="FT38" i="6"/>
  <c r="FT37" i="6"/>
  <c r="FQ37" i="6"/>
  <c r="BA38" i="6"/>
  <c r="BC37" i="6"/>
  <c r="BA37" i="6"/>
  <c r="BE37" i="6" s="1"/>
  <c r="BD37" i="6"/>
  <c r="BG37" i="6"/>
  <c r="BB39" i="6"/>
  <c r="BG38" i="6"/>
  <c r="AA38" i="6"/>
  <c r="AC37" i="6"/>
  <c r="AA37" i="6"/>
  <c r="AE37" i="6" s="1"/>
  <c r="AD37" i="6"/>
  <c r="AB39" i="6"/>
  <c r="AG38" i="6"/>
  <c r="AG37" i="6"/>
  <c r="EN38" i="6"/>
  <c r="EP37" i="6"/>
  <c r="EN37" i="6"/>
  <c r="ER37" i="6" s="1"/>
  <c r="EO39" i="6"/>
  <c r="ET38" i="6"/>
  <c r="ET37" i="6"/>
  <c r="EQ37" i="6"/>
  <c r="A38" i="6"/>
  <c r="C37" i="6"/>
  <c r="A37" i="6"/>
  <c r="E37" i="6" s="1"/>
  <c r="D37" i="6"/>
  <c r="G37" i="6"/>
  <c r="B39" i="6"/>
  <c r="G38" i="6"/>
  <c r="CN38" i="6"/>
  <c r="CP37" i="6"/>
  <c r="CN37" i="6"/>
  <c r="CR37" i="6" s="1"/>
  <c r="CO39" i="6"/>
  <c r="CT38" i="6"/>
  <c r="CT37" i="6"/>
  <c r="CQ37" i="6"/>
  <c r="CA38" i="6"/>
  <c r="CC37" i="6"/>
  <c r="CA37" i="6"/>
  <c r="CE37" i="6" s="1"/>
  <c r="CD37" i="6"/>
  <c r="CB39" i="6"/>
  <c r="CG38" i="6"/>
  <c r="CG37" i="6"/>
  <c r="DT17" i="1"/>
  <c r="DN17" i="1"/>
  <c r="DR17" i="1" s="1"/>
  <c r="DP17" i="1"/>
  <c r="DT18" i="1"/>
  <c r="CA18" i="1"/>
  <c r="CG17" i="1"/>
  <c r="CG18" i="1"/>
  <c r="GA18" i="1"/>
  <c r="GG18" i="1"/>
  <c r="GG17" i="1"/>
  <c r="CN20" i="1"/>
  <c r="CT19" i="1"/>
  <c r="CT20" i="1"/>
  <c r="FN20" i="1"/>
  <c r="FT20" i="1"/>
  <c r="FT19" i="1"/>
  <c r="N16" i="1"/>
  <c r="T15" i="1"/>
  <c r="T16" i="1"/>
  <c r="DA20" i="1"/>
  <c r="DG19" i="1"/>
  <c r="DG20" i="1"/>
  <c r="EA20" i="1"/>
  <c r="EG19" i="1"/>
  <c r="EG20" i="1"/>
  <c r="BN20" i="1"/>
  <c r="BT19" i="1"/>
  <c r="BT20" i="1"/>
  <c r="ET15" i="1"/>
  <c r="ET16" i="1"/>
  <c r="FA20" i="1"/>
  <c r="FG19" i="1"/>
  <c r="FG20" i="1"/>
  <c r="BA18" i="1"/>
  <c r="BG17" i="1"/>
  <c r="BG18" i="1"/>
  <c r="AG15" i="1"/>
  <c r="AG16" i="1"/>
  <c r="GT16" i="1"/>
  <c r="GT15" i="1"/>
  <c r="AN18" i="1"/>
  <c r="AT17" i="1"/>
  <c r="AT18" i="1"/>
  <c r="DN20" i="1"/>
  <c r="DT19" i="1"/>
  <c r="DT20" i="1"/>
  <c r="G18" i="1"/>
  <c r="G17" i="1"/>
  <c r="CO21" i="1"/>
  <c r="CQ21" i="1" s="1"/>
  <c r="CN19" i="1"/>
  <c r="CR19" i="1" s="1"/>
  <c r="GB19" i="1"/>
  <c r="GD19" i="1" s="1"/>
  <c r="GA17" i="1"/>
  <c r="GE17" i="1" s="1"/>
  <c r="CC17" i="1"/>
  <c r="A18" i="1"/>
  <c r="C17" i="1"/>
  <c r="AP17" i="1"/>
  <c r="DO21" i="1"/>
  <c r="DQ21" i="1" s="1"/>
  <c r="DN19" i="1"/>
  <c r="DR19" i="1" s="1"/>
  <c r="A17" i="1"/>
  <c r="E17" i="1" s="1"/>
  <c r="B19" i="1"/>
  <c r="GC17" i="1"/>
  <c r="CB19" i="1"/>
  <c r="CD19" i="1" s="1"/>
  <c r="CA17" i="1"/>
  <c r="CE17" i="1" s="1"/>
  <c r="EN16" i="1"/>
  <c r="EO17" i="1"/>
  <c r="EQ17" i="1" s="1"/>
  <c r="EN15" i="1"/>
  <c r="ER15" i="1" s="1"/>
  <c r="EP15" i="1"/>
  <c r="AN17" i="1"/>
  <c r="AR17" i="1" s="1"/>
  <c r="AO19" i="1"/>
  <c r="AQ19" i="1" s="1"/>
  <c r="AA16" i="1"/>
  <c r="AB17" i="1"/>
  <c r="AD17" i="1" s="1"/>
  <c r="AA15" i="1"/>
  <c r="AE15" i="1" s="1"/>
  <c r="AC15" i="1"/>
  <c r="GN16" i="1"/>
  <c r="GO17" i="1"/>
  <c r="GQ17" i="1" s="1"/>
  <c r="GN15" i="1"/>
  <c r="GR15" i="1" s="1"/>
  <c r="GP15" i="1"/>
  <c r="BB19" i="1"/>
  <c r="BD19" i="1" s="1"/>
  <c r="BC17" i="1"/>
  <c r="BA17" i="1"/>
  <c r="BE17" i="1" s="1"/>
  <c r="DC19" i="1"/>
  <c r="DB21" i="1"/>
  <c r="DD21" i="1" s="1"/>
  <c r="DA19" i="1"/>
  <c r="DE19" i="1" s="1"/>
  <c r="CA19" i="1"/>
  <c r="CE19" i="1" s="1"/>
  <c r="CP21" i="1"/>
  <c r="CN21" i="1"/>
  <c r="CR21" i="1" s="1"/>
  <c r="CO23" i="1"/>
  <c r="CQ23" i="1" s="1"/>
  <c r="DN21" i="1"/>
  <c r="DR21" i="1" s="1"/>
  <c r="DO23" i="1"/>
  <c r="DQ23" i="1" s="1"/>
  <c r="DP21" i="1"/>
  <c r="EA19" i="1"/>
  <c r="EE19" i="1" s="1"/>
  <c r="EB21" i="1"/>
  <c r="ED21" i="1" s="1"/>
  <c r="EC19" i="1"/>
  <c r="BN19" i="1"/>
  <c r="BR19" i="1" s="1"/>
  <c r="BP19" i="1"/>
  <c r="BO21" i="1"/>
  <c r="BQ21" i="1" s="1"/>
  <c r="P15" i="1"/>
  <c r="O17" i="1"/>
  <c r="Q17" i="1" s="1"/>
  <c r="N15" i="1"/>
  <c r="R15" i="1" s="1"/>
  <c r="FB21" i="1"/>
  <c r="FD21" i="1" s="1"/>
  <c r="FC19" i="1"/>
  <c r="FA19" i="1"/>
  <c r="FE19" i="1" s="1"/>
  <c r="FO21" i="1"/>
  <c r="FQ21" i="1" s="1"/>
  <c r="FP19" i="1"/>
  <c r="FN19" i="1"/>
  <c r="FR19" i="1" s="1"/>
  <c r="GB21" i="1"/>
  <c r="GD21" i="1" s="1"/>
  <c r="GC19" i="1"/>
  <c r="GA19" i="1"/>
  <c r="GE19" i="1" s="1"/>
  <c r="B21" i="1" l="1"/>
  <c r="D21" i="1" s="1"/>
  <c r="D19" i="1"/>
  <c r="CA40" i="6"/>
  <c r="CC39" i="6"/>
  <c r="CA39" i="6"/>
  <c r="CE39" i="6" s="1"/>
  <c r="CD39" i="6"/>
  <c r="CB41" i="6"/>
  <c r="CG40" i="6"/>
  <c r="CG39" i="6"/>
  <c r="CN40" i="6"/>
  <c r="CP39" i="6"/>
  <c r="CN39" i="6"/>
  <c r="CR39" i="6" s="1"/>
  <c r="CO41" i="6"/>
  <c r="CT40" i="6"/>
  <c r="CT39" i="6"/>
  <c r="CQ39" i="6"/>
  <c r="EN40" i="6"/>
  <c r="EP39" i="6"/>
  <c r="EN39" i="6"/>
  <c r="ER39" i="6" s="1"/>
  <c r="EO41" i="6"/>
  <c r="ET40" i="6"/>
  <c r="ET39" i="6"/>
  <c r="EQ39" i="6"/>
  <c r="AA40" i="6"/>
  <c r="AC39" i="6"/>
  <c r="AA39" i="6"/>
  <c r="AE39" i="6" s="1"/>
  <c r="AD39" i="6"/>
  <c r="AB41" i="6"/>
  <c r="AG40" i="6"/>
  <c r="AG39" i="6"/>
  <c r="BA40" i="6"/>
  <c r="BC39" i="6"/>
  <c r="BA39" i="6"/>
  <c r="BE39" i="6" s="1"/>
  <c r="BD39" i="6"/>
  <c r="BG39" i="6"/>
  <c r="BB41" i="6"/>
  <c r="BG40" i="6"/>
  <c r="DA40" i="6"/>
  <c r="DC39" i="6"/>
  <c r="DA39" i="6"/>
  <c r="DE39" i="6" s="1"/>
  <c r="DD39" i="6"/>
  <c r="DG39" i="6"/>
  <c r="DB41" i="6"/>
  <c r="DG40" i="6"/>
  <c r="EA40" i="6"/>
  <c r="EC39" i="6"/>
  <c r="EA39" i="6"/>
  <c r="EE39" i="6" s="1"/>
  <c r="ED39" i="6"/>
  <c r="EB41" i="6"/>
  <c r="EG40" i="6"/>
  <c r="EG39" i="6"/>
  <c r="DN40" i="6"/>
  <c r="DP39" i="6"/>
  <c r="DN39" i="6"/>
  <c r="DR39" i="6" s="1"/>
  <c r="DO41" i="6"/>
  <c r="DT40" i="6"/>
  <c r="DT39" i="6"/>
  <c r="DQ39" i="6"/>
  <c r="N40" i="6"/>
  <c r="P39" i="6"/>
  <c r="N39" i="6"/>
  <c r="R39" i="6" s="1"/>
  <c r="O41" i="6"/>
  <c r="T40" i="6"/>
  <c r="T39" i="6"/>
  <c r="Q39" i="6"/>
  <c r="GA40" i="6"/>
  <c r="GC39" i="6"/>
  <c r="GA39" i="6"/>
  <c r="GE39" i="6" s="1"/>
  <c r="GD39" i="6"/>
  <c r="GB41" i="6"/>
  <c r="GG40" i="6"/>
  <c r="GG39" i="6"/>
  <c r="BN40" i="6"/>
  <c r="BP39" i="6"/>
  <c r="BN39" i="6"/>
  <c r="BR39" i="6" s="1"/>
  <c r="BO41" i="6"/>
  <c r="BT40" i="6"/>
  <c r="BT39" i="6"/>
  <c r="BQ39" i="6"/>
  <c r="GN40" i="6"/>
  <c r="GP39" i="6"/>
  <c r="GN39" i="6"/>
  <c r="GR39" i="6" s="1"/>
  <c r="GO41" i="6"/>
  <c r="GT40" i="6"/>
  <c r="GT39" i="6"/>
  <c r="GQ39" i="6"/>
  <c r="A40" i="6"/>
  <c r="C39" i="6"/>
  <c r="A39" i="6"/>
  <c r="E39" i="6" s="1"/>
  <c r="D39" i="6"/>
  <c r="G39" i="6"/>
  <c r="B41" i="6"/>
  <c r="G40" i="6"/>
  <c r="FN40" i="6"/>
  <c r="FP39" i="6"/>
  <c r="FN39" i="6"/>
  <c r="FR39" i="6" s="1"/>
  <c r="FO41" i="6"/>
  <c r="FT40" i="6"/>
  <c r="FT39" i="6"/>
  <c r="FQ39" i="6"/>
  <c r="AN40" i="6"/>
  <c r="AP39" i="6"/>
  <c r="AN39" i="6"/>
  <c r="AR39" i="6" s="1"/>
  <c r="AO41" i="6"/>
  <c r="AT40" i="6"/>
  <c r="AT39" i="6"/>
  <c r="AQ39" i="6"/>
  <c r="FA40" i="6"/>
  <c r="FC39" i="6"/>
  <c r="FA39" i="6"/>
  <c r="FE39" i="6" s="1"/>
  <c r="FD39" i="6"/>
  <c r="FG39" i="6"/>
  <c r="FB41" i="6"/>
  <c r="FG40" i="6"/>
  <c r="GA22" i="1"/>
  <c r="GG22" i="1"/>
  <c r="GG21" i="1"/>
  <c r="FA22" i="1"/>
  <c r="FG21" i="1"/>
  <c r="FG22" i="1"/>
  <c r="N18" i="1"/>
  <c r="T17" i="1"/>
  <c r="T18" i="1"/>
  <c r="BN22" i="1"/>
  <c r="BT21" i="1"/>
  <c r="BT22" i="1"/>
  <c r="DA22" i="1"/>
  <c r="DG21" i="1"/>
  <c r="DG22" i="1"/>
  <c r="BA20" i="1"/>
  <c r="BG19" i="1"/>
  <c r="BG20" i="1"/>
  <c r="FN22" i="1"/>
  <c r="FT22" i="1"/>
  <c r="FT21" i="1"/>
  <c r="DN24" i="1"/>
  <c r="DT23" i="1"/>
  <c r="DT24" i="1"/>
  <c r="CN24" i="1"/>
  <c r="CT23" i="1"/>
  <c r="CT24" i="1"/>
  <c r="GT18" i="1"/>
  <c r="GT17" i="1"/>
  <c r="AG17" i="1"/>
  <c r="AG18" i="1"/>
  <c r="AN20" i="1"/>
  <c r="AT19" i="1"/>
  <c r="AT20" i="1"/>
  <c r="ET17" i="1"/>
  <c r="ET18" i="1"/>
  <c r="EA22" i="1"/>
  <c r="EG21" i="1"/>
  <c r="EG22" i="1"/>
  <c r="CA20" i="1"/>
  <c r="CG19" i="1"/>
  <c r="CG20" i="1"/>
  <c r="DN22" i="1"/>
  <c r="DT21" i="1"/>
  <c r="DT22" i="1"/>
  <c r="GA20" i="1"/>
  <c r="GG20" i="1"/>
  <c r="GG19" i="1"/>
  <c r="CN22" i="1"/>
  <c r="CT21" i="1"/>
  <c r="CT22" i="1"/>
  <c r="G22" i="1"/>
  <c r="G21" i="1"/>
  <c r="G20" i="1"/>
  <c r="G19" i="1"/>
  <c r="CC19" i="1"/>
  <c r="A22" i="1"/>
  <c r="C21" i="1"/>
  <c r="A20" i="1"/>
  <c r="C19" i="1"/>
  <c r="AP19" i="1"/>
  <c r="CB21" i="1"/>
  <c r="CD21" i="1" s="1"/>
  <c r="A19" i="1"/>
  <c r="E19" i="1" s="1"/>
  <c r="EN18" i="1"/>
  <c r="EO19" i="1"/>
  <c r="EQ19" i="1" s="1"/>
  <c r="EN17" i="1"/>
  <c r="ER17" i="1" s="1"/>
  <c r="EP17" i="1"/>
  <c r="AN19" i="1"/>
  <c r="AR19" i="1" s="1"/>
  <c r="AO21" i="1"/>
  <c r="AQ21" i="1" s="1"/>
  <c r="GN18" i="1"/>
  <c r="GP17" i="1"/>
  <c r="GO19" i="1"/>
  <c r="GQ19" i="1" s="1"/>
  <c r="GN17" i="1"/>
  <c r="GR17" i="1" s="1"/>
  <c r="AA18" i="1"/>
  <c r="AB19" i="1"/>
  <c r="AD19" i="1" s="1"/>
  <c r="AA17" i="1"/>
  <c r="AE17" i="1" s="1"/>
  <c r="AC17" i="1"/>
  <c r="DN23" i="1"/>
  <c r="DR23" i="1" s="1"/>
  <c r="DP23" i="1"/>
  <c r="DO25" i="1"/>
  <c r="DQ25" i="1" s="1"/>
  <c r="CN23" i="1"/>
  <c r="CR23" i="1" s="1"/>
  <c r="CP23" i="1"/>
  <c r="CO25" i="1"/>
  <c r="CQ25" i="1" s="1"/>
  <c r="CC21" i="1"/>
  <c r="BN21" i="1"/>
  <c r="BR21" i="1" s="1"/>
  <c r="BP21" i="1"/>
  <c r="BO23" i="1"/>
  <c r="BQ23" i="1" s="1"/>
  <c r="EA21" i="1"/>
  <c r="EE21" i="1" s="1"/>
  <c r="EC21" i="1"/>
  <c r="EB23" i="1"/>
  <c r="ED23" i="1" s="1"/>
  <c r="DA21" i="1"/>
  <c r="DE21" i="1" s="1"/>
  <c r="DC21" i="1"/>
  <c r="DB23" i="1"/>
  <c r="DD23" i="1" s="1"/>
  <c r="BB21" i="1"/>
  <c r="BD21" i="1" s="1"/>
  <c r="BA19" i="1"/>
  <c r="BE19" i="1" s="1"/>
  <c r="BC19" i="1"/>
  <c r="P17" i="1"/>
  <c r="O19" i="1"/>
  <c r="Q19" i="1" s="1"/>
  <c r="N17" i="1"/>
  <c r="R17" i="1" s="1"/>
  <c r="FB23" i="1"/>
  <c r="FD23" i="1" s="1"/>
  <c r="FC21" i="1"/>
  <c r="FA21" i="1"/>
  <c r="FE21" i="1" s="1"/>
  <c r="FO23" i="1"/>
  <c r="FQ23" i="1" s="1"/>
  <c r="FP21" i="1"/>
  <c r="FN21" i="1"/>
  <c r="FR21" i="1" s="1"/>
  <c r="GB23" i="1"/>
  <c r="GD23" i="1" s="1"/>
  <c r="GC21" i="1"/>
  <c r="GA21" i="1"/>
  <c r="GE21" i="1" s="1"/>
  <c r="AP21" i="1"/>
  <c r="B23" i="1"/>
  <c r="D23" i="1" s="1"/>
  <c r="A21" i="1"/>
  <c r="E21" i="1" s="1"/>
  <c r="AN42" i="6" l="1"/>
  <c r="AP41" i="6"/>
  <c r="AN41" i="6"/>
  <c r="AR41" i="6" s="1"/>
  <c r="AO43" i="6"/>
  <c r="AT42" i="6"/>
  <c r="AT41" i="6"/>
  <c r="AQ41" i="6"/>
  <c r="A42" i="6"/>
  <c r="C41" i="6"/>
  <c r="A41" i="6"/>
  <c r="E41" i="6" s="1"/>
  <c r="D41" i="6"/>
  <c r="G41" i="6"/>
  <c r="B43" i="6"/>
  <c r="G42" i="6"/>
  <c r="BN42" i="6"/>
  <c r="BP41" i="6"/>
  <c r="BN41" i="6"/>
  <c r="BR41" i="6" s="1"/>
  <c r="BO43" i="6"/>
  <c r="BT42" i="6"/>
  <c r="BT41" i="6"/>
  <c r="BQ41" i="6"/>
  <c r="GA42" i="6"/>
  <c r="GC41" i="6"/>
  <c r="GA41" i="6"/>
  <c r="GE41" i="6" s="1"/>
  <c r="GD41" i="6"/>
  <c r="GB43" i="6"/>
  <c r="GG42" i="6"/>
  <c r="GG41" i="6"/>
  <c r="N42" i="6"/>
  <c r="P41" i="6"/>
  <c r="N41" i="6"/>
  <c r="R41" i="6" s="1"/>
  <c r="O43" i="6"/>
  <c r="T42" i="6"/>
  <c r="T41" i="6"/>
  <c r="Q41" i="6"/>
  <c r="BA42" i="6"/>
  <c r="BC41" i="6"/>
  <c r="BA41" i="6"/>
  <c r="BE41" i="6" s="1"/>
  <c r="BD41" i="6"/>
  <c r="BG41" i="6"/>
  <c r="BB43" i="6"/>
  <c r="BG42" i="6"/>
  <c r="AA42" i="6"/>
  <c r="AC41" i="6"/>
  <c r="AA41" i="6"/>
  <c r="AE41" i="6" s="1"/>
  <c r="AD41" i="6"/>
  <c r="AB43" i="6"/>
  <c r="AG42" i="6"/>
  <c r="AG41" i="6"/>
  <c r="EN42" i="6"/>
  <c r="EP41" i="6"/>
  <c r="EN41" i="6"/>
  <c r="ER41" i="6" s="1"/>
  <c r="EO43" i="6"/>
  <c r="ET42" i="6"/>
  <c r="ET41" i="6"/>
  <c r="EQ41" i="6"/>
  <c r="FA42" i="6"/>
  <c r="FC41" i="6"/>
  <c r="FA41" i="6"/>
  <c r="FE41" i="6" s="1"/>
  <c r="FD41" i="6"/>
  <c r="FG41" i="6"/>
  <c r="FB43" i="6"/>
  <c r="FG42" i="6"/>
  <c r="FN42" i="6"/>
  <c r="FP41" i="6"/>
  <c r="FN41" i="6"/>
  <c r="FR41" i="6" s="1"/>
  <c r="FO43" i="6"/>
  <c r="FT42" i="6"/>
  <c r="FT41" i="6"/>
  <c r="FQ41" i="6"/>
  <c r="GN42" i="6"/>
  <c r="GP41" i="6"/>
  <c r="GN41" i="6"/>
  <c r="GR41" i="6" s="1"/>
  <c r="GO43" i="6"/>
  <c r="GT42" i="6"/>
  <c r="GT41" i="6"/>
  <c r="GQ41" i="6"/>
  <c r="DN42" i="6"/>
  <c r="DP41" i="6"/>
  <c r="DN41" i="6"/>
  <c r="DR41" i="6" s="1"/>
  <c r="DO43" i="6"/>
  <c r="DT42" i="6"/>
  <c r="DT41" i="6"/>
  <c r="DQ41" i="6"/>
  <c r="EA42" i="6"/>
  <c r="EC41" i="6"/>
  <c r="EA41" i="6"/>
  <c r="EE41" i="6" s="1"/>
  <c r="ED41" i="6"/>
  <c r="EB43" i="6"/>
  <c r="EG42" i="6"/>
  <c r="EG41" i="6"/>
  <c r="DA42" i="6"/>
  <c r="DC41" i="6"/>
  <c r="DA41" i="6"/>
  <c r="DE41" i="6" s="1"/>
  <c r="DD41" i="6"/>
  <c r="DG41" i="6"/>
  <c r="DB43" i="6"/>
  <c r="DG42" i="6"/>
  <c r="CN42" i="6"/>
  <c r="CP41" i="6"/>
  <c r="CN41" i="6"/>
  <c r="CR41" i="6" s="1"/>
  <c r="CO43" i="6"/>
  <c r="CT42" i="6"/>
  <c r="CT41" i="6"/>
  <c r="CQ41" i="6"/>
  <c r="CA42" i="6"/>
  <c r="CC41" i="6"/>
  <c r="CA41" i="6"/>
  <c r="CE41" i="6" s="1"/>
  <c r="CD41" i="6"/>
  <c r="CB43" i="6"/>
  <c r="CG42" i="6"/>
  <c r="CG41" i="6"/>
  <c r="FN24" i="1"/>
  <c r="FT24" i="1"/>
  <c r="FT23" i="1"/>
  <c r="DA24" i="1"/>
  <c r="DG23" i="1"/>
  <c r="DG24" i="1"/>
  <c r="BN24" i="1"/>
  <c r="BT23" i="1"/>
  <c r="BT24" i="1"/>
  <c r="CN26" i="1"/>
  <c r="CT25" i="1"/>
  <c r="CT26" i="1"/>
  <c r="AG19" i="1"/>
  <c r="AG20" i="1"/>
  <c r="AN22" i="1"/>
  <c r="AT21" i="1"/>
  <c r="AT22" i="1"/>
  <c r="ET19" i="1"/>
  <c r="ET20" i="1"/>
  <c r="CA22" i="1"/>
  <c r="CG21" i="1"/>
  <c r="CG22" i="1"/>
  <c r="GA24" i="1"/>
  <c r="GG24" i="1"/>
  <c r="GG23" i="1"/>
  <c r="FA24" i="1"/>
  <c r="FG23" i="1"/>
  <c r="FG24" i="1"/>
  <c r="N20" i="1"/>
  <c r="T19" i="1"/>
  <c r="T20" i="1"/>
  <c r="BA22" i="1"/>
  <c r="BG21" i="1"/>
  <c r="BG22" i="1"/>
  <c r="EA24" i="1"/>
  <c r="EG23" i="1"/>
  <c r="EG24" i="1"/>
  <c r="DN26" i="1"/>
  <c r="DT25" i="1"/>
  <c r="DT26" i="1"/>
  <c r="GT20" i="1"/>
  <c r="GT19" i="1"/>
  <c r="G24" i="1"/>
  <c r="G23" i="1"/>
  <c r="A24" i="1"/>
  <c r="C23" i="1"/>
  <c r="CB23" i="1"/>
  <c r="CA21" i="1"/>
  <c r="CE21" i="1" s="1"/>
  <c r="EN20" i="1"/>
  <c r="EO21" i="1"/>
  <c r="EQ21" i="1" s="1"/>
  <c r="EN19" i="1"/>
  <c r="ER19" i="1" s="1"/>
  <c r="EP19" i="1"/>
  <c r="AN21" i="1"/>
  <c r="AR21" i="1" s="1"/>
  <c r="AO23" i="1"/>
  <c r="AQ23" i="1" s="1"/>
  <c r="AA20" i="1"/>
  <c r="AB21" i="1"/>
  <c r="AD21" i="1" s="1"/>
  <c r="AA19" i="1"/>
  <c r="AE19" i="1" s="1"/>
  <c r="AC19" i="1"/>
  <c r="GN20" i="1"/>
  <c r="GO21" i="1"/>
  <c r="GQ21" i="1" s="1"/>
  <c r="GN19" i="1"/>
  <c r="GR19" i="1" s="1"/>
  <c r="GP19" i="1"/>
  <c r="BN23" i="1"/>
  <c r="BR23" i="1" s="1"/>
  <c r="BP23" i="1"/>
  <c r="BO25" i="1"/>
  <c r="BQ25" i="1" s="1"/>
  <c r="CN25" i="1"/>
  <c r="CR25" i="1" s="1"/>
  <c r="CO27" i="1"/>
  <c r="CQ27" i="1" s="1"/>
  <c r="CP25" i="1"/>
  <c r="DA23" i="1"/>
  <c r="DE23" i="1" s="1"/>
  <c r="DB25" i="1"/>
  <c r="DD25" i="1" s="1"/>
  <c r="DC23" i="1"/>
  <c r="BB23" i="1"/>
  <c r="BD23" i="1" s="1"/>
  <c r="BC21" i="1"/>
  <c r="BA21" i="1"/>
  <c r="BE21" i="1" s="1"/>
  <c r="EC23" i="1"/>
  <c r="EA23" i="1"/>
  <c r="EE23" i="1" s="1"/>
  <c r="EB25" i="1"/>
  <c r="ED25" i="1" s="1"/>
  <c r="DP25" i="1"/>
  <c r="DN25" i="1"/>
  <c r="DR25" i="1" s="1"/>
  <c r="DO27" i="1"/>
  <c r="DQ27" i="1" s="1"/>
  <c r="O21" i="1"/>
  <c r="Q21" i="1" s="1"/>
  <c r="N19" i="1"/>
  <c r="R19" i="1" s="1"/>
  <c r="P19" i="1"/>
  <c r="FB25" i="1"/>
  <c r="FD25" i="1" s="1"/>
  <c r="FC23" i="1"/>
  <c r="FA23" i="1"/>
  <c r="FE23" i="1" s="1"/>
  <c r="FO25" i="1"/>
  <c r="FQ25" i="1" s="1"/>
  <c r="FP23" i="1"/>
  <c r="FN23" i="1"/>
  <c r="FR23" i="1" s="1"/>
  <c r="GB25" i="1"/>
  <c r="GD25" i="1" s="1"/>
  <c r="GC23" i="1"/>
  <c r="GA23" i="1"/>
  <c r="GE23" i="1" s="1"/>
  <c r="B25" i="1"/>
  <c r="D25" i="1" s="1"/>
  <c r="A23" i="1"/>
  <c r="E23" i="1" s="1"/>
  <c r="CC23" i="1" l="1"/>
  <c r="CD23" i="1"/>
  <c r="CA44" i="6"/>
  <c r="CC43" i="6"/>
  <c r="CA43" i="6"/>
  <c r="CE43" i="6" s="1"/>
  <c r="CD43" i="6"/>
  <c r="CB45" i="6"/>
  <c r="CG44" i="6"/>
  <c r="CG43" i="6"/>
  <c r="CN44" i="6"/>
  <c r="CP43" i="6"/>
  <c r="CN43" i="6"/>
  <c r="CR43" i="6" s="1"/>
  <c r="CO45" i="6"/>
  <c r="CT44" i="6"/>
  <c r="CT43" i="6"/>
  <c r="CQ43" i="6"/>
  <c r="GN44" i="6"/>
  <c r="GP43" i="6"/>
  <c r="GN43" i="6"/>
  <c r="GR43" i="6" s="1"/>
  <c r="GO45" i="6"/>
  <c r="GT44" i="6"/>
  <c r="GT43" i="6"/>
  <c r="GQ43" i="6"/>
  <c r="FA44" i="6"/>
  <c r="FC43" i="6"/>
  <c r="FA43" i="6"/>
  <c r="FE43" i="6" s="1"/>
  <c r="FD43" i="6"/>
  <c r="FG43" i="6"/>
  <c r="FB45" i="6"/>
  <c r="FG44" i="6"/>
  <c r="N44" i="6"/>
  <c r="P43" i="6"/>
  <c r="N43" i="6"/>
  <c r="R43" i="6" s="1"/>
  <c r="O45" i="6"/>
  <c r="T44" i="6"/>
  <c r="T43" i="6"/>
  <c r="Q43" i="6"/>
  <c r="GA44" i="6"/>
  <c r="GC43" i="6"/>
  <c r="GA43" i="6"/>
  <c r="GE43" i="6" s="1"/>
  <c r="GD43" i="6"/>
  <c r="GB45" i="6"/>
  <c r="GG44" i="6"/>
  <c r="GG43" i="6"/>
  <c r="BN44" i="6"/>
  <c r="BP43" i="6"/>
  <c r="BN43" i="6"/>
  <c r="BR43" i="6" s="1"/>
  <c r="BO45" i="6"/>
  <c r="BT44" i="6"/>
  <c r="BT43" i="6"/>
  <c r="BQ43" i="6"/>
  <c r="AN44" i="6"/>
  <c r="AP43" i="6"/>
  <c r="AN43" i="6"/>
  <c r="AR43" i="6" s="1"/>
  <c r="AO45" i="6"/>
  <c r="AT44" i="6"/>
  <c r="AT43" i="6"/>
  <c r="AQ43" i="6"/>
  <c r="DA44" i="6"/>
  <c r="DC43" i="6"/>
  <c r="DA43" i="6"/>
  <c r="DE43" i="6" s="1"/>
  <c r="DD43" i="6"/>
  <c r="DG43" i="6"/>
  <c r="DB45" i="6"/>
  <c r="DG44" i="6"/>
  <c r="EA44" i="6"/>
  <c r="EC43" i="6"/>
  <c r="EA43" i="6"/>
  <c r="EE43" i="6" s="1"/>
  <c r="ED43" i="6"/>
  <c r="EB45" i="6"/>
  <c r="EG44" i="6"/>
  <c r="EG43" i="6"/>
  <c r="DN44" i="6"/>
  <c r="DP43" i="6"/>
  <c r="DN43" i="6"/>
  <c r="DR43" i="6" s="1"/>
  <c r="DO45" i="6"/>
  <c r="DT44" i="6"/>
  <c r="DT43" i="6"/>
  <c r="DQ43" i="6"/>
  <c r="FN44" i="6"/>
  <c r="FP43" i="6"/>
  <c r="FN43" i="6"/>
  <c r="FR43" i="6" s="1"/>
  <c r="FO45" i="6"/>
  <c r="FT44" i="6"/>
  <c r="FT43" i="6"/>
  <c r="FQ43" i="6"/>
  <c r="EN44" i="6"/>
  <c r="EP43" i="6"/>
  <c r="EN43" i="6"/>
  <c r="ER43" i="6" s="1"/>
  <c r="EO45" i="6"/>
  <c r="ET44" i="6"/>
  <c r="ET43" i="6"/>
  <c r="EQ43" i="6"/>
  <c r="AA44" i="6"/>
  <c r="AC43" i="6"/>
  <c r="AA43" i="6"/>
  <c r="AE43" i="6" s="1"/>
  <c r="AD43" i="6"/>
  <c r="AB45" i="6"/>
  <c r="AG44" i="6"/>
  <c r="AG43" i="6"/>
  <c r="BA44" i="6"/>
  <c r="BC43" i="6"/>
  <c r="BA43" i="6"/>
  <c r="BE43" i="6" s="1"/>
  <c r="BD43" i="6"/>
  <c r="BG43" i="6"/>
  <c r="BB45" i="6"/>
  <c r="BG44" i="6"/>
  <c r="A44" i="6"/>
  <c r="C43" i="6"/>
  <c r="A43" i="6"/>
  <c r="E43" i="6" s="1"/>
  <c r="D43" i="6"/>
  <c r="G43" i="6"/>
  <c r="B45" i="6"/>
  <c r="G44" i="6"/>
  <c r="CB25" i="1"/>
  <c r="CD25" i="1" s="1"/>
  <c r="DN28" i="1"/>
  <c r="DT27" i="1"/>
  <c r="DT28" i="1"/>
  <c r="BA24" i="1"/>
  <c r="BG23" i="1"/>
  <c r="BG24" i="1"/>
  <c r="DA26" i="1"/>
  <c r="DG25" i="1"/>
  <c r="DG26" i="1"/>
  <c r="FN26" i="1"/>
  <c r="FT26" i="1"/>
  <c r="FT25" i="1"/>
  <c r="N22" i="1"/>
  <c r="T21" i="1"/>
  <c r="T22" i="1"/>
  <c r="CA26" i="1"/>
  <c r="CG25" i="1"/>
  <c r="CG26" i="1"/>
  <c r="EA26" i="1"/>
  <c r="EG25" i="1"/>
  <c r="EG26" i="1"/>
  <c r="CN28" i="1"/>
  <c r="CT27" i="1"/>
  <c r="CT28" i="1"/>
  <c r="BN26" i="1"/>
  <c r="BT25" i="1"/>
  <c r="BT26" i="1"/>
  <c r="GA26" i="1"/>
  <c r="GG26" i="1"/>
  <c r="GG25" i="1"/>
  <c r="FA26" i="1"/>
  <c r="FG25" i="1"/>
  <c r="FG26" i="1"/>
  <c r="GT22" i="1"/>
  <c r="GT21" i="1"/>
  <c r="AG21" i="1"/>
  <c r="AG22" i="1"/>
  <c r="AN24" i="1"/>
  <c r="AT23" i="1"/>
  <c r="AT24" i="1"/>
  <c r="ET21" i="1"/>
  <c r="ET22" i="1"/>
  <c r="CA24" i="1"/>
  <c r="CG23" i="1"/>
  <c r="CG24" i="1"/>
  <c r="G26" i="1"/>
  <c r="G25" i="1"/>
  <c r="AP23" i="1"/>
  <c r="CA23" i="1"/>
  <c r="CE23" i="1" s="1"/>
  <c r="A26" i="1"/>
  <c r="C25" i="1"/>
  <c r="EN22" i="1"/>
  <c r="EO23" i="1"/>
  <c r="EQ23" i="1" s="1"/>
  <c r="EN21" i="1"/>
  <c r="ER21" i="1" s="1"/>
  <c r="EP21" i="1"/>
  <c r="AN23" i="1"/>
  <c r="AR23" i="1" s="1"/>
  <c r="AO25" i="1"/>
  <c r="AQ25" i="1" s="1"/>
  <c r="GN22" i="1"/>
  <c r="GO23" i="1"/>
  <c r="GQ23" i="1" s="1"/>
  <c r="GN21" i="1"/>
  <c r="GR21" i="1" s="1"/>
  <c r="GP21" i="1"/>
  <c r="AA22" i="1"/>
  <c r="AB23" i="1"/>
  <c r="AD23" i="1" s="1"/>
  <c r="AA21" i="1"/>
  <c r="AE21" i="1" s="1"/>
  <c r="AC21" i="1"/>
  <c r="DN27" i="1"/>
  <c r="DR27" i="1" s="1"/>
  <c r="DP27" i="1"/>
  <c r="DO29" i="1"/>
  <c r="DQ29" i="1" s="1"/>
  <c r="EA25" i="1"/>
  <c r="EE25" i="1" s="1"/>
  <c r="EC25" i="1"/>
  <c r="EB27" i="1"/>
  <c r="ED27" i="1" s="1"/>
  <c r="CA25" i="1"/>
  <c r="CE25" i="1" s="1"/>
  <c r="CC25" i="1"/>
  <c r="CB27" i="1"/>
  <c r="CD27" i="1" s="1"/>
  <c r="BB25" i="1"/>
  <c r="BD25" i="1" s="1"/>
  <c r="BA23" i="1"/>
  <c r="BE23" i="1" s="1"/>
  <c r="BC23" i="1"/>
  <c r="DA25" i="1"/>
  <c r="DE25" i="1" s="1"/>
  <c r="DC25" i="1"/>
  <c r="DB27" i="1"/>
  <c r="DD27" i="1" s="1"/>
  <c r="CN27" i="1"/>
  <c r="CR27" i="1" s="1"/>
  <c r="CP27" i="1"/>
  <c r="CO29" i="1"/>
  <c r="CQ29" i="1" s="1"/>
  <c r="BN25" i="1"/>
  <c r="BR25" i="1" s="1"/>
  <c r="BP25" i="1"/>
  <c r="BO27" i="1"/>
  <c r="BQ27" i="1" s="1"/>
  <c r="O23" i="1"/>
  <c r="Q23" i="1" s="1"/>
  <c r="N21" i="1"/>
  <c r="R21" i="1" s="1"/>
  <c r="P21" i="1"/>
  <c r="FB27" i="1"/>
  <c r="FD27" i="1" s="1"/>
  <c r="FC25" i="1"/>
  <c r="FA25" i="1"/>
  <c r="FE25" i="1" s="1"/>
  <c r="FO27" i="1"/>
  <c r="FQ27" i="1" s="1"/>
  <c r="FP25" i="1"/>
  <c r="FN25" i="1"/>
  <c r="FR25" i="1" s="1"/>
  <c r="GB27" i="1"/>
  <c r="GD27" i="1" s="1"/>
  <c r="GC25" i="1"/>
  <c r="GA25" i="1"/>
  <c r="GE25" i="1" s="1"/>
  <c r="AP25" i="1"/>
  <c r="B27" i="1"/>
  <c r="D27" i="1" s="1"/>
  <c r="A25" i="1"/>
  <c r="E25" i="1" s="1"/>
  <c r="BA46" i="6" l="1"/>
  <c r="BC45" i="6"/>
  <c r="BA45" i="6"/>
  <c r="BE45" i="6" s="1"/>
  <c r="BD45" i="6"/>
  <c r="BG45" i="6"/>
  <c r="BB47" i="6"/>
  <c r="BG46" i="6"/>
  <c r="AA46" i="6"/>
  <c r="AC45" i="6"/>
  <c r="AA45" i="6"/>
  <c r="AE45" i="6" s="1"/>
  <c r="AD45" i="6"/>
  <c r="AB47" i="6"/>
  <c r="AG46" i="6"/>
  <c r="AG45" i="6"/>
  <c r="EN46" i="6"/>
  <c r="EP45" i="6"/>
  <c r="EN45" i="6"/>
  <c r="ER45" i="6" s="1"/>
  <c r="EO47" i="6"/>
  <c r="ET46" i="6"/>
  <c r="ET45" i="6"/>
  <c r="EQ45" i="6"/>
  <c r="DN46" i="6"/>
  <c r="DP45" i="6"/>
  <c r="DN45" i="6"/>
  <c r="DR45" i="6" s="1"/>
  <c r="DO47" i="6"/>
  <c r="DT46" i="6"/>
  <c r="DT45" i="6"/>
  <c r="DQ45" i="6"/>
  <c r="EA46" i="6"/>
  <c r="EC45" i="6"/>
  <c r="EA45" i="6"/>
  <c r="EE45" i="6" s="1"/>
  <c r="ED45" i="6"/>
  <c r="EB47" i="6"/>
  <c r="EG46" i="6"/>
  <c r="EG45" i="6"/>
  <c r="DA46" i="6"/>
  <c r="DC45" i="6"/>
  <c r="DA45" i="6"/>
  <c r="DE45" i="6" s="1"/>
  <c r="DD45" i="6"/>
  <c r="DG45" i="6"/>
  <c r="DB47" i="6"/>
  <c r="DG46" i="6"/>
  <c r="BN46" i="6"/>
  <c r="BP45" i="6"/>
  <c r="BN45" i="6"/>
  <c r="BR45" i="6" s="1"/>
  <c r="BO47" i="6"/>
  <c r="BT46" i="6"/>
  <c r="BT45" i="6"/>
  <c r="BQ45" i="6"/>
  <c r="GB47" i="6"/>
  <c r="GA46" i="6"/>
  <c r="GC45" i="6"/>
  <c r="GA45" i="6"/>
  <c r="GE45" i="6" s="1"/>
  <c r="GD45" i="6"/>
  <c r="GG46" i="6"/>
  <c r="GG45" i="6"/>
  <c r="N46" i="6"/>
  <c r="P45" i="6"/>
  <c r="N45" i="6"/>
  <c r="R45" i="6" s="1"/>
  <c r="O47" i="6"/>
  <c r="T46" i="6"/>
  <c r="T45" i="6"/>
  <c r="Q45" i="6"/>
  <c r="GO47" i="6"/>
  <c r="GN46" i="6"/>
  <c r="GP45" i="6"/>
  <c r="GN45" i="6"/>
  <c r="GR45" i="6" s="1"/>
  <c r="GT46" i="6"/>
  <c r="GT45" i="6"/>
  <c r="GQ45" i="6"/>
  <c r="A46" i="6"/>
  <c r="C45" i="6"/>
  <c r="A45" i="6"/>
  <c r="E45" i="6" s="1"/>
  <c r="D45" i="6"/>
  <c r="G45" i="6"/>
  <c r="B47" i="6"/>
  <c r="G46" i="6"/>
  <c r="FO47" i="6"/>
  <c r="FN46" i="6"/>
  <c r="FP45" i="6"/>
  <c r="FN45" i="6"/>
  <c r="FR45" i="6" s="1"/>
  <c r="FT46" i="6"/>
  <c r="FT45" i="6"/>
  <c r="FQ45" i="6"/>
  <c r="AN46" i="6"/>
  <c r="AP45" i="6"/>
  <c r="AN45" i="6"/>
  <c r="AR45" i="6" s="1"/>
  <c r="AO47" i="6"/>
  <c r="AT46" i="6"/>
  <c r="AT45" i="6"/>
  <c r="AQ45" i="6"/>
  <c r="FA46" i="6"/>
  <c r="FC45" i="6"/>
  <c r="FA45" i="6"/>
  <c r="FE45" i="6" s="1"/>
  <c r="FD45" i="6"/>
  <c r="FG45" i="6"/>
  <c r="FB47" i="6"/>
  <c r="FG46" i="6"/>
  <c r="CN46" i="6"/>
  <c r="CP45" i="6"/>
  <c r="CN45" i="6"/>
  <c r="CR45" i="6" s="1"/>
  <c r="CO47" i="6"/>
  <c r="CT46" i="6"/>
  <c r="CT45" i="6"/>
  <c r="CQ45" i="6"/>
  <c r="CA46" i="6"/>
  <c r="CC45" i="6"/>
  <c r="CA45" i="6"/>
  <c r="CE45" i="6" s="1"/>
  <c r="CD45" i="6"/>
  <c r="CB47" i="6"/>
  <c r="CG46" i="6"/>
  <c r="CG45" i="6"/>
  <c r="FN28" i="1"/>
  <c r="FT28" i="1"/>
  <c r="FT27" i="1"/>
  <c r="N24" i="1"/>
  <c r="T23" i="1"/>
  <c r="T24" i="1"/>
  <c r="CN30" i="1"/>
  <c r="CT29" i="1"/>
  <c r="CT30" i="1"/>
  <c r="EA28" i="1"/>
  <c r="EG27" i="1"/>
  <c r="EG28" i="1"/>
  <c r="GT24" i="1"/>
  <c r="GT23" i="1"/>
  <c r="AN26" i="1"/>
  <c r="AT25" i="1"/>
  <c r="AT26" i="1"/>
  <c r="ET23" i="1"/>
  <c r="ET24" i="1"/>
  <c r="BA26" i="1"/>
  <c r="BG25" i="1"/>
  <c r="BG26" i="1"/>
  <c r="AG23" i="1"/>
  <c r="AG24" i="1"/>
  <c r="GA28" i="1"/>
  <c r="GG28" i="1"/>
  <c r="GG27" i="1"/>
  <c r="FA28" i="1"/>
  <c r="FG27" i="1"/>
  <c r="FG28" i="1"/>
  <c r="BN28" i="1"/>
  <c r="BT27" i="1"/>
  <c r="BT28" i="1"/>
  <c r="DA28" i="1"/>
  <c r="DG27" i="1"/>
  <c r="DG28" i="1"/>
  <c r="CA28" i="1"/>
  <c r="CG27" i="1"/>
  <c r="CG28" i="1"/>
  <c r="DN30" i="1"/>
  <c r="DT29" i="1"/>
  <c r="DT30" i="1"/>
  <c r="G28" i="1"/>
  <c r="G27" i="1"/>
  <c r="A28" i="1"/>
  <c r="C27" i="1"/>
  <c r="EN24" i="1"/>
  <c r="EO25" i="1"/>
  <c r="EQ25" i="1" s="1"/>
  <c r="EN23" i="1"/>
  <c r="ER23" i="1" s="1"/>
  <c r="EP23" i="1"/>
  <c r="AN25" i="1"/>
  <c r="AR25" i="1" s="1"/>
  <c r="AO27" i="1"/>
  <c r="AQ27" i="1" s="1"/>
  <c r="AA24" i="1"/>
  <c r="AB25" i="1"/>
  <c r="AD25" i="1" s="1"/>
  <c r="AA23" i="1"/>
  <c r="AE23" i="1" s="1"/>
  <c r="AC23" i="1"/>
  <c r="GN24" i="1"/>
  <c r="GO25" i="1"/>
  <c r="GQ25" i="1" s="1"/>
  <c r="GN23" i="1"/>
  <c r="GR23" i="1" s="1"/>
  <c r="GP23" i="1"/>
  <c r="BB27" i="1"/>
  <c r="BD27" i="1" s="1"/>
  <c r="BC25" i="1"/>
  <c r="BA25" i="1"/>
  <c r="BE25" i="1" s="1"/>
  <c r="EA27" i="1"/>
  <c r="EE27" i="1" s="1"/>
  <c r="EB29" i="1"/>
  <c r="ED29" i="1" s="1"/>
  <c r="EC27" i="1"/>
  <c r="CP29" i="1"/>
  <c r="CN29" i="1"/>
  <c r="CR29" i="1" s="1"/>
  <c r="CO31" i="1"/>
  <c r="CQ31" i="1" s="1"/>
  <c r="BN27" i="1"/>
  <c r="BR27" i="1" s="1"/>
  <c r="BP27" i="1"/>
  <c r="BO29" i="1"/>
  <c r="BQ29" i="1" s="1"/>
  <c r="DC27" i="1"/>
  <c r="DB29" i="1"/>
  <c r="DD29" i="1" s="1"/>
  <c r="DA27" i="1"/>
  <c r="DE27" i="1" s="1"/>
  <c r="CA27" i="1"/>
  <c r="CE27" i="1" s="1"/>
  <c r="CB29" i="1"/>
  <c r="CD29" i="1" s="1"/>
  <c r="CC27" i="1"/>
  <c r="DN29" i="1"/>
  <c r="DR29" i="1" s="1"/>
  <c r="DO31" i="1"/>
  <c r="DQ31" i="1" s="1"/>
  <c r="DP29" i="1"/>
  <c r="P23" i="1"/>
  <c r="O25" i="1"/>
  <c r="Q25" i="1" s="1"/>
  <c r="N23" i="1"/>
  <c r="R23" i="1" s="1"/>
  <c r="FB29" i="1"/>
  <c r="FD29" i="1" s="1"/>
  <c r="FC27" i="1"/>
  <c r="FA27" i="1"/>
  <c r="FE27" i="1" s="1"/>
  <c r="FO29" i="1"/>
  <c r="FQ29" i="1" s="1"/>
  <c r="FP27" i="1"/>
  <c r="FN27" i="1"/>
  <c r="FR27" i="1" s="1"/>
  <c r="GB29" i="1"/>
  <c r="GD29" i="1" s="1"/>
  <c r="GC27" i="1"/>
  <c r="GA27" i="1"/>
  <c r="GE27" i="1" s="1"/>
  <c r="AP27" i="1"/>
  <c r="B29" i="1"/>
  <c r="D29" i="1" s="1"/>
  <c r="A27" i="1"/>
  <c r="E27" i="1" s="1"/>
  <c r="CB49" i="6" l="1"/>
  <c r="CG48" i="6"/>
  <c r="CC47" i="6"/>
  <c r="CA47" i="6"/>
  <c r="CE47" i="6" s="1"/>
  <c r="CD47" i="6"/>
  <c r="CA48" i="6"/>
  <c r="CG47" i="6"/>
  <c r="CO49" i="6"/>
  <c r="CT48" i="6"/>
  <c r="CN48" i="6"/>
  <c r="CP47" i="6"/>
  <c r="CN47" i="6"/>
  <c r="CR47" i="6" s="1"/>
  <c r="CT47" i="6"/>
  <c r="CQ47" i="6"/>
  <c r="AO49" i="6"/>
  <c r="AT48" i="6"/>
  <c r="AN48" i="6"/>
  <c r="AP47" i="6"/>
  <c r="AN47" i="6"/>
  <c r="AR47" i="6" s="1"/>
  <c r="AT47" i="6"/>
  <c r="AQ47" i="6"/>
  <c r="FO49" i="6"/>
  <c r="FT48" i="6"/>
  <c r="FT47" i="6"/>
  <c r="FQ47" i="6"/>
  <c r="FN48" i="6"/>
  <c r="FN47" i="6"/>
  <c r="FR47" i="6" s="1"/>
  <c r="FP47" i="6"/>
  <c r="B49" i="6"/>
  <c r="G48" i="6"/>
  <c r="C47" i="6"/>
  <c r="A47" i="6"/>
  <c r="E47" i="6" s="1"/>
  <c r="A48" i="6"/>
  <c r="D47" i="6"/>
  <c r="G47" i="6"/>
  <c r="GO49" i="6"/>
  <c r="GT48" i="6"/>
  <c r="GT47" i="6"/>
  <c r="GQ47" i="6"/>
  <c r="GN48" i="6"/>
  <c r="GN47" i="6"/>
  <c r="GR47" i="6" s="1"/>
  <c r="GP47" i="6"/>
  <c r="O49" i="6"/>
  <c r="T48" i="6"/>
  <c r="N48" i="6"/>
  <c r="P47" i="6"/>
  <c r="N47" i="6"/>
  <c r="R47" i="6" s="1"/>
  <c r="T47" i="6"/>
  <c r="Q47" i="6"/>
  <c r="GB49" i="6"/>
  <c r="GG48" i="6"/>
  <c r="GG47" i="6"/>
  <c r="GD47" i="6"/>
  <c r="GC47" i="6"/>
  <c r="GA48" i="6"/>
  <c r="GA47" i="6"/>
  <c r="GE47" i="6" s="1"/>
  <c r="BO49" i="6"/>
  <c r="BT48" i="6"/>
  <c r="BN48" i="6"/>
  <c r="BP47" i="6"/>
  <c r="BN47" i="6"/>
  <c r="BR47" i="6" s="1"/>
  <c r="BT47" i="6"/>
  <c r="BQ47" i="6"/>
  <c r="EO49" i="6"/>
  <c r="ET48" i="6"/>
  <c r="EN48" i="6"/>
  <c r="EP47" i="6"/>
  <c r="EN47" i="6"/>
  <c r="ER47" i="6" s="1"/>
  <c r="ET47" i="6"/>
  <c r="EQ47" i="6"/>
  <c r="AB49" i="6"/>
  <c r="AG48" i="6"/>
  <c r="AC47" i="6"/>
  <c r="AA47" i="6"/>
  <c r="AE47" i="6" s="1"/>
  <c r="AD47" i="6"/>
  <c r="AA48" i="6"/>
  <c r="AG47" i="6"/>
  <c r="BB49" i="6"/>
  <c r="BG48" i="6"/>
  <c r="BC47" i="6"/>
  <c r="BA47" i="6"/>
  <c r="BE47" i="6" s="1"/>
  <c r="BA48" i="6"/>
  <c r="BD47" i="6"/>
  <c r="BG47" i="6"/>
  <c r="FB49" i="6"/>
  <c r="FG48" i="6"/>
  <c r="FC47" i="6"/>
  <c r="FA47" i="6"/>
  <c r="FE47" i="6" s="1"/>
  <c r="FA48" i="6"/>
  <c r="FD47" i="6"/>
  <c r="FG47" i="6"/>
  <c r="DB49" i="6"/>
  <c r="DG48" i="6"/>
  <c r="DC47" i="6"/>
  <c r="DA47" i="6"/>
  <c r="DE47" i="6" s="1"/>
  <c r="DA48" i="6"/>
  <c r="DD47" i="6"/>
  <c r="DG47" i="6"/>
  <c r="EB49" i="6"/>
  <c r="EG48" i="6"/>
  <c r="EC47" i="6"/>
  <c r="EA47" i="6"/>
  <c r="EE47" i="6" s="1"/>
  <c r="ED47" i="6"/>
  <c r="EA48" i="6"/>
  <c r="EG47" i="6"/>
  <c r="DO49" i="6"/>
  <c r="DT48" i="6"/>
  <c r="DN48" i="6"/>
  <c r="DP47" i="6"/>
  <c r="DN47" i="6"/>
  <c r="DR47" i="6" s="1"/>
  <c r="DT47" i="6"/>
  <c r="DQ47" i="6"/>
  <c r="GA30" i="1"/>
  <c r="GG30" i="1"/>
  <c r="GG29" i="1"/>
  <c r="FA30" i="1"/>
  <c r="FG29" i="1"/>
  <c r="FG30" i="1"/>
  <c r="N26" i="1"/>
  <c r="T25" i="1"/>
  <c r="T26" i="1"/>
  <c r="CA30" i="1"/>
  <c r="CG29" i="1"/>
  <c r="CG30" i="1"/>
  <c r="CN32" i="1"/>
  <c r="CT31" i="1"/>
  <c r="CT32" i="1"/>
  <c r="EA30" i="1"/>
  <c r="EG29" i="1"/>
  <c r="EG30" i="1"/>
  <c r="BA28" i="1"/>
  <c r="BG27" i="1"/>
  <c r="BG28" i="1"/>
  <c r="FN30" i="1"/>
  <c r="FT30" i="1"/>
  <c r="FT29" i="1"/>
  <c r="DN32" i="1"/>
  <c r="DT31" i="1"/>
  <c r="DT32" i="1"/>
  <c r="DA30" i="1"/>
  <c r="DG29" i="1"/>
  <c r="DG30" i="1"/>
  <c r="BN30" i="1"/>
  <c r="BT29" i="1"/>
  <c r="BT30" i="1"/>
  <c r="GT26" i="1"/>
  <c r="GT25" i="1"/>
  <c r="AG25" i="1"/>
  <c r="AG26" i="1"/>
  <c r="AN28" i="1"/>
  <c r="AT27" i="1"/>
  <c r="AT28" i="1"/>
  <c r="ET25" i="1"/>
  <c r="ET26" i="1"/>
  <c r="G30" i="1"/>
  <c r="G29" i="1"/>
  <c r="A30" i="1"/>
  <c r="C29" i="1"/>
  <c r="EN26" i="1"/>
  <c r="EO27" i="1"/>
  <c r="EQ27" i="1" s="1"/>
  <c r="EN25" i="1"/>
  <c r="ER25" i="1" s="1"/>
  <c r="EP25" i="1"/>
  <c r="AN27" i="1"/>
  <c r="AR27" i="1" s="1"/>
  <c r="AO29" i="1"/>
  <c r="AQ29" i="1" s="1"/>
  <c r="GN26" i="1"/>
  <c r="GO27" i="1"/>
  <c r="GQ27" i="1" s="1"/>
  <c r="GN25" i="1"/>
  <c r="GR25" i="1" s="1"/>
  <c r="GP25" i="1"/>
  <c r="AA26" i="1"/>
  <c r="AB27" i="1"/>
  <c r="AD27" i="1" s="1"/>
  <c r="AA25" i="1"/>
  <c r="AE25" i="1" s="1"/>
  <c r="AC25" i="1"/>
  <c r="DN31" i="1"/>
  <c r="DR31" i="1" s="1"/>
  <c r="DP31" i="1"/>
  <c r="DO33" i="1"/>
  <c r="DQ33" i="1" s="1"/>
  <c r="DA29" i="1"/>
  <c r="DE29" i="1" s="1"/>
  <c r="DC29" i="1"/>
  <c r="DB31" i="1"/>
  <c r="DD31" i="1" s="1"/>
  <c r="BN29" i="1"/>
  <c r="BR29" i="1" s="1"/>
  <c r="BP29" i="1"/>
  <c r="BO31" i="1"/>
  <c r="BQ31" i="1" s="1"/>
  <c r="CA29" i="1"/>
  <c r="CE29" i="1" s="1"/>
  <c r="CC29" i="1"/>
  <c r="CB31" i="1"/>
  <c r="CD31" i="1" s="1"/>
  <c r="CN31" i="1"/>
  <c r="CR31" i="1" s="1"/>
  <c r="CP31" i="1"/>
  <c r="CO33" i="1"/>
  <c r="CQ33" i="1" s="1"/>
  <c r="EA29" i="1"/>
  <c r="EE29" i="1" s="1"/>
  <c r="EC29" i="1"/>
  <c r="EB31" i="1"/>
  <c r="ED31" i="1" s="1"/>
  <c r="BB29" i="1"/>
  <c r="BD29" i="1" s="1"/>
  <c r="BA27" i="1"/>
  <c r="BE27" i="1" s="1"/>
  <c r="BC27" i="1"/>
  <c r="P25" i="1"/>
  <c r="O27" i="1"/>
  <c r="Q27" i="1" s="1"/>
  <c r="N25" i="1"/>
  <c r="R25" i="1" s="1"/>
  <c r="FB31" i="1"/>
  <c r="FD31" i="1" s="1"/>
  <c r="FC29" i="1"/>
  <c r="FA29" i="1"/>
  <c r="FE29" i="1" s="1"/>
  <c r="FO31" i="1"/>
  <c r="FQ31" i="1" s="1"/>
  <c r="FP29" i="1"/>
  <c r="FN29" i="1"/>
  <c r="FR29" i="1" s="1"/>
  <c r="GB31" i="1"/>
  <c r="GD31" i="1" s="1"/>
  <c r="GC29" i="1"/>
  <c r="GA29" i="1"/>
  <c r="GE29" i="1" s="1"/>
  <c r="AP29" i="1"/>
  <c r="B31" i="1"/>
  <c r="D31" i="1" s="1"/>
  <c r="A29" i="1"/>
  <c r="E29" i="1" s="1"/>
  <c r="DO51" i="6" l="1"/>
  <c r="DT50" i="6"/>
  <c r="DT49" i="6"/>
  <c r="DQ49" i="6"/>
  <c r="DN50" i="6"/>
  <c r="DN49" i="6"/>
  <c r="DR49" i="6" s="1"/>
  <c r="DP49" i="6"/>
  <c r="DB51" i="6"/>
  <c r="DG50" i="6"/>
  <c r="DG49" i="6"/>
  <c r="DD49" i="6"/>
  <c r="DC49" i="6"/>
  <c r="DA50" i="6"/>
  <c r="DA49" i="6"/>
  <c r="DE49" i="6" s="1"/>
  <c r="BB51" i="6"/>
  <c r="BG50" i="6"/>
  <c r="BG49" i="6"/>
  <c r="BD49" i="6"/>
  <c r="BC49" i="6"/>
  <c r="BA50" i="6"/>
  <c r="BA49" i="6"/>
  <c r="BE49" i="6" s="1"/>
  <c r="EO51" i="6"/>
  <c r="ET50" i="6"/>
  <c r="ET49" i="6"/>
  <c r="EQ49" i="6"/>
  <c r="EN50" i="6"/>
  <c r="EN49" i="6"/>
  <c r="ER49" i="6" s="1"/>
  <c r="EP49" i="6"/>
  <c r="GB51" i="6"/>
  <c r="GG50" i="6"/>
  <c r="GG49" i="6"/>
  <c r="GD49" i="6"/>
  <c r="GC49" i="6"/>
  <c r="GA50" i="6"/>
  <c r="GA49" i="6"/>
  <c r="GE49" i="6" s="1"/>
  <c r="GO51" i="6"/>
  <c r="GT50" i="6"/>
  <c r="GT49" i="6"/>
  <c r="GQ49" i="6"/>
  <c r="GN50" i="6"/>
  <c r="GN49" i="6"/>
  <c r="GR49" i="6" s="1"/>
  <c r="GP49" i="6"/>
  <c r="FO51" i="6"/>
  <c r="FT50" i="6"/>
  <c r="FT49" i="6"/>
  <c r="FQ49" i="6"/>
  <c r="FN50" i="6"/>
  <c r="FN49" i="6"/>
  <c r="FR49" i="6" s="1"/>
  <c r="FP49" i="6"/>
  <c r="CO51" i="6"/>
  <c r="CT50" i="6"/>
  <c r="CT49" i="6"/>
  <c r="CQ49" i="6"/>
  <c r="CN50" i="6"/>
  <c r="CN49" i="6"/>
  <c r="CR49" i="6" s="1"/>
  <c r="CP49" i="6"/>
  <c r="EB51" i="6"/>
  <c r="EG50" i="6"/>
  <c r="EG49" i="6"/>
  <c r="ED49" i="6"/>
  <c r="EC49" i="6"/>
  <c r="EA49" i="6"/>
  <c r="EE49" i="6" s="1"/>
  <c r="EA50" i="6"/>
  <c r="FB51" i="6"/>
  <c r="FG50" i="6"/>
  <c r="FG49" i="6"/>
  <c r="FD49" i="6"/>
  <c r="FC49" i="6"/>
  <c r="FA50" i="6"/>
  <c r="FA49" i="6"/>
  <c r="FE49" i="6" s="1"/>
  <c r="AB51" i="6"/>
  <c r="AG50" i="6"/>
  <c r="AG49" i="6"/>
  <c r="AD49" i="6"/>
  <c r="AC49" i="6"/>
  <c r="AA49" i="6"/>
  <c r="AE49" i="6" s="1"/>
  <c r="AA50" i="6"/>
  <c r="BO51" i="6"/>
  <c r="BT50" i="6"/>
  <c r="BT49" i="6"/>
  <c r="BQ49" i="6"/>
  <c r="BN50" i="6"/>
  <c r="BN49" i="6"/>
  <c r="BR49" i="6" s="1"/>
  <c r="BP49" i="6"/>
  <c r="O51" i="6"/>
  <c r="T50" i="6"/>
  <c r="T49" i="6"/>
  <c r="Q49" i="6"/>
  <c r="N50" i="6"/>
  <c r="N49" i="6"/>
  <c r="R49" i="6" s="1"/>
  <c r="P49" i="6"/>
  <c r="B51" i="6"/>
  <c r="G50" i="6"/>
  <c r="G49" i="6"/>
  <c r="D49" i="6"/>
  <c r="C49" i="6"/>
  <c r="A50" i="6"/>
  <c r="A49" i="6"/>
  <c r="E49" i="6" s="1"/>
  <c r="AO51" i="6"/>
  <c r="AT50" i="6"/>
  <c r="AT49" i="6"/>
  <c r="AQ49" i="6"/>
  <c r="AN50" i="6"/>
  <c r="AN49" i="6"/>
  <c r="AR49" i="6" s="1"/>
  <c r="AP49" i="6"/>
  <c r="CB51" i="6"/>
  <c r="CG50" i="6"/>
  <c r="CG49" i="6"/>
  <c r="CD49" i="6"/>
  <c r="CC49" i="6"/>
  <c r="CA50" i="6"/>
  <c r="CA49" i="6"/>
  <c r="CE49" i="6" s="1"/>
  <c r="EA32" i="1"/>
  <c r="EG31" i="1"/>
  <c r="EG32" i="1"/>
  <c r="CA32" i="1"/>
  <c r="CG31" i="1"/>
  <c r="CG32" i="1"/>
  <c r="DA32" i="1"/>
  <c r="DG31" i="1"/>
  <c r="DG32" i="1"/>
  <c r="AG27" i="1"/>
  <c r="AG28" i="1"/>
  <c r="GT28" i="1"/>
  <c r="GT27" i="1"/>
  <c r="AN30" i="1"/>
  <c r="AT29" i="1"/>
  <c r="AT30" i="1"/>
  <c r="ET27" i="1"/>
  <c r="ET28" i="1"/>
  <c r="GA32" i="1"/>
  <c r="GG32" i="1"/>
  <c r="GG31" i="1"/>
  <c r="FA32" i="1"/>
  <c r="FG31" i="1"/>
  <c r="FG32" i="1"/>
  <c r="N28" i="1"/>
  <c r="T27" i="1"/>
  <c r="T28" i="1"/>
  <c r="BA30" i="1"/>
  <c r="BG29" i="1"/>
  <c r="BG30" i="1"/>
  <c r="CN34" i="1"/>
  <c r="CT33" i="1"/>
  <c r="CT34" i="1"/>
  <c r="BN32" i="1"/>
  <c r="BT31" i="1"/>
  <c r="BT32" i="1"/>
  <c r="DN34" i="1"/>
  <c r="DT33" i="1"/>
  <c r="DT34" i="1"/>
  <c r="FN32" i="1"/>
  <c r="FT32" i="1"/>
  <c r="FT31" i="1"/>
  <c r="G32" i="1"/>
  <c r="G31" i="1"/>
  <c r="A32" i="1"/>
  <c r="C31" i="1"/>
  <c r="EN28" i="1"/>
  <c r="EO29" i="1"/>
  <c r="EQ29" i="1" s="1"/>
  <c r="EN27" i="1"/>
  <c r="ER27" i="1" s="1"/>
  <c r="EP27" i="1"/>
  <c r="AN29" i="1"/>
  <c r="AR29" i="1" s="1"/>
  <c r="AO31" i="1"/>
  <c r="AQ31" i="1" s="1"/>
  <c r="AA28" i="1"/>
  <c r="AB29" i="1"/>
  <c r="AD29" i="1" s="1"/>
  <c r="AA27" i="1"/>
  <c r="AE27" i="1" s="1"/>
  <c r="AC27" i="1"/>
  <c r="GN28" i="1"/>
  <c r="GO29" i="1"/>
  <c r="GQ29" i="1" s="1"/>
  <c r="GN27" i="1"/>
  <c r="GR27" i="1" s="1"/>
  <c r="GP27" i="1"/>
  <c r="EC31" i="1"/>
  <c r="EA31" i="1"/>
  <c r="EE31" i="1" s="1"/>
  <c r="EB33" i="1"/>
  <c r="ED33" i="1" s="1"/>
  <c r="CC31" i="1"/>
  <c r="CA31" i="1"/>
  <c r="CE31" i="1" s="1"/>
  <c r="CB33" i="1"/>
  <c r="CD33" i="1" s="1"/>
  <c r="DA31" i="1"/>
  <c r="DE31" i="1" s="1"/>
  <c r="DB33" i="1"/>
  <c r="DD33" i="1" s="1"/>
  <c r="DC31" i="1"/>
  <c r="BB31" i="1"/>
  <c r="BD31" i="1" s="1"/>
  <c r="BC29" i="1"/>
  <c r="BA29" i="1"/>
  <c r="BE29" i="1" s="1"/>
  <c r="CN33" i="1"/>
  <c r="CR33" i="1" s="1"/>
  <c r="CO35" i="1"/>
  <c r="CQ35" i="1" s="1"/>
  <c r="CP33" i="1"/>
  <c r="BN31" i="1"/>
  <c r="BR31" i="1" s="1"/>
  <c r="BP31" i="1"/>
  <c r="BO33" i="1"/>
  <c r="BQ33" i="1" s="1"/>
  <c r="DP33" i="1"/>
  <c r="DO35" i="1"/>
  <c r="DQ35" i="1" s="1"/>
  <c r="DN33" i="1"/>
  <c r="DR33" i="1" s="1"/>
  <c r="O29" i="1"/>
  <c r="Q29" i="1" s="1"/>
  <c r="N27" i="1"/>
  <c r="R27" i="1" s="1"/>
  <c r="P27" i="1"/>
  <c r="FB33" i="1"/>
  <c r="FD33" i="1" s="1"/>
  <c r="FC31" i="1"/>
  <c r="FA31" i="1"/>
  <c r="FE31" i="1" s="1"/>
  <c r="FO33" i="1"/>
  <c r="FQ33" i="1" s="1"/>
  <c r="FP31" i="1"/>
  <c r="FN31" i="1"/>
  <c r="FR31" i="1" s="1"/>
  <c r="GB33" i="1"/>
  <c r="GD33" i="1" s="1"/>
  <c r="GC31" i="1"/>
  <c r="GA31" i="1"/>
  <c r="GE31" i="1" s="1"/>
  <c r="AP31" i="1"/>
  <c r="B33" i="1"/>
  <c r="D33" i="1" s="1"/>
  <c r="A31" i="1"/>
  <c r="E31" i="1" s="1"/>
  <c r="CB53" i="6" l="1"/>
  <c r="CG52" i="6"/>
  <c r="CG51" i="6"/>
  <c r="CD51" i="6"/>
  <c r="CC51" i="6"/>
  <c r="CA52" i="6"/>
  <c r="CA51" i="6"/>
  <c r="CE51" i="6" s="1"/>
  <c r="B53" i="6"/>
  <c r="G52" i="6"/>
  <c r="G51" i="6"/>
  <c r="D51" i="6"/>
  <c r="C51" i="6"/>
  <c r="A52" i="6"/>
  <c r="A51" i="6"/>
  <c r="E51" i="6" s="1"/>
  <c r="BO53" i="6"/>
  <c r="BT52" i="6"/>
  <c r="BT51" i="6"/>
  <c r="BQ51" i="6"/>
  <c r="BN52" i="6"/>
  <c r="BN51" i="6"/>
  <c r="BR51" i="6" s="1"/>
  <c r="BP51" i="6"/>
  <c r="FB53" i="6"/>
  <c r="FG52" i="6"/>
  <c r="FG51" i="6"/>
  <c r="FD51" i="6"/>
  <c r="FC51" i="6"/>
  <c r="FA52" i="6"/>
  <c r="FA51" i="6"/>
  <c r="FE51" i="6" s="1"/>
  <c r="CO53" i="6"/>
  <c r="CT52" i="6"/>
  <c r="CT51" i="6"/>
  <c r="CQ51" i="6"/>
  <c r="CN52" i="6"/>
  <c r="CN51" i="6"/>
  <c r="CR51" i="6" s="1"/>
  <c r="CP51" i="6"/>
  <c r="GO53" i="6"/>
  <c r="GT52" i="6"/>
  <c r="GT51" i="6"/>
  <c r="GQ51" i="6"/>
  <c r="GN52" i="6"/>
  <c r="GN51" i="6"/>
  <c r="GR51" i="6" s="1"/>
  <c r="GP51" i="6"/>
  <c r="EO53" i="6"/>
  <c r="ET52" i="6"/>
  <c r="ET51" i="6"/>
  <c r="EQ51" i="6"/>
  <c r="EN52" i="6"/>
  <c r="EN51" i="6"/>
  <c r="ER51" i="6" s="1"/>
  <c r="EP51" i="6"/>
  <c r="DB53" i="6"/>
  <c r="DG52" i="6"/>
  <c r="DG51" i="6"/>
  <c r="DD51" i="6"/>
  <c r="DC51" i="6"/>
  <c r="DA52" i="6"/>
  <c r="DA51" i="6"/>
  <c r="DE51" i="6" s="1"/>
  <c r="AO53" i="6"/>
  <c r="AT52" i="6"/>
  <c r="AT51" i="6"/>
  <c r="AQ51" i="6"/>
  <c r="AN52" i="6"/>
  <c r="AN51" i="6"/>
  <c r="AR51" i="6" s="1"/>
  <c r="AP51" i="6"/>
  <c r="O53" i="6"/>
  <c r="T52" i="6"/>
  <c r="T51" i="6"/>
  <c r="Q51" i="6"/>
  <c r="N52" i="6"/>
  <c r="N51" i="6"/>
  <c r="R51" i="6" s="1"/>
  <c r="P51" i="6"/>
  <c r="AB53" i="6"/>
  <c r="AG52" i="6"/>
  <c r="AG51" i="6"/>
  <c r="AD51" i="6"/>
  <c r="AC51" i="6"/>
  <c r="AA51" i="6"/>
  <c r="AE51" i="6" s="1"/>
  <c r="AA52" i="6"/>
  <c r="EB53" i="6"/>
  <c r="EG52" i="6"/>
  <c r="EG51" i="6"/>
  <c r="ED51" i="6"/>
  <c r="EC51" i="6"/>
  <c r="EA51" i="6"/>
  <c r="EE51" i="6" s="1"/>
  <c r="EA52" i="6"/>
  <c r="FO53" i="6"/>
  <c r="FT52" i="6"/>
  <c r="FT51" i="6"/>
  <c r="FQ51" i="6"/>
  <c r="FN52" i="6"/>
  <c r="FN51" i="6"/>
  <c r="FR51" i="6" s="1"/>
  <c r="FP51" i="6"/>
  <c r="GB53" i="6"/>
  <c r="GG52" i="6"/>
  <c r="GG51" i="6"/>
  <c r="GD51" i="6"/>
  <c r="GC51" i="6"/>
  <c r="GA52" i="6"/>
  <c r="GA51" i="6"/>
  <c r="GE51" i="6" s="1"/>
  <c r="BB53" i="6"/>
  <c r="BG52" i="6"/>
  <c r="BG51" i="6"/>
  <c r="BD51" i="6"/>
  <c r="BC51" i="6"/>
  <c r="BA52" i="6"/>
  <c r="BA51" i="6"/>
  <c r="BE51" i="6" s="1"/>
  <c r="DO53" i="6"/>
  <c r="DT52" i="6"/>
  <c r="DT51" i="6"/>
  <c r="DQ51" i="6"/>
  <c r="DN52" i="6"/>
  <c r="DN51" i="6"/>
  <c r="DR51" i="6" s="1"/>
  <c r="DP51" i="6"/>
  <c r="FA34" i="1"/>
  <c r="FG33" i="1"/>
  <c r="FG34" i="1"/>
  <c r="GA34" i="1"/>
  <c r="GG34" i="1"/>
  <c r="GG33" i="1"/>
  <c r="EA34" i="1"/>
  <c r="EG33" i="1"/>
  <c r="EG34" i="1"/>
  <c r="FN34" i="1"/>
  <c r="FT34" i="1"/>
  <c r="FT33" i="1"/>
  <c r="N30" i="1"/>
  <c r="T29" i="1"/>
  <c r="T30" i="1"/>
  <c r="DN36" i="1"/>
  <c r="DT35" i="1"/>
  <c r="DT36" i="1"/>
  <c r="BN34" i="1"/>
  <c r="BT33" i="1"/>
  <c r="BT34" i="1"/>
  <c r="CN36" i="1"/>
  <c r="CT35" i="1"/>
  <c r="CT36" i="1"/>
  <c r="BA32" i="1"/>
  <c r="BG31" i="1"/>
  <c r="BG32" i="1"/>
  <c r="DA34" i="1"/>
  <c r="DG33" i="1"/>
  <c r="DG34" i="1"/>
  <c r="CA34" i="1"/>
  <c r="CG33" i="1"/>
  <c r="CG34" i="1"/>
  <c r="GT30" i="1"/>
  <c r="GT29" i="1"/>
  <c r="AG29" i="1"/>
  <c r="AG30" i="1"/>
  <c r="AN32" i="1"/>
  <c r="AT31" i="1"/>
  <c r="AT32" i="1"/>
  <c r="ET29" i="1"/>
  <c r="ET30" i="1"/>
  <c r="G34" i="1"/>
  <c r="G33" i="1"/>
  <c r="A34" i="1"/>
  <c r="C33" i="1"/>
  <c r="EN30" i="1"/>
  <c r="EO31" i="1"/>
  <c r="EQ31" i="1" s="1"/>
  <c r="EN29" i="1"/>
  <c r="ER29" i="1" s="1"/>
  <c r="EP29" i="1"/>
  <c r="AN31" i="1"/>
  <c r="AR31" i="1" s="1"/>
  <c r="AO33" i="1"/>
  <c r="AQ33" i="1" s="1"/>
  <c r="GN30" i="1"/>
  <c r="GO31" i="1"/>
  <c r="GQ31" i="1" s="1"/>
  <c r="GN29" i="1"/>
  <c r="GR29" i="1" s="1"/>
  <c r="GP29" i="1"/>
  <c r="AA30" i="1"/>
  <c r="AB31" i="1"/>
  <c r="AD31" i="1" s="1"/>
  <c r="AA29" i="1"/>
  <c r="AE29" i="1" s="1"/>
  <c r="AC29" i="1"/>
  <c r="DN35" i="1"/>
  <c r="DR35" i="1" s="1"/>
  <c r="DP35" i="1"/>
  <c r="DO37" i="1"/>
  <c r="DQ37" i="1" s="1"/>
  <c r="BN33" i="1"/>
  <c r="BR33" i="1" s="1"/>
  <c r="BP33" i="1"/>
  <c r="BO35" i="1"/>
  <c r="BQ35" i="1" s="1"/>
  <c r="CN35" i="1"/>
  <c r="CR35" i="1" s="1"/>
  <c r="CP35" i="1"/>
  <c r="CO37" i="1"/>
  <c r="CQ37" i="1" s="1"/>
  <c r="BB33" i="1"/>
  <c r="BD33" i="1" s="1"/>
  <c r="BA31" i="1"/>
  <c r="BE31" i="1" s="1"/>
  <c r="BC31" i="1"/>
  <c r="DA33" i="1"/>
  <c r="DE33" i="1" s="1"/>
  <c r="DC33" i="1"/>
  <c r="DB35" i="1"/>
  <c r="DD35" i="1" s="1"/>
  <c r="CA33" i="1"/>
  <c r="CE33" i="1" s="1"/>
  <c r="CC33" i="1"/>
  <c r="CB35" i="1"/>
  <c r="CD35" i="1" s="1"/>
  <c r="EA33" i="1"/>
  <c r="EE33" i="1" s="1"/>
  <c r="EC33" i="1"/>
  <c r="EB35" i="1"/>
  <c r="ED35" i="1" s="1"/>
  <c r="O31" i="1"/>
  <c r="Q31" i="1" s="1"/>
  <c r="N29" i="1"/>
  <c r="R29" i="1" s="1"/>
  <c r="P29" i="1"/>
  <c r="FB35" i="1"/>
  <c r="FD35" i="1" s="1"/>
  <c r="FC33" i="1"/>
  <c r="FA33" i="1"/>
  <c r="FE33" i="1" s="1"/>
  <c r="FO35" i="1"/>
  <c r="FQ35" i="1" s="1"/>
  <c r="FP33" i="1"/>
  <c r="FN33" i="1"/>
  <c r="FR33" i="1" s="1"/>
  <c r="GB35" i="1"/>
  <c r="GD35" i="1" s="1"/>
  <c r="GC33" i="1"/>
  <c r="GA33" i="1"/>
  <c r="GE33" i="1" s="1"/>
  <c r="AP33" i="1"/>
  <c r="B35" i="1"/>
  <c r="D35" i="1" s="1"/>
  <c r="A33" i="1"/>
  <c r="E33" i="1" s="1"/>
  <c r="DO55" i="6" l="1"/>
  <c r="DT54" i="6"/>
  <c r="DT53" i="6"/>
  <c r="DQ53" i="6"/>
  <c r="DN54" i="6"/>
  <c r="DN53" i="6"/>
  <c r="DR53" i="6" s="1"/>
  <c r="DP53" i="6"/>
  <c r="GB55" i="6"/>
  <c r="GG54" i="6"/>
  <c r="GG53" i="6"/>
  <c r="GD53" i="6"/>
  <c r="GC53" i="6"/>
  <c r="GA54" i="6"/>
  <c r="GA53" i="6"/>
  <c r="GE53" i="6" s="1"/>
  <c r="EB55" i="6"/>
  <c r="EG54" i="6"/>
  <c r="EG53" i="6"/>
  <c r="ED53" i="6"/>
  <c r="EC53" i="6"/>
  <c r="EA53" i="6"/>
  <c r="EE53" i="6" s="1"/>
  <c r="EA54" i="6"/>
  <c r="O55" i="6"/>
  <c r="T54" i="6"/>
  <c r="T53" i="6"/>
  <c r="Q53" i="6"/>
  <c r="N54" i="6"/>
  <c r="N53" i="6"/>
  <c r="R53" i="6" s="1"/>
  <c r="P53" i="6"/>
  <c r="DB55" i="6"/>
  <c r="DG54" i="6"/>
  <c r="DG53" i="6"/>
  <c r="DD53" i="6"/>
  <c r="DC53" i="6"/>
  <c r="DA54" i="6"/>
  <c r="DA53" i="6"/>
  <c r="DE53" i="6" s="1"/>
  <c r="GO55" i="6"/>
  <c r="GT54" i="6"/>
  <c r="GT53" i="6"/>
  <c r="GQ53" i="6"/>
  <c r="GN54" i="6"/>
  <c r="GN53" i="6"/>
  <c r="GR53" i="6" s="1"/>
  <c r="GP53" i="6"/>
  <c r="FB55" i="6"/>
  <c r="FG54" i="6"/>
  <c r="FG53" i="6"/>
  <c r="FD53" i="6"/>
  <c r="FC53" i="6"/>
  <c r="FA54" i="6"/>
  <c r="FA53" i="6"/>
  <c r="FE53" i="6" s="1"/>
  <c r="B55" i="6"/>
  <c r="G54" i="6"/>
  <c r="G53" i="6"/>
  <c r="D53" i="6"/>
  <c r="C53" i="6"/>
  <c r="A54" i="6"/>
  <c r="A53" i="6"/>
  <c r="E53" i="6" s="1"/>
  <c r="BB55" i="6"/>
  <c r="BG54" i="6"/>
  <c r="BG53" i="6"/>
  <c r="BD53" i="6"/>
  <c r="BC53" i="6"/>
  <c r="BA54" i="6"/>
  <c r="BA53" i="6"/>
  <c r="BE53" i="6" s="1"/>
  <c r="FO55" i="6"/>
  <c r="FT54" i="6"/>
  <c r="FT53" i="6"/>
  <c r="FQ53" i="6"/>
  <c r="FN54" i="6"/>
  <c r="FN53" i="6"/>
  <c r="FR53" i="6" s="1"/>
  <c r="FP53" i="6"/>
  <c r="AB55" i="6"/>
  <c r="AG54" i="6"/>
  <c r="AG53" i="6"/>
  <c r="AD53" i="6"/>
  <c r="AC53" i="6"/>
  <c r="AA53" i="6"/>
  <c r="AE53" i="6" s="1"/>
  <c r="AA54" i="6"/>
  <c r="AO55" i="6"/>
  <c r="AT54" i="6"/>
  <c r="AT53" i="6"/>
  <c r="AQ53" i="6"/>
  <c r="AN54" i="6"/>
  <c r="AN53" i="6"/>
  <c r="AR53" i="6" s="1"/>
  <c r="AP53" i="6"/>
  <c r="EO55" i="6"/>
  <c r="ET54" i="6"/>
  <c r="ET53" i="6"/>
  <c r="EQ53" i="6"/>
  <c r="EN54" i="6"/>
  <c r="EN53" i="6"/>
  <c r="ER53" i="6" s="1"/>
  <c r="EP53" i="6"/>
  <c r="CO55" i="6"/>
  <c r="CT54" i="6"/>
  <c r="CT53" i="6"/>
  <c r="CQ53" i="6"/>
  <c r="CN54" i="6"/>
  <c r="CN53" i="6"/>
  <c r="CR53" i="6" s="1"/>
  <c r="CP53" i="6"/>
  <c r="BO55" i="6"/>
  <c r="BT54" i="6"/>
  <c r="BT53" i="6"/>
  <c r="BQ53" i="6"/>
  <c r="BN54" i="6"/>
  <c r="BN53" i="6"/>
  <c r="BR53" i="6" s="1"/>
  <c r="BP53" i="6"/>
  <c r="CB55" i="6"/>
  <c r="CG54" i="6"/>
  <c r="CG53" i="6"/>
  <c r="CD53" i="6"/>
  <c r="CC53" i="6"/>
  <c r="CA54" i="6"/>
  <c r="CA53" i="6"/>
  <c r="CE53" i="6" s="1"/>
  <c r="FN36" i="1"/>
  <c r="FT36" i="1"/>
  <c r="FT35" i="1"/>
  <c r="N32" i="1"/>
  <c r="T31" i="1"/>
  <c r="T32" i="1"/>
  <c r="BA34" i="1"/>
  <c r="BG33" i="1"/>
  <c r="BG34" i="1"/>
  <c r="GA36" i="1"/>
  <c r="GG36" i="1"/>
  <c r="GG35" i="1"/>
  <c r="FA36" i="1"/>
  <c r="FG35" i="1"/>
  <c r="FG36" i="1"/>
  <c r="EA36" i="1"/>
  <c r="EG35" i="1"/>
  <c r="EG36" i="1"/>
  <c r="DA36" i="1"/>
  <c r="DG35" i="1"/>
  <c r="DG36" i="1"/>
  <c r="CN38" i="1"/>
  <c r="CT37" i="1"/>
  <c r="CT38" i="1"/>
  <c r="DN38" i="1"/>
  <c r="DT37" i="1"/>
  <c r="DT38" i="1"/>
  <c r="CA36" i="1"/>
  <c r="CG35" i="1"/>
  <c r="CG36" i="1"/>
  <c r="BN36" i="1"/>
  <c r="BT35" i="1"/>
  <c r="BT36" i="1"/>
  <c r="AG31" i="1"/>
  <c r="AG32" i="1"/>
  <c r="GT32" i="1"/>
  <c r="GT31" i="1"/>
  <c r="AN34" i="1"/>
  <c r="AT33" i="1"/>
  <c r="AT34" i="1"/>
  <c r="ET31" i="1"/>
  <c r="ET32" i="1"/>
  <c r="G36" i="1"/>
  <c r="G35" i="1"/>
  <c r="A36" i="1"/>
  <c r="C35" i="1"/>
  <c r="EN32" i="1"/>
  <c r="EO33" i="1"/>
  <c r="EQ33" i="1" s="1"/>
  <c r="EN31" i="1"/>
  <c r="ER31" i="1" s="1"/>
  <c r="EP31" i="1"/>
  <c r="AN33" i="1"/>
  <c r="AR33" i="1" s="1"/>
  <c r="AO35" i="1"/>
  <c r="AQ35" i="1" s="1"/>
  <c r="AA32" i="1"/>
  <c r="AB33" i="1"/>
  <c r="AD33" i="1" s="1"/>
  <c r="AA31" i="1"/>
  <c r="AE31" i="1" s="1"/>
  <c r="AC31" i="1"/>
  <c r="GN32" i="1"/>
  <c r="GO33" i="1"/>
  <c r="GQ33" i="1" s="1"/>
  <c r="GN31" i="1"/>
  <c r="GR31" i="1" s="1"/>
  <c r="GP31" i="1"/>
  <c r="BB35" i="1"/>
  <c r="BD35" i="1" s="1"/>
  <c r="BC33" i="1"/>
  <c r="BA33" i="1"/>
  <c r="BE33" i="1" s="1"/>
  <c r="BN35" i="1"/>
  <c r="BR35" i="1" s="1"/>
  <c r="BP35" i="1"/>
  <c r="BO37" i="1"/>
  <c r="BQ37" i="1" s="1"/>
  <c r="CA35" i="1"/>
  <c r="CE35" i="1" s="1"/>
  <c r="CC35" i="1"/>
  <c r="CB37" i="1"/>
  <c r="CD37" i="1" s="1"/>
  <c r="EA35" i="1"/>
  <c r="EE35" i="1" s="1"/>
  <c r="EB37" i="1"/>
  <c r="ED37" i="1" s="1"/>
  <c r="EC35" i="1"/>
  <c r="DC35" i="1"/>
  <c r="DA35" i="1"/>
  <c r="DE35" i="1" s="1"/>
  <c r="DB37" i="1"/>
  <c r="DD37" i="1" s="1"/>
  <c r="CP37" i="1"/>
  <c r="CO39" i="1"/>
  <c r="CQ39" i="1" s="1"/>
  <c r="CN37" i="1"/>
  <c r="CR37" i="1" s="1"/>
  <c r="DN37" i="1"/>
  <c r="DR37" i="1" s="1"/>
  <c r="DO39" i="1"/>
  <c r="DQ39" i="1" s="1"/>
  <c r="DP37" i="1"/>
  <c r="P31" i="1"/>
  <c r="O33" i="1"/>
  <c r="Q33" i="1" s="1"/>
  <c r="N31" i="1"/>
  <c r="R31" i="1" s="1"/>
  <c r="FB37" i="1"/>
  <c r="FD37" i="1" s="1"/>
  <c r="FC35" i="1"/>
  <c r="FA35" i="1"/>
  <c r="FE35" i="1" s="1"/>
  <c r="FO37" i="1"/>
  <c r="FQ37" i="1" s="1"/>
  <c r="FP35" i="1"/>
  <c r="FN35" i="1"/>
  <c r="FR35" i="1" s="1"/>
  <c r="GB37" i="1"/>
  <c r="GD37" i="1" s="1"/>
  <c r="GC35" i="1"/>
  <c r="GA35" i="1"/>
  <c r="GE35" i="1" s="1"/>
  <c r="AP35" i="1"/>
  <c r="B37" i="1"/>
  <c r="D37" i="1" s="1"/>
  <c r="A35" i="1"/>
  <c r="E35" i="1" s="1"/>
  <c r="CB57" i="6" l="1"/>
  <c r="CG56" i="6"/>
  <c r="CA56" i="6"/>
  <c r="CG55" i="6"/>
  <c r="CD55" i="6"/>
  <c r="CC55" i="6"/>
  <c r="CA55" i="6"/>
  <c r="CE55" i="6" s="1"/>
  <c r="CO57" i="6"/>
  <c r="CT56" i="6"/>
  <c r="CT55" i="6"/>
  <c r="CQ55" i="6"/>
  <c r="CN56" i="6"/>
  <c r="CN55" i="6"/>
  <c r="CR55" i="6" s="1"/>
  <c r="CP55" i="6"/>
  <c r="AO57" i="6"/>
  <c r="AT56" i="6"/>
  <c r="AT55" i="6"/>
  <c r="AQ55" i="6"/>
  <c r="AN56" i="6"/>
  <c r="AN55" i="6"/>
  <c r="AR55" i="6" s="1"/>
  <c r="AP55" i="6"/>
  <c r="FO57" i="6"/>
  <c r="FT56" i="6"/>
  <c r="FT55" i="6"/>
  <c r="FQ55" i="6"/>
  <c r="FP55" i="6"/>
  <c r="FN55" i="6"/>
  <c r="FR55" i="6" s="1"/>
  <c r="FN56" i="6"/>
  <c r="B57" i="6"/>
  <c r="G56" i="6"/>
  <c r="A56" i="6"/>
  <c r="G55" i="6"/>
  <c r="D55" i="6"/>
  <c r="C55" i="6"/>
  <c r="A55" i="6"/>
  <c r="E55" i="6" s="1"/>
  <c r="GO57" i="6"/>
  <c r="GT56" i="6"/>
  <c r="GT55" i="6"/>
  <c r="GQ55" i="6"/>
  <c r="GP55" i="6"/>
  <c r="GN56" i="6"/>
  <c r="GN55" i="6"/>
  <c r="GR55" i="6" s="1"/>
  <c r="O57" i="6"/>
  <c r="T56" i="6"/>
  <c r="T55" i="6"/>
  <c r="Q55" i="6"/>
  <c r="N55" i="6"/>
  <c r="R55" i="6" s="1"/>
  <c r="P55" i="6"/>
  <c r="N56" i="6"/>
  <c r="GB57" i="6"/>
  <c r="GG56" i="6"/>
  <c r="GG55" i="6"/>
  <c r="GD55" i="6"/>
  <c r="GA56" i="6"/>
  <c r="GA55" i="6"/>
  <c r="GE55" i="6" s="1"/>
  <c r="GC55" i="6"/>
  <c r="BO57" i="6"/>
  <c r="BT56" i="6"/>
  <c r="BT55" i="6"/>
  <c r="BQ55" i="6"/>
  <c r="BN55" i="6"/>
  <c r="BR55" i="6" s="1"/>
  <c r="BN56" i="6"/>
  <c r="BP55" i="6"/>
  <c r="EO57" i="6"/>
  <c r="ET56" i="6"/>
  <c r="ET55" i="6"/>
  <c r="EQ55" i="6"/>
  <c r="EN56" i="6"/>
  <c r="EN55" i="6"/>
  <c r="ER55" i="6" s="1"/>
  <c r="EP55" i="6"/>
  <c r="AB57" i="6"/>
  <c r="AG56" i="6"/>
  <c r="AA56" i="6"/>
  <c r="AG55" i="6"/>
  <c r="AD55" i="6"/>
  <c r="AC55" i="6"/>
  <c r="AA55" i="6"/>
  <c r="AE55" i="6" s="1"/>
  <c r="BB57" i="6"/>
  <c r="BG56" i="6"/>
  <c r="BA56" i="6"/>
  <c r="BG55" i="6"/>
  <c r="BD55" i="6"/>
  <c r="BC55" i="6"/>
  <c r="BA55" i="6"/>
  <c r="BE55" i="6" s="1"/>
  <c r="FB57" i="6"/>
  <c r="FG56" i="6"/>
  <c r="FG55" i="6"/>
  <c r="FD55" i="6"/>
  <c r="FA56" i="6"/>
  <c r="FA55" i="6"/>
  <c r="FE55" i="6" s="1"/>
  <c r="FC55" i="6"/>
  <c r="DB57" i="6"/>
  <c r="DG56" i="6"/>
  <c r="DA56" i="6"/>
  <c r="DG55" i="6"/>
  <c r="DD55" i="6"/>
  <c r="DC55" i="6"/>
  <c r="DA55" i="6"/>
  <c r="DE55" i="6" s="1"/>
  <c r="EB57" i="6"/>
  <c r="EG56" i="6"/>
  <c r="EA56" i="6"/>
  <c r="EG55" i="6"/>
  <c r="ED55" i="6"/>
  <c r="EC55" i="6"/>
  <c r="EA55" i="6"/>
  <c r="EE55" i="6" s="1"/>
  <c r="DO57" i="6"/>
  <c r="DT56" i="6"/>
  <c r="DT55" i="6"/>
  <c r="DQ55" i="6"/>
  <c r="DN55" i="6"/>
  <c r="DR55" i="6" s="1"/>
  <c r="DP55" i="6"/>
  <c r="DN56" i="6"/>
  <c r="FN38" i="1"/>
  <c r="FT38" i="1"/>
  <c r="FT37" i="1"/>
  <c r="DN40" i="1"/>
  <c r="DT39" i="1"/>
  <c r="DT40" i="1"/>
  <c r="BN38" i="1"/>
  <c r="BT37" i="1"/>
  <c r="BT38" i="1"/>
  <c r="GT34" i="1"/>
  <c r="GT33" i="1"/>
  <c r="AG33" i="1"/>
  <c r="AG34" i="1"/>
  <c r="AN36" i="1"/>
  <c r="AT35" i="1"/>
  <c r="AT36" i="1"/>
  <c r="ET33" i="1"/>
  <c r="ET34" i="1"/>
  <c r="GA38" i="1"/>
  <c r="GG38" i="1"/>
  <c r="GG37" i="1"/>
  <c r="FA38" i="1"/>
  <c r="FG37" i="1"/>
  <c r="FG38" i="1"/>
  <c r="N34" i="1"/>
  <c r="T33" i="1"/>
  <c r="T34" i="1"/>
  <c r="CN40" i="1"/>
  <c r="CT39" i="1"/>
  <c r="CT40" i="1"/>
  <c r="DA38" i="1"/>
  <c r="DG37" i="1"/>
  <c r="DG38" i="1"/>
  <c r="EA38" i="1"/>
  <c r="EG37" i="1"/>
  <c r="EG38" i="1"/>
  <c r="CA38" i="1"/>
  <c r="CG37" i="1"/>
  <c r="CG38" i="1"/>
  <c r="BA36" i="1"/>
  <c r="BG35" i="1"/>
  <c r="BG36" i="1"/>
  <c r="G38" i="1"/>
  <c r="G37" i="1"/>
  <c r="A38" i="1"/>
  <c r="C37" i="1"/>
  <c r="EN34" i="1"/>
  <c r="EO35" i="1"/>
  <c r="EQ35" i="1" s="1"/>
  <c r="EN33" i="1"/>
  <c r="ER33" i="1" s="1"/>
  <c r="EP33" i="1"/>
  <c r="AN35" i="1"/>
  <c r="AR35" i="1" s="1"/>
  <c r="AO37" i="1"/>
  <c r="AQ37" i="1" s="1"/>
  <c r="GN34" i="1"/>
  <c r="GO35" i="1"/>
  <c r="GQ35" i="1" s="1"/>
  <c r="GN33" i="1"/>
  <c r="GR33" i="1" s="1"/>
  <c r="GP33" i="1"/>
  <c r="AA34" i="1"/>
  <c r="AB35" i="1"/>
  <c r="AD35" i="1" s="1"/>
  <c r="AA33" i="1"/>
  <c r="AE33" i="1" s="1"/>
  <c r="AC33" i="1"/>
  <c r="BN37" i="1"/>
  <c r="BR37" i="1" s="1"/>
  <c r="BP37" i="1"/>
  <c r="BO39" i="1"/>
  <c r="BQ39" i="1" s="1"/>
  <c r="DN39" i="1"/>
  <c r="DR39" i="1" s="1"/>
  <c r="DP39" i="1"/>
  <c r="DO41" i="1"/>
  <c r="DQ41" i="1" s="1"/>
  <c r="CN39" i="1"/>
  <c r="CR39" i="1" s="1"/>
  <c r="CP39" i="1"/>
  <c r="CO41" i="1"/>
  <c r="CQ41" i="1" s="1"/>
  <c r="DA37" i="1"/>
  <c r="DE37" i="1" s="1"/>
  <c r="DC37" i="1"/>
  <c r="DB39" i="1"/>
  <c r="DD39" i="1" s="1"/>
  <c r="EA37" i="1"/>
  <c r="EE37" i="1" s="1"/>
  <c r="EC37" i="1"/>
  <c r="EB39" i="1"/>
  <c r="ED39" i="1" s="1"/>
  <c r="CA37" i="1"/>
  <c r="CE37" i="1" s="1"/>
  <c r="CC37" i="1"/>
  <c r="CB39" i="1"/>
  <c r="CD39" i="1" s="1"/>
  <c r="BB37" i="1"/>
  <c r="BD37" i="1" s="1"/>
  <c r="BA35" i="1"/>
  <c r="BE35" i="1" s="1"/>
  <c r="BC35" i="1"/>
  <c r="P33" i="1"/>
  <c r="O35" i="1"/>
  <c r="Q35" i="1" s="1"/>
  <c r="N33" i="1"/>
  <c r="R33" i="1" s="1"/>
  <c r="FB39" i="1"/>
  <c r="FD39" i="1" s="1"/>
  <c r="FC37" i="1"/>
  <c r="FA37" i="1"/>
  <c r="FE37" i="1" s="1"/>
  <c r="FO39" i="1"/>
  <c r="FQ39" i="1" s="1"/>
  <c r="FP37" i="1"/>
  <c r="FN37" i="1"/>
  <c r="FR37" i="1" s="1"/>
  <c r="GB39" i="1"/>
  <c r="GD39" i="1" s="1"/>
  <c r="GC37" i="1"/>
  <c r="GA37" i="1"/>
  <c r="GE37" i="1" s="1"/>
  <c r="AP37" i="1"/>
  <c r="B39" i="1"/>
  <c r="D39" i="1" s="1"/>
  <c r="A37" i="1"/>
  <c r="E37" i="1" s="1"/>
  <c r="DO59" i="6" l="1"/>
  <c r="DT58" i="6"/>
  <c r="DT57" i="6"/>
  <c r="DQ57" i="6"/>
  <c r="DP57" i="6"/>
  <c r="DN57" i="6"/>
  <c r="DR57" i="6" s="1"/>
  <c r="DN58" i="6"/>
  <c r="DB59" i="6"/>
  <c r="DG58" i="6"/>
  <c r="DG57" i="6"/>
  <c r="DD57" i="6"/>
  <c r="DA58" i="6"/>
  <c r="DA57" i="6"/>
  <c r="DE57" i="6" s="1"/>
  <c r="DC57" i="6"/>
  <c r="BB59" i="6"/>
  <c r="BG58" i="6"/>
  <c r="BG57" i="6"/>
  <c r="BD57" i="6"/>
  <c r="BA58" i="6"/>
  <c r="BA57" i="6"/>
  <c r="BE57" i="6" s="1"/>
  <c r="BC57" i="6"/>
  <c r="EO59" i="6"/>
  <c r="ET58" i="6"/>
  <c r="ET57" i="6"/>
  <c r="EQ57" i="6"/>
  <c r="EP57" i="6"/>
  <c r="EN58" i="6"/>
  <c r="EN57" i="6"/>
  <c r="ER57" i="6" s="1"/>
  <c r="GB59" i="6"/>
  <c r="GG58" i="6"/>
  <c r="GG57" i="6"/>
  <c r="GD57" i="6"/>
  <c r="GA58" i="6"/>
  <c r="GA57" i="6"/>
  <c r="GE57" i="6" s="1"/>
  <c r="GC57" i="6"/>
  <c r="GT58" i="6"/>
  <c r="GT57" i="6"/>
  <c r="GQ57" i="6"/>
  <c r="GO59" i="6"/>
  <c r="GP57" i="6"/>
  <c r="GN58" i="6"/>
  <c r="GN57" i="6"/>
  <c r="GR57" i="6" s="1"/>
  <c r="FT58" i="6"/>
  <c r="FT57" i="6"/>
  <c r="FQ57" i="6"/>
  <c r="FP57" i="6"/>
  <c r="FO59" i="6"/>
  <c r="FN57" i="6"/>
  <c r="FR57" i="6" s="1"/>
  <c r="FN58" i="6"/>
  <c r="CO59" i="6"/>
  <c r="CT58" i="6"/>
  <c r="CT57" i="6"/>
  <c r="CQ57" i="6"/>
  <c r="CP57" i="6"/>
  <c r="CN58" i="6"/>
  <c r="CN57" i="6"/>
  <c r="CR57" i="6" s="1"/>
  <c r="EB59" i="6"/>
  <c r="EG58" i="6"/>
  <c r="EG57" i="6"/>
  <c r="ED57" i="6"/>
  <c r="EA58" i="6"/>
  <c r="EA57" i="6"/>
  <c r="EE57" i="6" s="1"/>
  <c r="EC57" i="6"/>
  <c r="FB59" i="6"/>
  <c r="FG58" i="6"/>
  <c r="FG57" i="6"/>
  <c r="FD57" i="6"/>
  <c r="FA58" i="6"/>
  <c r="FA57" i="6"/>
  <c r="FE57" i="6" s="1"/>
  <c r="FC57" i="6"/>
  <c r="AB59" i="6"/>
  <c r="AG58" i="6"/>
  <c r="AG57" i="6"/>
  <c r="AD57" i="6"/>
  <c r="AA58" i="6"/>
  <c r="AA57" i="6"/>
  <c r="AE57" i="6" s="1"/>
  <c r="AC57" i="6"/>
  <c r="BO59" i="6"/>
  <c r="BT58" i="6"/>
  <c r="BT57" i="6"/>
  <c r="BQ57" i="6"/>
  <c r="BP57" i="6"/>
  <c r="BN57" i="6"/>
  <c r="BR57" i="6" s="1"/>
  <c r="BN58" i="6"/>
  <c r="O59" i="6"/>
  <c r="T58" i="6"/>
  <c r="T57" i="6"/>
  <c r="Q57" i="6"/>
  <c r="P57" i="6"/>
  <c r="N57" i="6"/>
  <c r="R57" i="6" s="1"/>
  <c r="N58" i="6"/>
  <c r="B59" i="6"/>
  <c r="G58" i="6"/>
  <c r="G57" i="6"/>
  <c r="D57" i="6"/>
  <c r="A58" i="6"/>
  <c r="A57" i="6"/>
  <c r="E57" i="6" s="1"/>
  <c r="C57" i="6"/>
  <c r="AO59" i="6"/>
  <c r="AT58" i="6"/>
  <c r="AT57" i="6"/>
  <c r="AQ57" i="6"/>
  <c r="AP57" i="6"/>
  <c r="AN58" i="6"/>
  <c r="AN57" i="6"/>
  <c r="AR57" i="6" s="1"/>
  <c r="CB59" i="6"/>
  <c r="CG58" i="6"/>
  <c r="CG57" i="6"/>
  <c r="CD57" i="6"/>
  <c r="CA58" i="6"/>
  <c r="CA57" i="6"/>
  <c r="CE57" i="6" s="1"/>
  <c r="CC57" i="6"/>
  <c r="GA40" i="1"/>
  <c r="GG40" i="1"/>
  <c r="GG39" i="1"/>
  <c r="FA40" i="1"/>
  <c r="FG39" i="1"/>
  <c r="FG40" i="1"/>
  <c r="N36" i="1"/>
  <c r="T35" i="1"/>
  <c r="T36" i="1"/>
  <c r="BA38" i="1"/>
  <c r="BG37" i="1"/>
  <c r="BG38" i="1"/>
  <c r="EA40" i="1"/>
  <c r="EG39" i="1"/>
  <c r="EG40" i="1"/>
  <c r="CN42" i="1"/>
  <c r="CT41" i="1"/>
  <c r="CT42" i="1"/>
  <c r="BN40" i="1"/>
  <c r="BT39" i="1"/>
  <c r="BT40" i="1"/>
  <c r="FN40" i="1"/>
  <c r="FT40" i="1"/>
  <c r="FT39" i="1"/>
  <c r="CA40" i="1"/>
  <c r="CG39" i="1"/>
  <c r="CG40" i="1"/>
  <c r="DA40" i="1"/>
  <c r="DG39" i="1"/>
  <c r="DG40" i="1"/>
  <c r="DN42" i="1"/>
  <c r="DT41" i="1"/>
  <c r="DT42" i="1"/>
  <c r="AG35" i="1"/>
  <c r="AG36" i="1"/>
  <c r="GT36" i="1"/>
  <c r="GT35" i="1"/>
  <c r="AN38" i="1"/>
  <c r="AT37" i="1"/>
  <c r="AT38" i="1"/>
  <c r="ET35" i="1"/>
  <c r="ET36" i="1"/>
  <c r="G40" i="1"/>
  <c r="G39" i="1"/>
  <c r="A40" i="1"/>
  <c r="C39" i="1"/>
  <c r="EN36" i="1"/>
  <c r="EO37" i="1"/>
  <c r="EQ37" i="1" s="1"/>
  <c r="EN35" i="1"/>
  <c r="ER35" i="1" s="1"/>
  <c r="EP35" i="1"/>
  <c r="AN37" i="1"/>
  <c r="AR37" i="1" s="1"/>
  <c r="AO39" i="1"/>
  <c r="AQ39" i="1" s="1"/>
  <c r="AA36" i="1"/>
  <c r="AC35" i="1"/>
  <c r="AB37" i="1"/>
  <c r="AD37" i="1" s="1"/>
  <c r="AA35" i="1"/>
  <c r="AE35" i="1" s="1"/>
  <c r="GN36" i="1"/>
  <c r="GP35" i="1"/>
  <c r="GO37" i="1"/>
  <c r="GQ37" i="1" s="1"/>
  <c r="GN35" i="1"/>
  <c r="GR35" i="1" s="1"/>
  <c r="CA39" i="1"/>
  <c r="CE39" i="1" s="1"/>
  <c r="CC39" i="1"/>
  <c r="CB41" i="1"/>
  <c r="CD41" i="1" s="1"/>
  <c r="DC39" i="1"/>
  <c r="DB41" i="1"/>
  <c r="DD41" i="1" s="1"/>
  <c r="DA39" i="1"/>
  <c r="DE39" i="1" s="1"/>
  <c r="DN41" i="1"/>
  <c r="DR41" i="1" s="1"/>
  <c r="DP41" i="1"/>
  <c r="DO43" i="1"/>
  <c r="DQ43" i="1" s="1"/>
  <c r="BB39" i="1"/>
  <c r="BD39" i="1" s="1"/>
  <c r="BC37" i="1"/>
  <c r="BA37" i="1"/>
  <c r="BE37" i="1" s="1"/>
  <c r="EC39" i="1"/>
  <c r="EB41" i="1"/>
  <c r="ED41" i="1" s="1"/>
  <c r="EA39" i="1"/>
  <c r="EE39" i="1" s="1"/>
  <c r="CN41" i="1"/>
  <c r="CR41" i="1" s="1"/>
  <c r="CO43" i="1"/>
  <c r="CQ43" i="1" s="1"/>
  <c r="CP41" i="1"/>
  <c r="BN39" i="1"/>
  <c r="BR39" i="1" s="1"/>
  <c r="BP39" i="1"/>
  <c r="BO41" i="1"/>
  <c r="BQ41" i="1" s="1"/>
  <c r="O37" i="1"/>
  <c r="Q37" i="1" s="1"/>
  <c r="N35" i="1"/>
  <c r="R35" i="1" s="1"/>
  <c r="P35" i="1"/>
  <c r="FB41" i="1"/>
  <c r="FD41" i="1" s="1"/>
  <c r="FC39" i="1"/>
  <c r="FA39" i="1"/>
  <c r="FE39" i="1" s="1"/>
  <c r="FO41" i="1"/>
  <c r="FQ41" i="1" s="1"/>
  <c r="FP39" i="1"/>
  <c r="FN39" i="1"/>
  <c r="FR39" i="1" s="1"/>
  <c r="GB41" i="1"/>
  <c r="GD41" i="1" s="1"/>
  <c r="GC39" i="1"/>
  <c r="GA39" i="1"/>
  <c r="GE39" i="1" s="1"/>
  <c r="AP39" i="1"/>
  <c r="B41" i="1"/>
  <c r="D41" i="1" s="1"/>
  <c r="A39" i="1"/>
  <c r="E39" i="1" s="1"/>
  <c r="CB61" i="6" l="1"/>
  <c r="CA60" i="6"/>
  <c r="CG60" i="6"/>
  <c r="CG59" i="6"/>
  <c r="CD59" i="6"/>
  <c r="CA59" i="6"/>
  <c r="CE59" i="6" s="1"/>
  <c r="CC59" i="6"/>
  <c r="A60" i="6"/>
  <c r="B61" i="6"/>
  <c r="G60" i="6"/>
  <c r="G59" i="6"/>
  <c r="D59" i="6"/>
  <c r="A59" i="6"/>
  <c r="E59" i="6" s="1"/>
  <c r="C59" i="6"/>
  <c r="BO61" i="6"/>
  <c r="BN60" i="6"/>
  <c r="BT59" i="6"/>
  <c r="BQ59" i="6"/>
  <c r="BT60" i="6"/>
  <c r="BP59" i="6"/>
  <c r="BN59" i="6"/>
  <c r="BR59" i="6" s="1"/>
  <c r="FB61" i="6"/>
  <c r="FA60" i="6"/>
  <c r="FG60" i="6"/>
  <c r="FG59" i="6"/>
  <c r="FD59" i="6"/>
  <c r="FA59" i="6"/>
  <c r="FE59" i="6" s="1"/>
  <c r="FC59" i="6"/>
  <c r="CO61" i="6"/>
  <c r="CN60" i="6"/>
  <c r="CT59" i="6"/>
  <c r="CQ59" i="6"/>
  <c r="CP59" i="6"/>
  <c r="CT60" i="6"/>
  <c r="CN59" i="6"/>
  <c r="CR59" i="6" s="1"/>
  <c r="EO61" i="6"/>
  <c r="EN60" i="6"/>
  <c r="ET59" i="6"/>
  <c r="EQ59" i="6"/>
  <c r="EP59" i="6"/>
  <c r="ET60" i="6"/>
  <c r="EN59" i="6"/>
  <c r="ER59" i="6" s="1"/>
  <c r="DB61" i="6"/>
  <c r="DA60" i="6"/>
  <c r="DG60" i="6"/>
  <c r="DG59" i="6"/>
  <c r="DD59" i="6"/>
  <c r="DA59" i="6"/>
  <c r="DE59" i="6" s="1"/>
  <c r="DC59" i="6"/>
  <c r="AO61" i="6"/>
  <c r="AN60" i="6"/>
  <c r="AT59" i="6"/>
  <c r="AQ59" i="6"/>
  <c r="AP59" i="6"/>
  <c r="AT60" i="6"/>
  <c r="AN59" i="6"/>
  <c r="AR59" i="6" s="1"/>
  <c r="N60" i="6"/>
  <c r="T59" i="6"/>
  <c r="Q59" i="6"/>
  <c r="T60" i="6"/>
  <c r="P59" i="6"/>
  <c r="N59" i="6"/>
  <c r="R59" i="6" s="1"/>
  <c r="O61" i="6"/>
  <c r="AA60" i="6"/>
  <c r="AG60" i="6"/>
  <c r="AG59" i="6"/>
  <c r="AD59" i="6"/>
  <c r="AA59" i="6"/>
  <c r="AE59" i="6" s="1"/>
  <c r="AC59" i="6"/>
  <c r="EB61" i="6"/>
  <c r="EA60" i="6"/>
  <c r="EG60" i="6"/>
  <c r="EG59" i="6"/>
  <c r="ED59" i="6"/>
  <c r="EA59" i="6"/>
  <c r="EE59" i="6" s="1"/>
  <c r="EC59" i="6"/>
  <c r="FO61" i="6"/>
  <c r="FN60" i="6"/>
  <c r="FP59" i="6"/>
  <c r="FN59" i="6"/>
  <c r="FR59" i="6" s="1"/>
  <c r="FQ59" i="6"/>
  <c r="FT60" i="6"/>
  <c r="FT59" i="6"/>
  <c r="GO61" i="6"/>
  <c r="GN60" i="6"/>
  <c r="GP59" i="6"/>
  <c r="GN59" i="6"/>
  <c r="GR59" i="6" s="1"/>
  <c r="GQ59" i="6"/>
  <c r="GT60" i="6"/>
  <c r="GT59" i="6"/>
  <c r="GB61" i="6"/>
  <c r="GA60" i="6"/>
  <c r="GC59" i="6"/>
  <c r="GA59" i="6"/>
  <c r="GE59" i="6" s="1"/>
  <c r="GG60" i="6"/>
  <c r="GG59" i="6"/>
  <c r="GD59" i="6"/>
  <c r="BB61" i="6"/>
  <c r="BA60" i="6"/>
  <c r="BG60" i="6"/>
  <c r="BG59" i="6"/>
  <c r="BD59" i="6"/>
  <c r="BA59" i="6"/>
  <c r="BE59" i="6" s="1"/>
  <c r="BC59" i="6"/>
  <c r="DO61" i="6"/>
  <c r="DN60" i="6"/>
  <c r="DT59" i="6"/>
  <c r="DQ59" i="6"/>
  <c r="DT60" i="6"/>
  <c r="DP59" i="6"/>
  <c r="DN59" i="6"/>
  <c r="DR59" i="6" s="1"/>
  <c r="FN42" i="1"/>
  <c r="FT42" i="1"/>
  <c r="FT41" i="1"/>
  <c r="GA42" i="1"/>
  <c r="GG42" i="1"/>
  <c r="GG41" i="1"/>
  <c r="FA42" i="1"/>
  <c r="FG41" i="1"/>
  <c r="FG42" i="1"/>
  <c r="BN42" i="1"/>
  <c r="BT41" i="1"/>
  <c r="BT42" i="1"/>
  <c r="CN44" i="1"/>
  <c r="CT43" i="1"/>
  <c r="CT44" i="1"/>
  <c r="DN44" i="1"/>
  <c r="DT43" i="1"/>
  <c r="DT44" i="1"/>
  <c r="DA42" i="1"/>
  <c r="DG41" i="1"/>
  <c r="DG42" i="1"/>
  <c r="CA42" i="1"/>
  <c r="CG41" i="1"/>
  <c r="CG42" i="1"/>
  <c r="GT38" i="1"/>
  <c r="GT37" i="1"/>
  <c r="AG37" i="1"/>
  <c r="AG38" i="1"/>
  <c r="N38" i="1"/>
  <c r="T37" i="1"/>
  <c r="T38" i="1"/>
  <c r="EA42" i="1"/>
  <c r="EG41" i="1"/>
  <c r="EG42" i="1"/>
  <c r="BA40" i="1"/>
  <c r="BG39" i="1"/>
  <c r="BG40" i="1"/>
  <c r="AN40" i="1"/>
  <c r="AT39" i="1"/>
  <c r="AT40" i="1"/>
  <c r="ET37" i="1"/>
  <c r="ET38" i="1"/>
  <c r="G42" i="1"/>
  <c r="G41" i="1"/>
  <c r="A42" i="1"/>
  <c r="C41" i="1"/>
  <c r="EN38" i="1"/>
  <c r="EO39" i="1"/>
  <c r="EQ39" i="1" s="1"/>
  <c r="EN37" i="1"/>
  <c r="ER37" i="1" s="1"/>
  <c r="EP37" i="1"/>
  <c r="AN39" i="1"/>
  <c r="AR39" i="1" s="1"/>
  <c r="AO41" i="1"/>
  <c r="AQ41" i="1" s="1"/>
  <c r="GN38" i="1"/>
  <c r="GP37" i="1"/>
  <c r="GO39" i="1"/>
  <c r="GQ39" i="1" s="1"/>
  <c r="GN37" i="1"/>
  <c r="GR37" i="1" s="1"/>
  <c r="AA38" i="1"/>
  <c r="AB39" i="1"/>
  <c r="AD39" i="1" s="1"/>
  <c r="AA37" i="1"/>
  <c r="AE37" i="1" s="1"/>
  <c r="AC37" i="1"/>
  <c r="EA41" i="1"/>
  <c r="EE41" i="1" s="1"/>
  <c r="EC41" i="1"/>
  <c r="EB43" i="1"/>
  <c r="ED43" i="1" s="1"/>
  <c r="BB41" i="1"/>
  <c r="BD41" i="1" s="1"/>
  <c r="BA39" i="1"/>
  <c r="BE39" i="1" s="1"/>
  <c r="BC39" i="1"/>
  <c r="BN41" i="1"/>
  <c r="BR41" i="1" s="1"/>
  <c r="BP41" i="1"/>
  <c r="BO43" i="1"/>
  <c r="BQ43" i="1" s="1"/>
  <c r="CN43" i="1"/>
  <c r="CR43" i="1" s="1"/>
  <c r="CP43" i="1"/>
  <c r="CO45" i="1"/>
  <c r="CQ45" i="1" s="1"/>
  <c r="DN43" i="1"/>
  <c r="DR43" i="1" s="1"/>
  <c r="DP43" i="1"/>
  <c r="DO45" i="1"/>
  <c r="DQ45" i="1" s="1"/>
  <c r="DA41" i="1"/>
  <c r="DE41" i="1" s="1"/>
  <c r="DC41" i="1"/>
  <c r="DB43" i="1"/>
  <c r="DD43" i="1" s="1"/>
  <c r="CA41" i="1"/>
  <c r="CE41" i="1" s="1"/>
  <c r="CC41" i="1"/>
  <c r="CB43" i="1"/>
  <c r="CD43" i="1" s="1"/>
  <c r="O39" i="1"/>
  <c r="Q39" i="1" s="1"/>
  <c r="N37" i="1"/>
  <c r="R37" i="1" s="1"/>
  <c r="P37" i="1"/>
  <c r="FB43" i="1"/>
  <c r="FD43" i="1" s="1"/>
  <c r="FC41" i="1"/>
  <c r="FA41" i="1"/>
  <c r="FE41" i="1" s="1"/>
  <c r="FO43" i="1"/>
  <c r="FQ43" i="1" s="1"/>
  <c r="FP41" i="1"/>
  <c r="FN41" i="1"/>
  <c r="FR41" i="1" s="1"/>
  <c r="GB43" i="1"/>
  <c r="GD43" i="1" s="1"/>
  <c r="GC41" i="1"/>
  <c r="GA41" i="1"/>
  <c r="GE41" i="1" s="1"/>
  <c r="AP41" i="1"/>
  <c r="B43" i="1"/>
  <c r="D43" i="1" s="1"/>
  <c r="A41" i="1"/>
  <c r="E41" i="1" s="1"/>
  <c r="BA62" i="6" l="1"/>
  <c r="BG61" i="6"/>
  <c r="BD61" i="6"/>
  <c r="BA61" i="6"/>
  <c r="BE61" i="6" s="1"/>
  <c r="BG62" i="6"/>
  <c r="BC61" i="6"/>
  <c r="GN62" i="6"/>
  <c r="GT61" i="6"/>
  <c r="GQ61" i="6"/>
  <c r="GO63" i="6"/>
  <c r="GT62" i="6"/>
  <c r="GN61" i="6"/>
  <c r="GR61" i="6" s="1"/>
  <c r="GP61" i="6"/>
  <c r="EA62" i="6"/>
  <c r="EG61" i="6"/>
  <c r="ED61" i="6"/>
  <c r="EC61" i="6"/>
  <c r="EB63" i="6"/>
  <c r="EG62" i="6"/>
  <c r="EA61" i="6"/>
  <c r="EE61" i="6" s="1"/>
  <c r="AO63" i="6"/>
  <c r="AN62" i="6"/>
  <c r="AT62" i="6"/>
  <c r="AT61" i="6"/>
  <c r="AQ61" i="6"/>
  <c r="AP61" i="6"/>
  <c r="AN61" i="6"/>
  <c r="AR61" i="6" s="1"/>
  <c r="EN62" i="6"/>
  <c r="ET61" i="6"/>
  <c r="EQ61" i="6"/>
  <c r="ET62" i="6"/>
  <c r="EN61" i="6"/>
  <c r="ER61" i="6" s="1"/>
  <c r="EP61" i="6"/>
  <c r="FB63" i="6"/>
  <c r="FA62" i="6"/>
  <c r="FG61" i="6"/>
  <c r="FD61" i="6"/>
  <c r="FC61" i="6"/>
  <c r="FG62" i="6"/>
  <c r="FA61" i="6"/>
  <c r="FE61" i="6" s="1"/>
  <c r="DN62" i="6"/>
  <c r="DT61" i="6"/>
  <c r="DQ61" i="6"/>
  <c r="DO63" i="6"/>
  <c r="DT62" i="6"/>
  <c r="DN61" i="6"/>
  <c r="DR61" i="6" s="1"/>
  <c r="DP61" i="6"/>
  <c r="GA62" i="6"/>
  <c r="GG61" i="6"/>
  <c r="GD61" i="6"/>
  <c r="GC61" i="6"/>
  <c r="GB63" i="6"/>
  <c r="GG62" i="6"/>
  <c r="GA61" i="6"/>
  <c r="GE61" i="6" s="1"/>
  <c r="FN62" i="6"/>
  <c r="FT61" i="6"/>
  <c r="FQ61" i="6"/>
  <c r="FT62" i="6"/>
  <c r="FN61" i="6"/>
  <c r="FR61" i="6" s="1"/>
  <c r="FP61" i="6"/>
  <c r="T62" i="6"/>
  <c r="O63" i="6"/>
  <c r="N62" i="6"/>
  <c r="P61" i="6"/>
  <c r="N61" i="6"/>
  <c r="R61" i="6" s="1"/>
  <c r="Q61" i="6"/>
  <c r="T61" i="6"/>
  <c r="DA62" i="6"/>
  <c r="DG61" i="6"/>
  <c r="DD61" i="6"/>
  <c r="DC61" i="6"/>
  <c r="DA61" i="6"/>
  <c r="DE61" i="6" s="1"/>
  <c r="DG62" i="6"/>
  <c r="CO63" i="6"/>
  <c r="CN62" i="6"/>
  <c r="CT61" i="6"/>
  <c r="CQ61" i="6"/>
  <c r="CT62" i="6"/>
  <c r="CN61" i="6"/>
  <c r="CR61" i="6" s="1"/>
  <c r="CP61" i="6"/>
  <c r="BN62" i="6"/>
  <c r="BO63" i="6"/>
  <c r="BT62" i="6"/>
  <c r="BT61" i="6"/>
  <c r="BQ61" i="6"/>
  <c r="BP61" i="6"/>
  <c r="BN61" i="6"/>
  <c r="BR61" i="6" s="1"/>
  <c r="G62" i="6"/>
  <c r="C61" i="6"/>
  <c r="A61" i="6"/>
  <c r="E61" i="6" s="1"/>
  <c r="G61" i="6"/>
  <c r="A62" i="6"/>
  <c r="D61" i="6"/>
  <c r="B63" i="6"/>
  <c r="CA62" i="6"/>
  <c r="CG61" i="6"/>
  <c r="CD61" i="6"/>
  <c r="CC61" i="6"/>
  <c r="CG62" i="6"/>
  <c r="CA61" i="6"/>
  <c r="CE61" i="6" s="1"/>
  <c r="FN44" i="1"/>
  <c r="FT44" i="1"/>
  <c r="FT43" i="1"/>
  <c r="N40" i="1"/>
  <c r="T39" i="1"/>
  <c r="T40" i="1"/>
  <c r="BA42" i="1"/>
  <c r="BG41" i="1"/>
  <c r="BG42" i="1"/>
  <c r="GA44" i="1"/>
  <c r="GG44" i="1"/>
  <c r="GG43" i="1"/>
  <c r="FA44" i="1"/>
  <c r="FG43" i="1"/>
  <c r="FG44" i="1"/>
  <c r="CA44" i="1"/>
  <c r="CG43" i="1"/>
  <c r="CG44" i="1"/>
  <c r="DN46" i="1"/>
  <c r="DT45" i="1"/>
  <c r="DT46" i="1"/>
  <c r="BN44" i="1"/>
  <c r="BT43" i="1"/>
  <c r="BT44" i="1"/>
  <c r="EA44" i="1"/>
  <c r="EG43" i="1"/>
  <c r="EG44" i="1"/>
  <c r="GT40" i="1"/>
  <c r="GT39" i="1"/>
  <c r="DA44" i="1"/>
  <c r="DG43" i="1"/>
  <c r="DG44" i="1"/>
  <c r="CN46" i="1"/>
  <c r="CT45" i="1"/>
  <c r="CT46" i="1"/>
  <c r="AG39" i="1"/>
  <c r="AG40" i="1"/>
  <c r="AN42" i="1"/>
  <c r="AT41" i="1"/>
  <c r="AT42" i="1"/>
  <c r="ET39" i="1"/>
  <c r="ET40" i="1"/>
  <c r="G44" i="1"/>
  <c r="G43" i="1"/>
  <c r="A44" i="1"/>
  <c r="C43" i="1"/>
  <c r="EN40" i="1"/>
  <c r="EO41" i="1"/>
  <c r="EQ41" i="1" s="1"/>
  <c r="EN39" i="1"/>
  <c r="ER39" i="1" s="1"/>
  <c r="EP39" i="1"/>
  <c r="AN41" i="1"/>
  <c r="AR41" i="1" s="1"/>
  <c r="AO43" i="1"/>
  <c r="AQ43" i="1" s="1"/>
  <c r="AA40" i="1"/>
  <c r="AB41" i="1"/>
  <c r="AD41" i="1" s="1"/>
  <c r="AA39" i="1"/>
  <c r="AE39" i="1" s="1"/>
  <c r="AC39" i="1"/>
  <c r="GN40" i="1"/>
  <c r="GO41" i="1"/>
  <c r="GQ41" i="1" s="1"/>
  <c r="GN39" i="1"/>
  <c r="GR39" i="1" s="1"/>
  <c r="GP39" i="1"/>
  <c r="DC43" i="1"/>
  <c r="DA43" i="1"/>
  <c r="DE43" i="1" s="1"/>
  <c r="DB45" i="1"/>
  <c r="DD45" i="1" s="1"/>
  <c r="CN45" i="1"/>
  <c r="CR45" i="1" s="1"/>
  <c r="CP45" i="1"/>
  <c r="CO47" i="1"/>
  <c r="CQ47" i="1" s="1"/>
  <c r="BB43" i="1"/>
  <c r="BD43" i="1" s="1"/>
  <c r="BC41" i="1"/>
  <c r="BA41" i="1"/>
  <c r="BE41" i="1" s="1"/>
  <c r="CC43" i="1"/>
  <c r="CA43" i="1"/>
  <c r="CE43" i="1" s="1"/>
  <c r="CB45" i="1"/>
  <c r="CD45" i="1" s="1"/>
  <c r="DN45" i="1"/>
  <c r="DR45" i="1" s="1"/>
  <c r="DP45" i="1"/>
  <c r="DO47" i="1"/>
  <c r="DQ47" i="1" s="1"/>
  <c r="BN43" i="1"/>
  <c r="BR43" i="1" s="1"/>
  <c r="BP43" i="1"/>
  <c r="BO45" i="1"/>
  <c r="BQ45" i="1" s="1"/>
  <c r="EA43" i="1"/>
  <c r="EE43" i="1" s="1"/>
  <c r="EC43" i="1"/>
  <c r="EB45" i="1"/>
  <c r="ED45" i="1" s="1"/>
  <c r="P39" i="1"/>
  <c r="O41" i="1"/>
  <c r="Q41" i="1" s="1"/>
  <c r="N39" i="1"/>
  <c r="R39" i="1" s="1"/>
  <c r="FB45" i="1"/>
  <c r="FD45" i="1" s="1"/>
  <c r="FC43" i="1"/>
  <c r="FA43" i="1"/>
  <c r="FE43" i="1" s="1"/>
  <c r="FO45" i="1"/>
  <c r="FQ45" i="1" s="1"/>
  <c r="FP43" i="1"/>
  <c r="FN43" i="1"/>
  <c r="FR43" i="1" s="1"/>
  <c r="GB45" i="1"/>
  <c r="GD45" i="1" s="1"/>
  <c r="GC43" i="1"/>
  <c r="GA43" i="1"/>
  <c r="GE43" i="1" s="1"/>
  <c r="AP43" i="1"/>
  <c r="B45" i="1"/>
  <c r="D45" i="1" s="1"/>
  <c r="A43" i="1"/>
  <c r="E43" i="1" s="1"/>
  <c r="A64" i="6" l="1"/>
  <c r="C63" i="6"/>
  <c r="A63" i="6"/>
  <c r="E63" i="6" s="1"/>
  <c r="D63" i="6"/>
  <c r="G63" i="6"/>
  <c r="G64" i="6"/>
  <c r="BN64" i="6"/>
  <c r="BP63" i="6"/>
  <c r="BN63" i="6"/>
  <c r="BR63" i="6" s="1"/>
  <c r="BT64" i="6"/>
  <c r="BT63" i="6"/>
  <c r="BQ63" i="6"/>
  <c r="CT64" i="6"/>
  <c r="CT63" i="6"/>
  <c r="CQ63" i="6"/>
  <c r="CN64" i="6"/>
  <c r="CN63" i="6"/>
  <c r="CR63" i="6" s="1"/>
  <c r="CP63" i="6"/>
  <c r="N64" i="6"/>
  <c r="P63" i="6"/>
  <c r="N63" i="6"/>
  <c r="R63" i="6" s="1"/>
  <c r="T64" i="6"/>
  <c r="T63" i="6"/>
  <c r="Q63" i="6"/>
  <c r="GA64" i="6"/>
  <c r="GC63" i="6"/>
  <c r="GA63" i="6"/>
  <c r="GE63" i="6" s="1"/>
  <c r="GD63" i="6"/>
  <c r="GG64" i="6"/>
  <c r="GG63" i="6"/>
  <c r="DN64" i="6"/>
  <c r="DP63" i="6"/>
  <c r="DN63" i="6"/>
  <c r="DR63" i="6" s="1"/>
  <c r="DT64" i="6"/>
  <c r="DT63" i="6"/>
  <c r="DQ63" i="6"/>
  <c r="FG64" i="6"/>
  <c r="FG63" i="6"/>
  <c r="FD63" i="6"/>
  <c r="FC63" i="6"/>
  <c r="FA64" i="6"/>
  <c r="FA63" i="6"/>
  <c r="FE63" i="6" s="1"/>
  <c r="EA64" i="6"/>
  <c r="EC63" i="6"/>
  <c r="EA63" i="6"/>
  <c r="EE63" i="6" s="1"/>
  <c r="ED63" i="6"/>
  <c r="EG64" i="6"/>
  <c r="EG63" i="6"/>
  <c r="GN64" i="6"/>
  <c r="GP63" i="6"/>
  <c r="GN63" i="6"/>
  <c r="GR63" i="6" s="1"/>
  <c r="GT64" i="6"/>
  <c r="GT63" i="6"/>
  <c r="GQ63" i="6"/>
  <c r="AT64" i="6"/>
  <c r="AT63" i="6"/>
  <c r="AQ63" i="6"/>
  <c r="AN64" i="6"/>
  <c r="AN63" i="6"/>
  <c r="AR63" i="6" s="1"/>
  <c r="AP63" i="6"/>
  <c r="FN46" i="1"/>
  <c r="FT46" i="1"/>
  <c r="FT45" i="1"/>
  <c r="CA46" i="1"/>
  <c r="CG45" i="1"/>
  <c r="CG46" i="1"/>
  <c r="CN48" i="1"/>
  <c r="CT47" i="1"/>
  <c r="CT48" i="1"/>
  <c r="GT42" i="1"/>
  <c r="GT41" i="1"/>
  <c r="AG41" i="1"/>
  <c r="AG42" i="1"/>
  <c r="AN44" i="1"/>
  <c r="AT43" i="1"/>
  <c r="AT44" i="1"/>
  <c r="ET41" i="1"/>
  <c r="ET42" i="1"/>
  <c r="GA46" i="1"/>
  <c r="GG46" i="1"/>
  <c r="GG45" i="1"/>
  <c r="FA46" i="1"/>
  <c r="FG45" i="1"/>
  <c r="FG46" i="1"/>
  <c r="N42" i="1"/>
  <c r="T41" i="1"/>
  <c r="T42" i="1"/>
  <c r="EA46" i="1"/>
  <c r="EG45" i="1"/>
  <c r="EG46" i="1"/>
  <c r="DN48" i="1"/>
  <c r="DT47" i="1"/>
  <c r="DT48" i="1"/>
  <c r="BA44" i="1"/>
  <c r="BG43" i="1"/>
  <c r="BG44" i="1"/>
  <c r="DA46" i="1"/>
  <c r="DG45" i="1"/>
  <c r="DG46" i="1"/>
  <c r="BN46" i="1"/>
  <c r="BT45" i="1"/>
  <c r="BT46" i="1"/>
  <c r="G46" i="1"/>
  <c r="G45" i="1"/>
  <c r="A46" i="1"/>
  <c r="C45" i="1"/>
  <c r="EN42" i="1"/>
  <c r="EO43" i="1"/>
  <c r="EQ43" i="1" s="1"/>
  <c r="EN41" i="1"/>
  <c r="ER41" i="1" s="1"/>
  <c r="EP41" i="1"/>
  <c r="AN43" i="1"/>
  <c r="AR43" i="1" s="1"/>
  <c r="AO45" i="1"/>
  <c r="AQ45" i="1" s="1"/>
  <c r="GN42" i="1"/>
  <c r="GO43" i="1"/>
  <c r="GQ43" i="1" s="1"/>
  <c r="GN41" i="1"/>
  <c r="GR41" i="1" s="1"/>
  <c r="GP41" i="1"/>
  <c r="AA42" i="1"/>
  <c r="AB43" i="1"/>
  <c r="AD43" i="1" s="1"/>
  <c r="AA41" i="1"/>
  <c r="AE41" i="1" s="1"/>
  <c r="AC41" i="1"/>
  <c r="BN45" i="1"/>
  <c r="BR45" i="1" s="1"/>
  <c r="BP45" i="1"/>
  <c r="BO47" i="1"/>
  <c r="BQ47" i="1" s="1"/>
  <c r="CA45" i="1"/>
  <c r="CE45" i="1" s="1"/>
  <c r="CC45" i="1"/>
  <c r="CB47" i="1"/>
  <c r="CD47" i="1" s="1"/>
  <c r="CN47" i="1"/>
  <c r="CR47" i="1" s="1"/>
  <c r="CP47" i="1"/>
  <c r="CO49" i="1"/>
  <c r="CQ49" i="1" s="1"/>
  <c r="EA45" i="1"/>
  <c r="EE45" i="1" s="1"/>
  <c r="EC45" i="1"/>
  <c r="EB47" i="1"/>
  <c r="ED47" i="1" s="1"/>
  <c r="DN47" i="1"/>
  <c r="DR47" i="1" s="1"/>
  <c r="DP47" i="1"/>
  <c r="DO49" i="1"/>
  <c r="DQ49" i="1" s="1"/>
  <c r="BB45" i="1"/>
  <c r="BD45" i="1" s="1"/>
  <c r="BA43" i="1"/>
  <c r="BE43" i="1" s="1"/>
  <c r="BC43" i="1"/>
  <c r="DA45" i="1"/>
  <c r="DE45" i="1" s="1"/>
  <c r="DC45" i="1"/>
  <c r="DB47" i="1"/>
  <c r="DD47" i="1" s="1"/>
  <c r="P41" i="1"/>
  <c r="O43" i="1"/>
  <c r="Q43" i="1" s="1"/>
  <c r="N41" i="1"/>
  <c r="R41" i="1" s="1"/>
  <c r="FB47" i="1"/>
  <c r="FD47" i="1" s="1"/>
  <c r="FC45" i="1"/>
  <c r="FA45" i="1"/>
  <c r="FE45" i="1" s="1"/>
  <c r="FO47" i="1"/>
  <c r="FQ47" i="1" s="1"/>
  <c r="FP45" i="1"/>
  <c r="FN45" i="1"/>
  <c r="FR45" i="1" s="1"/>
  <c r="GB47" i="1"/>
  <c r="GD47" i="1" s="1"/>
  <c r="GC45" i="1"/>
  <c r="GA45" i="1"/>
  <c r="GE45" i="1" s="1"/>
  <c r="AP45" i="1"/>
  <c r="B47" i="1"/>
  <c r="D47" i="1" s="1"/>
  <c r="A45" i="1"/>
  <c r="E45" i="1" s="1"/>
  <c r="GA48" i="1" l="1"/>
  <c r="GG48" i="1"/>
  <c r="GG47" i="1"/>
  <c r="FA48" i="1"/>
  <c r="FG47" i="1"/>
  <c r="FG48" i="1"/>
  <c r="N44" i="1"/>
  <c r="T43" i="1"/>
  <c r="T44" i="1"/>
  <c r="DA48" i="1"/>
  <c r="DG47" i="1"/>
  <c r="DG48" i="1"/>
  <c r="DN50" i="1"/>
  <c r="DT49" i="1"/>
  <c r="DT50" i="1"/>
  <c r="CN50" i="1"/>
  <c r="CT49" i="1"/>
  <c r="CT50" i="1"/>
  <c r="BN48" i="1"/>
  <c r="BT47" i="1"/>
  <c r="BT48" i="1"/>
  <c r="FN48" i="1"/>
  <c r="FT48" i="1"/>
  <c r="FT47" i="1"/>
  <c r="BA46" i="1"/>
  <c r="BG45" i="1"/>
  <c r="BG46" i="1"/>
  <c r="EA48" i="1"/>
  <c r="EG47" i="1"/>
  <c r="EG48" i="1"/>
  <c r="CA48" i="1"/>
  <c r="CG47" i="1"/>
  <c r="CG48" i="1"/>
  <c r="AG43" i="1"/>
  <c r="AG44" i="1"/>
  <c r="GT44" i="1"/>
  <c r="GT43" i="1"/>
  <c r="AN46" i="1"/>
  <c r="AT45" i="1"/>
  <c r="AT46" i="1"/>
  <c r="ET43" i="1"/>
  <c r="ET44" i="1"/>
  <c r="G48" i="1"/>
  <c r="G47" i="1"/>
  <c r="A48" i="1"/>
  <c r="C47" i="1"/>
  <c r="EN44" i="1"/>
  <c r="EO45" i="1"/>
  <c r="EQ45" i="1" s="1"/>
  <c r="EN43" i="1"/>
  <c r="ER43" i="1" s="1"/>
  <c r="EP43" i="1"/>
  <c r="AN45" i="1"/>
  <c r="AR45" i="1" s="1"/>
  <c r="AO47" i="1"/>
  <c r="AQ47" i="1" s="1"/>
  <c r="AA44" i="1"/>
  <c r="AB45" i="1"/>
  <c r="AD45" i="1" s="1"/>
  <c r="AA43" i="1"/>
  <c r="AE43" i="1" s="1"/>
  <c r="AC43" i="1"/>
  <c r="GN44" i="1"/>
  <c r="GO45" i="1"/>
  <c r="GQ45" i="1" s="1"/>
  <c r="GN43" i="1"/>
  <c r="GR43" i="1" s="1"/>
  <c r="GP43" i="1"/>
  <c r="BB47" i="1"/>
  <c r="BD47" i="1" s="1"/>
  <c r="BC45" i="1"/>
  <c r="BA45" i="1"/>
  <c r="BE45" i="1" s="1"/>
  <c r="EA47" i="1"/>
  <c r="EE47" i="1" s="1"/>
  <c r="EC47" i="1"/>
  <c r="EB49" i="1"/>
  <c r="ED49" i="1" s="1"/>
  <c r="CC47" i="1"/>
  <c r="CB49" i="1"/>
  <c r="CD49" i="1" s="1"/>
  <c r="CA47" i="1"/>
  <c r="CE47" i="1" s="1"/>
  <c r="DA47" i="1"/>
  <c r="DE47" i="1" s="1"/>
  <c r="DC47" i="1"/>
  <c r="DB49" i="1"/>
  <c r="DD49" i="1" s="1"/>
  <c r="DP49" i="1"/>
  <c r="DO51" i="1"/>
  <c r="DQ51" i="1" s="1"/>
  <c r="DN49" i="1"/>
  <c r="DR49" i="1" s="1"/>
  <c r="CP49" i="1"/>
  <c r="CO51" i="1"/>
  <c r="CQ51" i="1" s="1"/>
  <c r="CN49" i="1"/>
  <c r="CR49" i="1" s="1"/>
  <c r="BN47" i="1"/>
  <c r="BR47" i="1" s="1"/>
  <c r="BP47" i="1"/>
  <c r="BO49" i="1"/>
  <c r="BQ49" i="1" s="1"/>
  <c r="P43" i="1"/>
  <c r="O45" i="1"/>
  <c r="Q45" i="1" s="1"/>
  <c r="N43" i="1"/>
  <c r="R43" i="1" s="1"/>
  <c r="FB49" i="1"/>
  <c r="FD49" i="1" s="1"/>
  <c r="FC47" i="1"/>
  <c r="FA47" i="1"/>
  <c r="FE47" i="1" s="1"/>
  <c r="FO49" i="1"/>
  <c r="FQ49" i="1" s="1"/>
  <c r="FP47" i="1"/>
  <c r="FN47" i="1"/>
  <c r="FR47" i="1" s="1"/>
  <c r="GB49" i="1"/>
  <c r="GD49" i="1" s="1"/>
  <c r="GC47" i="1"/>
  <c r="GA47" i="1"/>
  <c r="GE47" i="1" s="1"/>
  <c r="AP47" i="1"/>
  <c r="B49" i="1"/>
  <c r="D49" i="1" s="1"/>
  <c r="A47" i="1"/>
  <c r="E47" i="1" s="1"/>
  <c r="FN50" i="1" l="1"/>
  <c r="FT50" i="1"/>
  <c r="FT49" i="1"/>
  <c r="GA50" i="1"/>
  <c r="GG50" i="1"/>
  <c r="GG49" i="1"/>
  <c r="FA50" i="1"/>
  <c r="FG49" i="1"/>
  <c r="FG50" i="1"/>
  <c r="N46" i="1"/>
  <c r="T45" i="1"/>
  <c r="T46" i="1"/>
  <c r="BN50" i="1"/>
  <c r="BT49" i="1"/>
  <c r="BT50" i="1"/>
  <c r="CN52" i="1"/>
  <c r="CT51" i="1"/>
  <c r="CT52" i="1"/>
  <c r="BA48" i="1"/>
  <c r="BG47" i="1"/>
  <c r="BG48" i="1"/>
  <c r="DN52" i="1"/>
  <c r="DT51" i="1"/>
  <c r="DT52" i="1"/>
  <c r="DA50" i="1"/>
  <c r="DG49" i="1"/>
  <c r="DG50" i="1"/>
  <c r="CA50" i="1"/>
  <c r="CG49" i="1"/>
  <c r="CG50" i="1"/>
  <c r="EA50" i="1"/>
  <c r="EG49" i="1"/>
  <c r="EG50" i="1"/>
  <c r="GT46" i="1"/>
  <c r="GT45" i="1"/>
  <c r="AG45" i="1"/>
  <c r="AG46" i="1"/>
  <c r="AN48" i="1"/>
  <c r="AT47" i="1"/>
  <c r="AT48" i="1"/>
  <c r="ET45" i="1"/>
  <c r="ET46" i="1"/>
  <c r="G50" i="1"/>
  <c r="G49" i="1"/>
  <c r="A50" i="1"/>
  <c r="C49" i="1"/>
  <c r="EN46" i="1"/>
  <c r="EO47" i="1"/>
  <c r="EQ47" i="1" s="1"/>
  <c r="EN45" i="1"/>
  <c r="ER45" i="1" s="1"/>
  <c r="EP45" i="1"/>
  <c r="AN47" i="1"/>
  <c r="AR47" i="1" s="1"/>
  <c r="AO49" i="1"/>
  <c r="AQ49" i="1" s="1"/>
  <c r="GN46" i="1"/>
  <c r="GO47" i="1"/>
  <c r="GQ47" i="1" s="1"/>
  <c r="GN45" i="1"/>
  <c r="GR45" i="1" s="1"/>
  <c r="GP45" i="1"/>
  <c r="AA46" i="1"/>
  <c r="AB47" i="1"/>
  <c r="AD47" i="1" s="1"/>
  <c r="AA45" i="1"/>
  <c r="AE45" i="1" s="1"/>
  <c r="AC45" i="1"/>
  <c r="BN49" i="1"/>
  <c r="BR49" i="1" s="1"/>
  <c r="BP49" i="1"/>
  <c r="BO51" i="1"/>
  <c r="BQ51" i="1" s="1"/>
  <c r="DN51" i="1"/>
  <c r="DR51" i="1" s="1"/>
  <c r="DP51" i="1"/>
  <c r="DO53" i="1"/>
  <c r="DQ53" i="1" s="1"/>
  <c r="DA49" i="1"/>
  <c r="DE49" i="1" s="1"/>
  <c r="DC49" i="1"/>
  <c r="DB51" i="1"/>
  <c r="DD51" i="1" s="1"/>
  <c r="CA49" i="1"/>
  <c r="CE49" i="1" s="1"/>
  <c r="CC49" i="1"/>
  <c r="CB51" i="1"/>
  <c r="CD51" i="1" s="1"/>
  <c r="EA49" i="1"/>
  <c r="EE49" i="1" s="1"/>
  <c r="EC49" i="1"/>
  <c r="EB51" i="1"/>
  <c r="ED51" i="1" s="1"/>
  <c r="CN51" i="1"/>
  <c r="CR51" i="1" s="1"/>
  <c r="CP51" i="1"/>
  <c r="CO53" i="1"/>
  <c r="CQ53" i="1" s="1"/>
  <c r="BB49" i="1"/>
  <c r="BD49" i="1" s="1"/>
  <c r="BA47" i="1"/>
  <c r="BE47" i="1" s="1"/>
  <c r="BC47" i="1"/>
  <c r="O47" i="1"/>
  <c r="Q47" i="1" s="1"/>
  <c r="N45" i="1"/>
  <c r="R45" i="1" s="1"/>
  <c r="P45" i="1"/>
  <c r="FB51" i="1"/>
  <c r="FD51" i="1" s="1"/>
  <c r="FC49" i="1"/>
  <c r="FA49" i="1"/>
  <c r="FE49" i="1" s="1"/>
  <c r="FO51" i="1"/>
  <c r="FQ51" i="1" s="1"/>
  <c r="FP49" i="1"/>
  <c r="FN49" i="1"/>
  <c r="FR49" i="1" s="1"/>
  <c r="GB51" i="1"/>
  <c r="GD51" i="1" s="1"/>
  <c r="GC49" i="1"/>
  <c r="GA49" i="1"/>
  <c r="GE49" i="1" s="1"/>
  <c r="AP49" i="1"/>
  <c r="B51" i="1"/>
  <c r="D51" i="1" s="1"/>
  <c r="A49" i="1"/>
  <c r="E49" i="1" s="1"/>
  <c r="GA52" i="1" l="1"/>
  <c r="GG52" i="1"/>
  <c r="GG51" i="1"/>
  <c r="FA52" i="1"/>
  <c r="FG51" i="1"/>
  <c r="FG52" i="1"/>
  <c r="BA50" i="1"/>
  <c r="BG49" i="1"/>
  <c r="BG50" i="1"/>
  <c r="EA52" i="1"/>
  <c r="EG51" i="1"/>
  <c r="EG52" i="1"/>
  <c r="DA52" i="1"/>
  <c r="DG51" i="1"/>
  <c r="DG52" i="1"/>
  <c r="BN52" i="1"/>
  <c r="BT51" i="1"/>
  <c r="BT52" i="1"/>
  <c r="FN52" i="1"/>
  <c r="FT52" i="1"/>
  <c r="FT51" i="1"/>
  <c r="N48" i="1"/>
  <c r="T47" i="1"/>
  <c r="T48" i="1"/>
  <c r="CN54" i="1"/>
  <c r="CT53" i="1"/>
  <c r="CT54" i="1"/>
  <c r="CA52" i="1"/>
  <c r="CG51" i="1"/>
  <c r="CG52" i="1"/>
  <c r="DN54" i="1"/>
  <c r="DT53" i="1"/>
  <c r="DT54" i="1"/>
  <c r="AG47" i="1"/>
  <c r="AG48" i="1"/>
  <c r="GT48" i="1"/>
  <c r="GT47" i="1"/>
  <c r="AN50" i="1"/>
  <c r="AT49" i="1"/>
  <c r="AT50" i="1"/>
  <c r="ET47" i="1"/>
  <c r="ET48" i="1"/>
  <c r="G52" i="1"/>
  <c r="G51" i="1"/>
  <c r="A52" i="1"/>
  <c r="C51" i="1"/>
  <c r="EN48" i="1"/>
  <c r="EO49" i="1"/>
  <c r="EQ49" i="1" s="1"/>
  <c r="EN47" i="1"/>
  <c r="ER47" i="1" s="1"/>
  <c r="EP47" i="1"/>
  <c r="AN49" i="1"/>
  <c r="AR49" i="1" s="1"/>
  <c r="AO51" i="1"/>
  <c r="AQ51" i="1" s="1"/>
  <c r="AA48" i="1"/>
  <c r="AC47" i="1"/>
  <c r="AB49" i="1"/>
  <c r="AD49" i="1" s="1"/>
  <c r="AA47" i="1"/>
  <c r="AE47" i="1" s="1"/>
  <c r="GN48" i="1"/>
  <c r="GP47" i="1"/>
  <c r="GO49" i="1"/>
  <c r="GQ49" i="1" s="1"/>
  <c r="GN47" i="1"/>
  <c r="GR47" i="1" s="1"/>
  <c r="CN53" i="1"/>
  <c r="CR53" i="1" s="1"/>
  <c r="CO55" i="1"/>
  <c r="CQ55" i="1" s="1"/>
  <c r="CP53" i="1"/>
  <c r="CA51" i="1"/>
  <c r="CE51" i="1" s="1"/>
  <c r="CC51" i="1"/>
  <c r="CB53" i="1"/>
  <c r="CD53" i="1" s="1"/>
  <c r="DP53" i="1"/>
  <c r="DO55" i="1"/>
  <c r="DQ55" i="1" s="1"/>
  <c r="DN53" i="1"/>
  <c r="DR53" i="1" s="1"/>
  <c r="BB51" i="1"/>
  <c r="BD51" i="1" s="1"/>
  <c r="BC49" i="1"/>
  <c r="BA49" i="1"/>
  <c r="BE49" i="1" s="1"/>
  <c r="EC51" i="1"/>
  <c r="EA51" i="1"/>
  <c r="EE51" i="1" s="1"/>
  <c r="EB53" i="1"/>
  <c r="ED53" i="1" s="1"/>
  <c r="DA51" i="1"/>
  <c r="DE51" i="1" s="1"/>
  <c r="DB53" i="1"/>
  <c r="DD53" i="1" s="1"/>
  <c r="DC51" i="1"/>
  <c r="BN51" i="1"/>
  <c r="BR51" i="1" s="1"/>
  <c r="BP51" i="1"/>
  <c r="BO53" i="1"/>
  <c r="BQ53" i="1" s="1"/>
  <c r="P47" i="1"/>
  <c r="O49" i="1"/>
  <c r="Q49" i="1" s="1"/>
  <c r="N47" i="1"/>
  <c r="R47" i="1" s="1"/>
  <c r="FB53" i="1"/>
  <c r="FD53" i="1" s="1"/>
  <c r="FC51" i="1"/>
  <c r="FA51" i="1"/>
  <c r="FE51" i="1" s="1"/>
  <c r="FO53" i="1"/>
  <c r="FQ53" i="1" s="1"/>
  <c r="FP51" i="1"/>
  <c r="FN51" i="1"/>
  <c r="FR51" i="1" s="1"/>
  <c r="GB53" i="1"/>
  <c r="GD53" i="1" s="1"/>
  <c r="GC51" i="1"/>
  <c r="GA51" i="1"/>
  <c r="GE51" i="1" s="1"/>
  <c r="AP51" i="1"/>
  <c r="B53" i="1"/>
  <c r="D53" i="1" s="1"/>
  <c r="A51" i="1"/>
  <c r="E51" i="1" s="1"/>
  <c r="GA54" i="1" l="1"/>
  <c r="GG54" i="1"/>
  <c r="GG53" i="1"/>
  <c r="DA54" i="1"/>
  <c r="DG53" i="1"/>
  <c r="DG54" i="1"/>
  <c r="EA54" i="1"/>
  <c r="EG53" i="1"/>
  <c r="EG54" i="1"/>
  <c r="GT50" i="1"/>
  <c r="GT49" i="1"/>
  <c r="FN54" i="1"/>
  <c r="FT54" i="1"/>
  <c r="FT53" i="1"/>
  <c r="BA52" i="1"/>
  <c r="BG51" i="1"/>
  <c r="BG52" i="1"/>
  <c r="DN56" i="1"/>
  <c r="DT55" i="1"/>
  <c r="DT56" i="1"/>
  <c r="CA54" i="1"/>
  <c r="CG53" i="1"/>
  <c r="CG54" i="1"/>
  <c r="CN56" i="1"/>
  <c r="CT55" i="1"/>
  <c r="CT56" i="1"/>
  <c r="AN52" i="1"/>
  <c r="AT51" i="1"/>
  <c r="AT52" i="1"/>
  <c r="ET49" i="1"/>
  <c r="ET50" i="1"/>
  <c r="FA54" i="1"/>
  <c r="FG53" i="1"/>
  <c r="FG54" i="1"/>
  <c r="N50" i="1"/>
  <c r="T49" i="1"/>
  <c r="T50" i="1"/>
  <c r="BN54" i="1"/>
  <c r="BT53" i="1"/>
  <c r="BT54" i="1"/>
  <c r="AG49" i="1"/>
  <c r="AG50" i="1"/>
  <c r="G54" i="1"/>
  <c r="G53" i="1"/>
  <c r="A54" i="1"/>
  <c r="C53" i="1"/>
  <c r="EN50" i="1"/>
  <c r="EO51" i="1"/>
  <c r="EQ51" i="1" s="1"/>
  <c r="EN49" i="1"/>
  <c r="ER49" i="1" s="1"/>
  <c r="EP49" i="1"/>
  <c r="AN51" i="1"/>
  <c r="AR51" i="1" s="1"/>
  <c r="AO53" i="1"/>
  <c r="AQ53" i="1" s="1"/>
  <c r="GN50" i="1"/>
  <c r="GO51" i="1"/>
  <c r="GQ51" i="1" s="1"/>
  <c r="GN49" i="1"/>
  <c r="GR49" i="1" s="1"/>
  <c r="GP49" i="1"/>
  <c r="AA50" i="1"/>
  <c r="AB51" i="1"/>
  <c r="AD51" i="1" s="1"/>
  <c r="AA49" i="1"/>
  <c r="AE49" i="1" s="1"/>
  <c r="AC49" i="1"/>
  <c r="BB53" i="1"/>
  <c r="BD53" i="1" s="1"/>
  <c r="BA51" i="1"/>
  <c r="BE51" i="1" s="1"/>
  <c r="BC51" i="1"/>
  <c r="DN55" i="1"/>
  <c r="DR55" i="1" s="1"/>
  <c r="DP55" i="1"/>
  <c r="DO57" i="1"/>
  <c r="DQ57" i="1" s="1"/>
  <c r="CA53" i="1"/>
  <c r="CE53" i="1" s="1"/>
  <c r="CC53" i="1"/>
  <c r="CB55" i="1"/>
  <c r="CD55" i="1" s="1"/>
  <c r="CN55" i="1"/>
  <c r="CR55" i="1" s="1"/>
  <c r="CP55" i="1"/>
  <c r="CO57" i="1"/>
  <c r="CQ57" i="1" s="1"/>
  <c r="BN53" i="1"/>
  <c r="BR53" i="1" s="1"/>
  <c r="BP53" i="1"/>
  <c r="BO55" i="1"/>
  <c r="BQ55" i="1" s="1"/>
  <c r="DA53" i="1"/>
  <c r="DE53" i="1" s="1"/>
  <c r="DC53" i="1"/>
  <c r="DB55" i="1"/>
  <c r="DD55" i="1" s="1"/>
  <c r="EA53" i="1"/>
  <c r="EE53" i="1" s="1"/>
  <c r="EC53" i="1"/>
  <c r="EB55" i="1"/>
  <c r="ED55" i="1" s="1"/>
  <c r="P49" i="1"/>
  <c r="O51" i="1"/>
  <c r="Q51" i="1" s="1"/>
  <c r="N49" i="1"/>
  <c r="R49" i="1" s="1"/>
  <c r="FB55" i="1"/>
  <c r="FD55" i="1" s="1"/>
  <c r="FC53" i="1"/>
  <c r="FA53" i="1"/>
  <c r="FE53" i="1" s="1"/>
  <c r="FO55" i="1"/>
  <c r="FQ55" i="1" s="1"/>
  <c r="FP53" i="1"/>
  <c r="FN53" i="1"/>
  <c r="FR53" i="1" s="1"/>
  <c r="GB55" i="1"/>
  <c r="GD55" i="1" s="1"/>
  <c r="GC53" i="1"/>
  <c r="GA53" i="1"/>
  <c r="GE53" i="1" s="1"/>
  <c r="AP53" i="1"/>
  <c r="B55" i="1"/>
  <c r="D55" i="1" s="1"/>
  <c r="A53" i="1"/>
  <c r="E53" i="1" s="1"/>
  <c r="GA56" i="1" l="1"/>
  <c r="GG56" i="1"/>
  <c r="GG55" i="1"/>
  <c r="BN56" i="1"/>
  <c r="BT55" i="1"/>
  <c r="BT56" i="1"/>
  <c r="BA54" i="1"/>
  <c r="BG53" i="1"/>
  <c r="BG54" i="1"/>
  <c r="FN56" i="1"/>
  <c r="FT56" i="1"/>
  <c r="FT55" i="1"/>
  <c r="DA56" i="1"/>
  <c r="DG55" i="1"/>
  <c r="DG56" i="1"/>
  <c r="CN58" i="1"/>
  <c r="CT57" i="1"/>
  <c r="CT58" i="1"/>
  <c r="DN58" i="1"/>
  <c r="DT57" i="1"/>
  <c r="DT58" i="1"/>
  <c r="AG51" i="1"/>
  <c r="AG52" i="1"/>
  <c r="GT52" i="1"/>
  <c r="GT51" i="1"/>
  <c r="AN54" i="1"/>
  <c r="AT53" i="1"/>
  <c r="AT54" i="1"/>
  <c r="ET51" i="1"/>
  <c r="ET52" i="1"/>
  <c r="FA56" i="1"/>
  <c r="FG55" i="1"/>
  <c r="FG56" i="1"/>
  <c r="N52" i="1"/>
  <c r="T51" i="1"/>
  <c r="T52" i="1"/>
  <c r="EA56" i="1"/>
  <c r="EG55" i="1"/>
  <c r="EG56" i="1"/>
  <c r="CA56" i="1"/>
  <c r="CG55" i="1"/>
  <c r="CG56" i="1"/>
  <c r="G56" i="1"/>
  <c r="G55" i="1"/>
  <c r="A56" i="1"/>
  <c r="C55" i="1"/>
  <c r="EN52" i="1"/>
  <c r="EO53" i="1"/>
  <c r="EQ53" i="1" s="1"/>
  <c r="EN51" i="1"/>
  <c r="ER51" i="1" s="1"/>
  <c r="EP51" i="1"/>
  <c r="AN53" i="1"/>
  <c r="AR53" i="1" s="1"/>
  <c r="AO55" i="1"/>
  <c r="AQ55" i="1" s="1"/>
  <c r="AA52" i="1"/>
  <c r="AB53" i="1"/>
  <c r="AD53" i="1" s="1"/>
  <c r="AA51" i="1"/>
  <c r="AE51" i="1" s="1"/>
  <c r="AC51" i="1"/>
  <c r="GN52" i="1"/>
  <c r="GP51" i="1"/>
  <c r="GO53" i="1"/>
  <c r="GQ53" i="1" s="1"/>
  <c r="GN51" i="1"/>
  <c r="GR51" i="1" s="1"/>
  <c r="EC55" i="1"/>
  <c r="EB57" i="1"/>
  <c r="ED57" i="1" s="1"/>
  <c r="EA55" i="1"/>
  <c r="EE55" i="1" s="1"/>
  <c r="DB57" i="1"/>
  <c r="DD57" i="1" s="1"/>
  <c r="DA55" i="1"/>
  <c r="DE55" i="1" s="1"/>
  <c r="DC55" i="1"/>
  <c r="CN57" i="1"/>
  <c r="CR57" i="1" s="1"/>
  <c r="CO59" i="1"/>
  <c r="CQ59" i="1" s="1"/>
  <c r="CP57" i="1"/>
  <c r="DN57" i="1"/>
  <c r="DR57" i="1" s="1"/>
  <c r="DO59" i="1"/>
  <c r="DQ59" i="1" s="1"/>
  <c r="DP57" i="1"/>
  <c r="BN55" i="1"/>
  <c r="BR55" i="1" s="1"/>
  <c r="BP55" i="1"/>
  <c r="BO57" i="1"/>
  <c r="BQ57" i="1" s="1"/>
  <c r="CA55" i="1"/>
  <c r="CE55" i="1" s="1"/>
  <c r="CC55" i="1"/>
  <c r="CB57" i="1"/>
  <c r="CD57" i="1" s="1"/>
  <c r="BB55" i="1"/>
  <c r="BD55" i="1" s="1"/>
  <c r="BC53" i="1"/>
  <c r="BA53" i="1"/>
  <c r="BE53" i="1" s="1"/>
  <c r="P51" i="1"/>
  <c r="O53" i="1"/>
  <c r="Q53" i="1" s="1"/>
  <c r="N51" i="1"/>
  <c r="R51" i="1" s="1"/>
  <c r="FB57" i="1"/>
  <c r="FD57" i="1" s="1"/>
  <c r="FC55" i="1"/>
  <c r="FA55" i="1"/>
  <c r="FE55" i="1" s="1"/>
  <c r="FO57" i="1"/>
  <c r="FQ57" i="1" s="1"/>
  <c r="FP55" i="1"/>
  <c r="FN55" i="1"/>
  <c r="FR55" i="1" s="1"/>
  <c r="GB57" i="1"/>
  <c r="GD57" i="1" s="1"/>
  <c r="GC55" i="1"/>
  <c r="GA55" i="1"/>
  <c r="GE55" i="1" s="1"/>
  <c r="AP55" i="1"/>
  <c r="B57" i="1"/>
  <c r="D57" i="1" s="1"/>
  <c r="A55" i="1"/>
  <c r="E55" i="1" s="1"/>
  <c r="GA58" i="1" l="1"/>
  <c r="GG58" i="1"/>
  <c r="GG57" i="1"/>
  <c r="FA58" i="1"/>
  <c r="FG57" i="1"/>
  <c r="FG58" i="1"/>
  <c r="N54" i="1"/>
  <c r="T53" i="1"/>
  <c r="T54" i="1"/>
  <c r="BA56" i="1"/>
  <c r="BG55" i="1"/>
  <c r="BG56" i="1"/>
  <c r="BN58" i="1"/>
  <c r="BT57" i="1"/>
  <c r="BT58" i="1"/>
  <c r="DN60" i="1"/>
  <c r="DT59" i="1"/>
  <c r="DT60" i="1"/>
  <c r="GT54" i="1"/>
  <c r="GT53" i="1"/>
  <c r="FN58" i="1"/>
  <c r="FT58" i="1"/>
  <c r="FT57" i="1"/>
  <c r="CA58" i="1"/>
  <c r="CG57" i="1"/>
  <c r="CG58" i="1"/>
  <c r="CN60" i="1"/>
  <c r="CT59" i="1"/>
  <c r="CT60" i="1"/>
  <c r="DA58" i="1"/>
  <c r="DG57" i="1"/>
  <c r="DG58" i="1"/>
  <c r="EA58" i="1"/>
  <c r="EG57" i="1"/>
  <c r="EG58" i="1"/>
  <c r="AG53" i="1"/>
  <c r="AG54" i="1"/>
  <c r="AN56" i="1"/>
  <c r="AT55" i="1"/>
  <c r="AT56" i="1"/>
  <c r="ET53" i="1"/>
  <c r="ET54" i="1"/>
  <c r="G58" i="1"/>
  <c r="G57" i="1"/>
  <c r="A58" i="1"/>
  <c r="C57" i="1"/>
  <c r="EN54" i="1"/>
  <c r="EO55" i="1"/>
  <c r="EQ55" i="1" s="1"/>
  <c r="EN53" i="1"/>
  <c r="ER53" i="1" s="1"/>
  <c r="EP53" i="1"/>
  <c r="AN55" i="1"/>
  <c r="AR55" i="1" s="1"/>
  <c r="AO57" i="1"/>
  <c r="AQ57" i="1" s="1"/>
  <c r="AA54" i="1"/>
  <c r="AC53" i="1"/>
  <c r="AB55" i="1"/>
  <c r="AD55" i="1" s="1"/>
  <c r="AA53" i="1"/>
  <c r="AE53" i="1" s="1"/>
  <c r="GN54" i="1"/>
  <c r="GP53" i="1"/>
  <c r="GO55" i="1"/>
  <c r="GQ55" i="1" s="1"/>
  <c r="GN53" i="1"/>
  <c r="GR53" i="1" s="1"/>
  <c r="CA57" i="1"/>
  <c r="CE57" i="1" s="1"/>
  <c r="CC57" i="1"/>
  <c r="CB59" i="1"/>
  <c r="CD59" i="1" s="1"/>
  <c r="CN59" i="1"/>
  <c r="CR59" i="1" s="1"/>
  <c r="CP59" i="1"/>
  <c r="CO61" i="1"/>
  <c r="CQ61" i="1" s="1"/>
  <c r="DA57" i="1"/>
  <c r="DE57" i="1" s="1"/>
  <c r="DC57" i="1"/>
  <c r="DB59" i="1"/>
  <c r="DD59" i="1" s="1"/>
  <c r="EA57" i="1"/>
  <c r="EE57" i="1" s="1"/>
  <c r="EC57" i="1"/>
  <c r="EB59" i="1"/>
  <c r="ED59" i="1" s="1"/>
  <c r="BB57" i="1"/>
  <c r="BD57" i="1" s="1"/>
  <c r="BA55" i="1"/>
  <c r="BE55" i="1" s="1"/>
  <c r="BC55" i="1"/>
  <c r="BN57" i="1"/>
  <c r="BR57" i="1" s="1"/>
  <c r="BP57" i="1"/>
  <c r="BO59" i="1"/>
  <c r="BQ59" i="1" s="1"/>
  <c r="DN59" i="1"/>
  <c r="DR59" i="1" s="1"/>
  <c r="DP59" i="1"/>
  <c r="DO61" i="1"/>
  <c r="DQ61" i="1" s="1"/>
  <c r="O55" i="1"/>
  <c r="Q55" i="1" s="1"/>
  <c r="N53" i="1"/>
  <c r="R53" i="1" s="1"/>
  <c r="P53" i="1"/>
  <c r="FB59" i="1"/>
  <c r="FD59" i="1" s="1"/>
  <c r="FC57" i="1"/>
  <c r="FA57" i="1"/>
  <c r="FE57" i="1" s="1"/>
  <c r="FO59" i="1"/>
  <c r="FQ59" i="1" s="1"/>
  <c r="FP57" i="1"/>
  <c r="FN57" i="1"/>
  <c r="FR57" i="1" s="1"/>
  <c r="GB59" i="1"/>
  <c r="GD59" i="1" s="1"/>
  <c r="GC57" i="1"/>
  <c r="GA57" i="1"/>
  <c r="GE57" i="1" s="1"/>
  <c r="AP57" i="1"/>
  <c r="B59" i="1"/>
  <c r="D59" i="1" s="1"/>
  <c r="A57" i="1"/>
  <c r="E57" i="1" s="1"/>
  <c r="GA60" i="1" l="1"/>
  <c r="GG60" i="1"/>
  <c r="GG59" i="1"/>
  <c r="FA60" i="1"/>
  <c r="FG59" i="1"/>
  <c r="FG60" i="1"/>
  <c r="DN62" i="1"/>
  <c r="DT61" i="1"/>
  <c r="DT62" i="1"/>
  <c r="BA58" i="1"/>
  <c r="BG57" i="1"/>
  <c r="BG58" i="1"/>
  <c r="DA60" i="1"/>
  <c r="DG59" i="1"/>
  <c r="DG60" i="1"/>
  <c r="CA60" i="1"/>
  <c r="CG59" i="1"/>
  <c r="CG60" i="1"/>
  <c r="GT56" i="1"/>
  <c r="GT55" i="1"/>
  <c r="FN60" i="1"/>
  <c r="FT60" i="1"/>
  <c r="FT59" i="1"/>
  <c r="N56" i="1"/>
  <c r="T55" i="1"/>
  <c r="T56" i="1"/>
  <c r="BN60" i="1"/>
  <c r="BT59" i="1"/>
  <c r="BT60" i="1"/>
  <c r="EA60" i="1"/>
  <c r="EG59" i="1"/>
  <c r="EG60" i="1"/>
  <c r="CN62" i="1"/>
  <c r="CT61" i="1"/>
  <c r="CT62" i="1"/>
  <c r="AN58" i="1"/>
  <c r="AT57" i="1"/>
  <c r="AT58" i="1"/>
  <c r="ET55" i="1"/>
  <c r="ET56" i="1"/>
  <c r="AG55" i="1"/>
  <c r="AG56" i="1"/>
  <c r="G60" i="1"/>
  <c r="G59" i="1"/>
  <c r="A60" i="1"/>
  <c r="C59" i="1"/>
  <c r="EN56" i="1"/>
  <c r="EO57" i="1"/>
  <c r="EQ57" i="1" s="1"/>
  <c r="EN55" i="1"/>
  <c r="ER55" i="1" s="1"/>
  <c r="EP55" i="1"/>
  <c r="AN57" i="1"/>
  <c r="AR57" i="1" s="1"/>
  <c r="AO59" i="1"/>
  <c r="AQ59" i="1" s="1"/>
  <c r="GN56" i="1"/>
  <c r="GO57" i="1"/>
  <c r="GQ57" i="1" s="1"/>
  <c r="GN55" i="1"/>
  <c r="GR55" i="1" s="1"/>
  <c r="GP55" i="1"/>
  <c r="AA56" i="1"/>
  <c r="AB57" i="1"/>
  <c r="AD57" i="1" s="1"/>
  <c r="AA55" i="1"/>
  <c r="AE55" i="1" s="1"/>
  <c r="AC55" i="1"/>
  <c r="DN61" i="1"/>
  <c r="DR61" i="1" s="1"/>
  <c r="DO63" i="1"/>
  <c r="DQ63" i="1" s="1"/>
  <c r="DP61" i="1"/>
  <c r="BO61" i="1"/>
  <c r="BQ61" i="1" s="1"/>
  <c r="BP59" i="1"/>
  <c r="BN59" i="1"/>
  <c r="BR59" i="1" s="1"/>
  <c r="EC59" i="1"/>
  <c r="EB61" i="1"/>
  <c r="ED61" i="1" s="1"/>
  <c r="EA59" i="1"/>
  <c r="EE59" i="1" s="1"/>
  <c r="CO63" i="1"/>
  <c r="CQ63" i="1" s="1"/>
  <c r="CN61" i="1"/>
  <c r="CR61" i="1" s="1"/>
  <c r="CP61" i="1"/>
  <c r="BC57" i="1"/>
  <c r="BA57" i="1"/>
  <c r="BE57" i="1" s="1"/>
  <c r="BB59" i="1"/>
  <c r="BD59" i="1" s="1"/>
  <c r="DB61" i="1"/>
  <c r="DD61" i="1" s="1"/>
  <c r="DA59" i="1"/>
  <c r="DE59" i="1" s="1"/>
  <c r="DC59" i="1"/>
  <c r="CA59" i="1"/>
  <c r="CE59" i="1" s="1"/>
  <c r="CC59" i="1"/>
  <c r="CB61" i="1"/>
  <c r="CD61" i="1" s="1"/>
  <c r="O57" i="1"/>
  <c r="Q57" i="1" s="1"/>
  <c r="N55" i="1"/>
  <c r="R55" i="1" s="1"/>
  <c r="P55" i="1"/>
  <c r="FB61" i="1"/>
  <c r="FD61" i="1" s="1"/>
  <c r="FC59" i="1"/>
  <c r="FA59" i="1"/>
  <c r="FE59" i="1" s="1"/>
  <c r="FO61" i="1"/>
  <c r="FQ61" i="1" s="1"/>
  <c r="FP59" i="1"/>
  <c r="FN59" i="1"/>
  <c r="FR59" i="1" s="1"/>
  <c r="GB61" i="1"/>
  <c r="GD61" i="1" s="1"/>
  <c r="GC59" i="1"/>
  <c r="GA59" i="1"/>
  <c r="GE59" i="1" s="1"/>
  <c r="AP59" i="1"/>
  <c r="B61" i="1"/>
  <c r="D61" i="1" s="1"/>
  <c r="A59" i="1"/>
  <c r="E59" i="1" s="1"/>
  <c r="FN62" i="1" l="1"/>
  <c r="FT62" i="1"/>
  <c r="FT61" i="1"/>
  <c r="N58" i="1"/>
  <c r="T57" i="1"/>
  <c r="T58" i="1"/>
  <c r="DA62" i="1"/>
  <c r="DG61" i="1"/>
  <c r="DG62" i="1"/>
  <c r="CN64" i="1"/>
  <c r="CT63" i="1"/>
  <c r="CT64" i="1"/>
  <c r="EA62" i="1"/>
  <c r="EG61" i="1"/>
  <c r="EG62" i="1"/>
  <c r="BN62" i="1"/>
  <c r="BT61" i="1"/>
  <c r="BT62" i="1"/>
  <c r="DN64" i="1"/>
  <c r="DT63" i="1"/>
  <c r="DT64" i="1"/>
  <c r="AB59" i="1"/>
  <c r="AD59" i="1" s="1"/>
  <c r="AG57" i="1"/>
  <c r="AG58" i="1"/>
  <c r="GT58" i="1"/>
  <c r="GT57" i="1"/>
  <c r="AN60" i="1"/>
  <c r="AT59" i="1"/>
  <c r="AT60" i="1"/>
  <c r="ET57" i="1"/>
  <c r="ET58" i="1"/>
  <c r="GA62" i="1"/>
  <c r="GG62" i="1"/>
  <c r="GG61" i="1"/>
  <c r="FA62" i="1"/>
  <c r="FG61" i="1"/>
  <c r="FG62" i="1"/>
  <c r="CA62" i="1"/>
  <c r="CG61" i="1"/>
  <c r="CG62" i="1"/>
  <c r="BA60" i="1"/>
  <c r="BG59" i="1"/>
  <c r="BG60" i="1"/>
  <c r="G62" i="1"/>
  <c r="G61" i="1"/>
  <c r="A62" i="1"/>
  <c r="C61" i="1"/>
  <c r="EN58" i="1"/>
  <c r="EO59" i="1"/>
  <c r="EQ59" i="1" s="1"/>
  <c r="EN57" i="1"/>
  <c r="ER57" i="1" s="1"/>
  <c r="EP57" i="1"/>
  <c r="AN59" i="1"/>
  <c r="AR59" i="1" s="1"/>
  <c r="AO61" i="1"/>
  <c r="AQ61" i="1" s="1"/>
  <c r="AA58" i="1"/>
  <c r="AA57" i="1"/>
  <c r="AE57" i="1" s="1"/>
  <c r="AC57" i="1"/>
  <c r="GN58" i="1"/>
  <c r="GO59" i="1"/>
  <c r="GQ59" i="1" s="1"/>
  <c r="GN57" i="1"/>
  <c r="GR57" i="1" s="1"/>
  <c r="GP57" i="1"/>
  <c r="BA59" i="1"/>
  <c r="BE59" i="1" s="1"/>
  <c r="BC59" i="1"/>
  <c r="BB61" i="1"/>
  <c r="BD61" i="1" s="1"/>
  <c r="DA61" i="1"/>
  <c r="DE61" i="1" s="1"/>
  <c r="DC61" i="1"/>
  <c r="CN63" i="1"/>
  <c r="CR63" i="1" s="1"/>
  <c r="CP63" i="1"/>
  <c r="EA61" i="1"/>
  <c r="EE61" i="1" s="1"/>
  <c r="EC61" i="1"/>
  <c r="EB63" i="1"/>
  <c r="ED63" i="1" s="1"/>
  <c r="BN61" i="1"/>
  <c r="BR61" i="1" s="1"/>
  <c r="BO63" i="1"/>
  <c r="BQ63" i="1" s="1"/>
  <c r="BP61" i="1"/>
  <c r="DN63" i="1"/>
  <c r="DR63" i="1" s="1"/>
  <c r="DP63" i="1"/>
  <c r="CA61" i="1"/>
  <c r="CE61" i="1" s="1"/>
  <c r="CC61" i="1"/>
  <c r="P57" i="1"/>
  <c r="O59" i="1"/>
  <c r="Q59" i="1" s="1"/>
  <c r="N57" i="1"/>
  <c r="R57" i="1" s="1"/>
  <c r="FB63" i="1"/>
  <c r="FD63" i="1" s="1"/>
  <c r="FC61" i="1"/>
  <c r="FA61" i="1"/>
  <c r="FE61" i="1" s="1"/>
  <c r="FP61" i="1"/>
  <c r="FN61" i="1"/>
  <c r="FR61" i="1" s="1"/>
  <c r="GB63" i="1"/>
  <c r="GD63" i="1" s="1"/>
  <c r="GC61" i="1"/>
  <c r="GA61" i="1"/>
  <c r="GE61" i="1" s="1"/>
  <c r="B63" i="1"/>
  <c r="D63" i="1" s="1"/>
  <c r="A61" i="1"/>
  <c r="E61" i="1" s="1"/>
  <c r="GA64" i="1" l="1"/>
  <c r="GG64" i="1"/>
  <c r="GG63" i="1"/>
  <c r="BN64" i="1"/>
  <c r="BT63" i="1"/>
  <c r="BT64" i="1"/>
  <c r="EA64" i="1"/>
  <c r="EG63" i="1"/>
  <c r="EG64" i="1"/>
  <c r="GT60" i="1"/>
  <c r="GT59" i="1"/>
  <c r="AG59" i="1"/>
  <c r="AG60" i="1"/>
  <c r="FA64" i="1"/>
  <c r="FG63" i="1"/>
  <c r="FG64" i="1"/>
  <c r="N60" i="1"/>
  <c r="T59" i="1"/>
  <c r="T60" i="1"/>
  <c r="BA62" i="1"/>
  <c r="BG61" i="1"/>
  <c r="BG62" i="1"/>
  <c r="AN62" i="1"/>
  <c r="AT61" i="1"/>
  <c r="AT62" i="1"/>
  <c r="ET59" i="1"/>
  <c r="ET60" i="1"/>
  <c r="G64" i="1"/>
  <c r="G63" i="1"/>
  <c r="A64" i="1"/>
  <c r="C63" i="1"/>
  <c r="AP61" i="1"/>
  <c r="EN60" i="1"/>
  <c r="EO61" i="1"/>
  <c r="EQ61" i="1" s="1"/>
  <c r="EN59" i="1"/>
  <c r="ER59" i="1" s="1"/>
  <c r="EP59" i="1"/>
  <c r="AN61" i="1"/>
  <c r="AR61" i="1" s="1"/>
  <c r="AO63" i="1"/>
  <c r="AQ63" i="1" s="1"/>
  <c r="GN60" i="1"/>
  <c r="GO61" i="1"/>
  <c r="GQ61" i="1" s="1"/>
  <c r="GN59" i="1"/>
  <c r="GR59" i="1" s="1"/>
  <c r="GP59" i="1"/>
  <c r="AA60" i="1"/>
  <c r="AC59" i="1"/>
  <c r="AA59" i="1"/>
  <c r="AE59" i="1" s="1"/>
  <c r="BN63" i="1"/>
  <c r="BR63" i="1" s="1"/>
  <c r="BP63" i="1"/>
  <c r="EA63" i="1"/>
  <c r="EE63" i="1" s="1"/>
  <c r="EC63" i="1"/>
  <c r="BA61" i="1"/>
  <c r="BE61" i="1" s="1"/>
  <c r="BC61" i="1"/>
  <c r="P59" i="1"/>
  <c r="O61" i="1"/>
  <c r="Q61" i="1" s="1"/>
  <c r="N59" i="1"/>
  <c r="R59" i="1" s="1"/>
  <c r="FC63" i="1"/>
  <c r="FA63" i="1"/>
  <c r="FE63" i="1" s="1"/>
  <c r="GC63" i="1"/>
  <c r="GA63" i="1"/>
  <c r="GE63" i="1" s="1"/>
  <c r="A63" i="1"/>
  <c r="E63" i="1" s="1"/>
  <c r="GT62" i="1" l="1"/>
  <c r="GT61" i="1"/>
  <c r="AN64" i="1"/>
  <c r="AT63" i="1"/>
  <c r="AT64" i="1"/>
  <c r="ET61" i="1"/>
  <c r="ET62" i="1"/>
  <c r="AN63" i="1"/>
  <c r="AR63" i="1" s="1"/>
  <c r="N62" i="1"/>
  <c r="T61" i="1"/>
  <c r="T62" i="1"/>
  <c r="EN62" i="1"/>
  <c r="EP61" i="1"/>
  <c r="EN61" i="1"/>
  <c r="ER61" i="1" s="1"/>
  <c r="AP63" i="1"/>
  <c r="GN62" i="1"/>
  <c r="GP61" i="1"/>
  <c r="GO63" i="1"/>
  <c r="GQ63" i="1" s="1"/>
  <c r="GN61" i="1"/>
  <c r="GR61" i="1" s="1"/>
  <c r="O63" i="1"/>
  <c r="Q63" i="1" s="1"/>
  <c r="N61" i="1"/>
  <c r="R61" i="1" s="1"/>
  <c r="P61" i="1"/>
  <c r="N64" i="1" l="1"/>
  <c r="T63" i="1"/>
  <c r="T64" i="1"/>
  <c r="GT64" i="1"/>
  <c r="GT63" i="1"/>
  <c r="GN64" i="1"/>
  <c r="GN63" i="1"/>
  <c r="GR63" i="1" s="1"/>
  <c r="GP63" i="1"/>
  <c r="N63" i="1"/>
  <c r="R63" i="1" s="1"/>
  <c r="P6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JOUQUAND Olivier ADC</author>
  </authors>
  <commentList>
    <comment ref="E1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Jour chômé supplémentaire "répétitif" année après année :</t>
        </r>
        <r>
          <rPr>
            <sz val="9"/>
            <color indexed="81"/>
            <rFont val="Tahoma"/>
            <family val="2"/>
          </rPr>
          <t xml:space="preserve">
Cochez la case à cocher sinon décochez.</t>
        </r>
      </text>
    </comment>
    <comment ref="P1" authorId="0" shapeId="0" xr:uid="{00000000-0006-0000-0200-000002000000}">
      <text>
        <r>
          <rPr>
            <b/>
            <sz val="9"/>
            <color indexed="81"/>
            <rFont val="Tahoma"/>
            <family val="2"/>
          </rPr>
          <t>Vacances scolaires :</t>
        </r>
        <r>
          <rPr>
            <sz val="9"/>
            <color indexed="81"/>
            <rFont val="Tahoma"/>
            <family val="2"/>
          </rPr>
          <t xml:space="preserve">
Entrez les dates de premier jour et de dernier jour de chaque période de vacances pour chaque zone.</t>
        </r>
      </text>
    </comment>
  </commentList>
</comments>
</file>

<file path=xl/sharedStrings.xml><?xml version="1.0" encoding="utf-8"?>
<sst xmlns="http://schemas.openxmlformats.org/spreadsheetml/2006/main" count="402" uniqueCount="395">
  <si>
    <t>Année du calendrier</t>
  </si>
  <si>
    <t xml:space="preserve"> Jour de l'an</t>
  </si>
  <si>
    <t xml:space="preserve"> Basile</t>
  </si>
  <si>
    <t xml:space="preserve"> Geneviève</t>
  </si>
  <si>
    <t xml:space="preserve"> Odilon</t>
  </si>
  <si>
    <t xml:space="preserve"> Edouard</t>
  </si>
  <si>
    <t xml:space="preserve"> Mélaine</t>
  </si>
  <si>
    <t xml:space="preserve"> Raymond</t>
  </si>
  <si>
    <t xml:space="preserve"> Lucien</t>
  </si>
  <si>
    <t xml:space="preserve"> Alix</t>
  </si>
  <si>
    <t xml:space="preserve"> Guillaume</t>
  </si>
  <si>
    <t xml:space="preserve"> Pauline</t>
  </si>
  <si>
    <t xml:space="preserve"> Tatiana</t>
  </si>
  <si>
    <t xml:space="preserve"> Yvette</t>
  </si>
  <si>
    <t xml:space="preserve"> Nina</t>
  </si>
  <si>
    <t xml:space="preserve"> Rémi</t>
  </si>
  <si>
    <t xml:space="preserve"> Marcel</t>
  </si>
  <si>
    <t xml:space="preserve"> Roseline</t>
  </si>
  <si>
    <t xml:space="preserve"> Prisca</t>
  </si>
  <si>
    <t xml:space="preserve"> Marius</t>
  </si>
  <si>
    <t xml:space="preserve"> Sébastien</t>
  </si>
  <si>
    <t xml:space="preserve"> Agnès</t>
  </si>
  <si>
    <t xml:space="preserve"> Vincent</t>
  </si>
  <si>
    <t xml:space="preserve"> Banard</t>
  </si>
  <si>
    <t xml:space="preserve"> François de Sales</t>
  </si>
  <si>
    <t xml:space="preserve"> Conversion de Paul</t>
  </si>
  <si>
    <t xml:space="preserve"> Paule</t>
  </si>
  <si>
    <t xml:space="preserve"> Angèle</t>
  </si>
  <si>
    <t xml:space="preserve"> Thomas d'Aquin</t>
  </si>
  <si>
    <t xml:space="preserve"> Gildas</t>
  </si>
  <si>
    <t xml:space="preserve"> Martine</t>
  </si>
  <si>
    <t xml:space="preserve"> Marcelle</t>
  </si>
  <si>
    <t xml:space="preserve"> Ella</t>
  </si>
  <si>
    <t xml:space="preserve"> Présentation</t>
  </si>
  <si>
    <t xml:space="preserve"> Blaise</t>
  </si>
  <si>
    <t xml:space="preserve"> Véronique</t>
  </si>
  <si>
    <t xml:space="preserve"> Agathe</t>
  </si>
  <si>
    <t xml:space="preserve"> Gaston</t>
  </si>
  <si>
    <t xml:space="preserve"> Eugènie</t>
  </si>
  <si>
    <t xml:space="preserve"> Jacqueline</t>
  </si>
  <si>
    <t xml:space="preserve"> Apolline</t>
  </si>
  <si>
    <t xml:space="preserve"> Arnaud</t>
  </si>
  <si>
    <t xml:space="preserve"> Notre Dame de Lourdes</t>
  </si>
  <si>
    <t xml:space="preserve"> Félix</t>
  </si>
  <si>
    <t xml:space="preserve"> Béatrice</t>
  </si>
  <si>
    <t xml:space="preserve"> Valentin</t>
  </si>
  <si>
    <t xml:space="preserve"> Claude</t>
  </si>
  <si>
    <t xml:space="preserve"> Julienne</t>
  </si>
  <si>
    <t xml:space="preserve"> Alexis</t>
  </si>
  <si>
    <t xml:space="preserve"> Bernadette</t>
  </si>
  <si>
    <t xml:space="preserve"> Gabin</t>
  </si>
  <si>
    <t xml:space="preserve"> Aimée</t>
  </si>
  <si>
    <t xml:space="preserve"> Pierre-Damien</t>
  </si>
  <si>
    <t xml:space="preserve"> Isabelle</t>
  </si>
  <si>
    <t xml:space="preserve"> Lazare</t>
  </si>
  <si>
    <t xml:space="preserve"> Modeste</t>
  </si>
  <si>
    <t xml:space="preserve"> Roméo</t>
  </si>
  <si>
    <t xml:space="preserve"> Nestor</t>
  </si>
  <si>
    <t xml:space="preserve"> Honorine</t>
  </si>
  <si>
    <t xml:space="preserve"> Romain</t>
  </si>
  <si>
    <t xml:space="preserve"> Auguste</t>
  </si>
  <si>
    <t xml:space="preserve"> Aubin</t>
  </si>
  <si>
    <t xml:space="preserve"> Charles le Bon</t>
  </si>
  <si>
    <t xml:space="preserve"> Guénolé</t>
  </si>
  <si>
    <t xml:space="preserve"> Casimir</t>
  </si>
  <si>
    <t xml:space="preserve"> Olive</t>
  </si>
  <si>
    <t xml:space="preserve"> Colette</t>
  </si>
  <si>
    <t xml:space="preserve"> Félicité</t>
  </si>
  <si>
    <t xml:space="preserve"> Jean de Dieu</t>
  </si>
  <si>
    <t xml:space="preserve"> Françoise</t>
  </si>
  <si>
    <t xml:space="preserve"> Vivien</t>
  </si>
  <si>
    <t xml:space="preserve"> Rosine</t>
  </si>
  <si>
    <t xml:space="preserve"> Justine</t>
  </si>
  <si>
    <t xml:space="preserve"> Rodrigue</t>
  </si>
  <si>
    <t xml:space="preserve"> Mathilde</t>
  </si>
  <si>
    <t xml:space="preserve"> Louise</t>
  </si>
  <si>
    <t xml:space="preserve"> Bénédicte</t>
  </si>
  <si>
    <t xml:space="preserve"> Patrice</t>
  </si>
  <si>
    <t xml:space="preserve"> Cyrille</t>
  </si>
  <si>
    <t xml:space="preserve"> Joseph</t>
  </si>
  <si>
    <t xml:space="preserve"> Printemps/Rameaux</t>
  </si>
  <si>
    <t xml:space="preserve"> Clémence</t>
  </si>
  <si>
    <t xml:space="preserve"> Léa</t>
  </si>
  <si>
    <t xml:space="preserve"> Victorien</t>
  </si>
  <si>
    <t xml:space="preserve"> Catherine</t>
  </si>
  <si>
    <t xml:space="preserve"> Annonciation</t>
  </si>
  <si>
    <t xml:space="preserve"> Larissa</t>
  </si>
  <si>
    <t xml:space="preserve"> Habib</t>
  </si>
  <si>
    <t xml:space="preserve"> Gontran</t>
  </si>
  <si>
    <t xml:space="preserve"> Gwladys</t>
  </si>
  <si>
    <t xml:space="preserve"> Amédée</t>
  </si>
  <si>
    <t xml:space="preserve"> Benjamin</t>
  </si>
  <si>
    <t xml:space="preserve"> Hugues</t>
  </si>
  <si>
    <t xml:space="preserve"> Sandrine</t>
  </si>
  <si>
    <t xml:space="preserve"> Richard</t>
  </si>
  <si>
    <t xml:space="preserve"> Isidore</t>
  </si>
  <si>
    <t xml:space="preserve"> Irène</t>
  </si>
  <si>
    <t xml:space="preserve"> Marcellin</t>
  </si>
  <si>
    <t xml:space="preserve"> Jean-Baptiste de la Salle</t>
  </si>
  <si>
    <t xml:space="preserve"> Julie</t>
  </si>
  <si>
    <t xml:space="preserve"> Gautier</t>
  </si>
  <si>
    <t xml:space="preserve"> Fulbert</t>
  </si>
  <si>
    <t xml:space="preserve"> Stanislas</t>
  </si>
  <si>
    <t xml:space="preserve"> Jules</t>
  </si>
  <si>
    <t xml:space="preserve"> Ida</t>
  </si>
  <si>
    <t xml:space="preserve"> Maxime</t>
  </si>
  <si>
    <t xml:space="preserve"> Paterne</t>
  </si>
  <si>
    <t xml:space="preserve"> Benoît-Joseph</t>
  </si>
  <si>
    <t xml:space="preserve"> Anicet</t>
  </si>
  <si>
    <t xml:space="preserve"> Parfait</t>
  </si>
  <si>
    <t xml:space="preserve"> Emma</t>
  </si>
  <si>
    <t xml:space="preserve"> Odette</t>
  </si>
  <si>
    <t xml:space="preserve"> Anselme</t>
  </si>
  <si>
    <t xml:space="preserve"> Alexandre</t>
  </si>
  <si>
    <t xml:space="preserve"> Georges</t>
  </si>
  <si>
    <t xml:space="preserve"> Fidèle</t>
  </si>
  <si>
    <t xml:space="preserve"> Marc</t>
  </si>
  <si>
    <t xml:space="preserve"> Alida</t>
  </si>
  <si>
    <t xml:space="preserve"> Zita</t>
  </si>
  <si>
    <t xml:space="preserve"> Valérie</t>
  </si>
  <si>
    <t xml:space="preserve"> Catherine de Sienne</t>
  </si>
  <si>
    <t xml:space="preserve"> Robert</t>
  </si>
  <si>
    <t xml:space="preserve"> Fête du travail</t>
  </si>
  <si>
    <t xml:space="preserve"> Boris</t>
  </si>
  <si>
    <t xml:space="preserve"> Philippe, Jacques</t>
  </si>
  <si>
    <t xml:space="preserve"> Sylvain</t>
  </si>
  <si>
    <t xml:space="preserve"> Judith</t>
  </si>
  <si>
    <t xml:space="preserve"> Prudence</t>
  </si>
  <si>
    <t xml:space="preserve"> Gisèle</t>
  </si>
  <si>
    <t xml:space="preserve"> Armistice 1945</t>
  </si>
  <si>
    <t xml:space="preserve"> Pacôme</t>
  </si>
  <si>
    <t xml:space="preserve"> Solange</t>
  </si>
  <si>
    <t xml:space="preserve"> Estelle</t>
  </si>
  <si>
    <t xml:space="preserve"> Achille</t>
  </si>
  <si>
    <t xml:space="preserve"> Rolande</t>
  </si>
  <si>
    <t xml:space="preserve"> Matthias</t>
  </si>
  <si>
    <t xml:space="preserve"> Denise</t>
  </si>
  <si>
    <t xml:space="preserve"> Honoré</t>
  </si>
  <si>
    <t xml:space="preserve"> Pascal</t>
  </si>
  <si>
    <t xml:space="preserve"> Eric</t>
  </si>
  <si>
    <t xml:space="preserve"> Yves</t>
  </si>
  <si>
    <t xml:space="preserve"> Bernardin</t>
  </si>
  <si>
    <t xml:space="preserve"> Constantin</t>
  </si>
  <si>
    <t xml:space="preserve"> Emile</t>
  </si>
  <si>
    <t xml:space="preserve"> Didier</t>
  </si>
  <si>
    <t xml:space="preserve"> Donatien</t>
  </si>
  <si>
    <t xml:space="preserve"> Sophie</t>
  </si>
  <si>
    <t xml:space="preserve"> Bérenger</t>
  </si>
  <si>
    <t xml:space="preserve"> Augustin</t>
  </si>
  <si>
    <t xml:space="preserve"> Germain</t>
  </si>
  <si>
    <t xml:space="preserve"> Aymar</t>
  </si>
  <si>
    <t xml:space="preserve"> Ferdinand</t>
  </si>
  <si>
    <t xml:space="preserve"> Visitation de la Sainte Vierge</t>
  </si>
  <si>
    <t xml:space="preserve"> Justin</t>
  </si>
  <si>
    <t xml:space="preserve"> Blandine</t>
  </si>
  <si>
    <t xml:space="preserve"> Kévin</t>
  </si>
  <si>
    <t xml:space="preserve"> Clotilde</t>
  </si>
  <si>
    <t xml:space="preserve"> Igor</t>
  </si>
  <si>
    <t xml:space="preserve"> Norbert</t>
  </si>
  <si>
    <t xml:space="preserve"> Gilbert</t>
  </si>
  <si>
    <t xml:space="preserve"> Médard</t>
  </si>
  <si>
    <t xml:space="preserve"> Diane</t>
  </si>
  <si>
    <t xml:space="preserve"> Landry</t>
  </si>
  <si>
    <t xml:space="preserve"> Barnabé</t>
  </si>
  <si>
    <t xml:space="preserve"> Guy</t>
  </si>
  <si>
    <t xml:space="preserve"> Antoine de Padoue</t>
  </si>
  <si>
    <t xml:space="preserve"> Elisée</t>
  </si>
  <si>
    <t xml:space="preserve"> Germaine</t>
  </si>
  <si>
    <t xml:space="preserve"> Jean-François Régis</t>
  </si>
  <si>
    <t xml:space="preserve"> Hervé</t>
  </si>
  <si>
    <t xml:space="preserve"> Léonce</t>
  </si>
  <si>
    <t xml:space="preserve"> Romuald</t>
  </si>
  <si>
    <t xml:space="preserve"> Silvère</t>
  </si>
  <si>
    <t xml:space="preserve"> Eté</t>
  </si>
  <si>
    <t xml:space="preserve"> Alban</t>
  </si>
  <si>
    <t xml:space="preserve"> Audrey</t>
  </si>
  <si>
    <t xml:space="preserve"> Jean-Baptiste</t>
  </si>
  <si>
    <t xml:space="preserve"> Prosper</t>
  </si>
  <si>
    <t xml:space="preserve"> Anthelme</t>
  </si>
  <si>
    <t xml:space="preserve"> Fernand</t>
  </si>
  <si>
    <t xml:space="preserve"> Irénée</t>
  </si>
  <si>
    <t xml:space="preserve"> Pierre, Paul</t>
  </si>
  <si>
    <t xml:space="preserve"> Martial</t>
  </si>
  <si>
    <t xml:space="preserve"> Thierry</t>
  </si>
  <si>
    <t xml:space="preserve"> Martinien</t>
  </si>
  <si>
    <t xml:space="preserve"> Thomas</t>
  </si>
  <si>
    <t xml:space="preserve"> Florent</t>
  </si>
  <si>
    <t xml:space="preserve"> Antoine</t>
  </si>
  <si>
    <t xml:space="preserve"> Mariette</t>
  </si>
  <si>
    <t xml:space="preserve"> Raoul</t>
  </si>
  <si>
    <t xml:space="preserve"> Thibault</t>
  </si>
  <si>
    <t xml:space="preserve"> Amandine</t>
  </si>
  <si>
    <t xml:space="preserve"> Ulrich</t>
  </si>
  <si>
    <t xml:space="preserve"> Benoît</t>
  </si>
  <si>
    <t xml:space="preserve"> Olivier</t>
  </si>
  <si>
    <t xml:space="preserve"> Henri, Joël</t>
  </si>
  <si>
    <t xml:space="preserve"> Fête Nationale</t>
  </si>
  <si>
    <t xml:space="preserve"> Donald</t>
  </si>
  <si>
    <t xml:space="preserve"> Notre Dame du Mont Carmel</t>
  </si>
  <si>
    <t xml:space="preserve"> Charlotte</t>
  </si>
  <si>
    <t xml:space="preserve"> Frédéric</t>
  </si>
  <si>
    <t xml:space="preserve"> Arsène</t>
  </si>
  <si>
    <t xml:space="preserve"> Marina</t>
  </si>
  <si>
    <t xml:space="preserve"> Victor</t>
  </si>
  <si>
    <t xml:space="preserve"> Marie-Madeleine</t>
  </si>
  <si>
    <t xml:space="preserve"> Brigitte</t>
  </si>
  <si>
    <t xml:space="preserve"> Christine</t>
  </si>
  <si>
    <t xml:space="preserve"> Jacques</t>
  </si>
  <si>
    <t xml:space="preserve"> Anne, Joachin</t>
  </si>
  <si>
    <t xml:space="preserve"> Nathalie</t>
  </si>
  <si>
    <t xml:space="preserve"> Samson</t>
  </si>
  <si>
    <t xml:space="preserve"> Marthe</t>
  </si>
  <si>
    <t xml:space="preserve"> Juliette</t>
  </si>
  <si>
    <t xml:space="preserve"> Ignace de Loyola</t>
  </si>
  <si>
    <t xml:space="preserve"> Alphonse</t>
  </si>
  <si>
    <t xml:space="preserve"> Julien Eymard</t>
  </si>
  <si>
    <t xml:space="preserve"> Lydie</t>
  </si>
  <si>
    <t xml:space="preserve"> Jean-Marie Vianney</t>
  </si>
  <si>
    <t xml:space="preserve"> Abel</t>
  </si>
  <si>
    <t xml:space="preserve"> Transfiguration</t>
  </si>
  <si>
    <t xml:space="preserve"> Gaétan</t>
  </si>
  <si>
    <t xml:space="preserve"> Dominique</t>
  </si>
  <si>
    <t xml:space="preserve"> Amour</t>
  </si>
  <si>
    <t xml:space="preserve"> Laurent</t>
  </si>
  <si>
    <t xml:space="preserve"> Claire</t>
  </si>
  <si>
    <t xml:space="preserve"> Clarisse</t>
  </si>
  <si>
    <t xml:space="preserve"> Hippolyte</t>
  </si>
  <si>
    <t xml:space="preserve"> Evrard</t>
  </si>
  <si>
    <t xml:space="preserve"> Assomption</t>
  </si>
  <si>
    <t xml:space="preserve"> Armel</t>
  </si>
  <si>
    <t xml:space="preserve"> Hyacinthe</t>
  </si>
  <si>
    <t xml:space="preserve"> Hélène</t>
  </si>
  <si>
    <t xml:space="preserve"> Jean-Eudes</t>
  </si>
  <si>
    <t xml:space="preserve"> Bernard</t>
  </si>
  <si>
    <t xml:space="preserve"> Christophe</t>
  </si>
  <si>
    <t xml:space="preserve"> Fabrice</t>
  </si>
  <si>
    <t xml:space="preserve"> Rose de Lima</t>
  </si>
  <si>
    <t xml:space="preserve"> Barthélémy</t>
  </si>
  <si>
    <t xml:space="preserve"> Louis</t>
  </si>
  <si>
    <t xml:space="preserve"> Natacha</t>
  </si>
  <si>
    <t xml:space="preserve"> Monique</t>
  </si>
  <si>
    <t xml:space="preserve"> Sabine</t>
  </si>
  <si>
    <t xml:space="preserve"> Fiacre</t>
  </si>
  <si>
    <t xml:space="preserve"> Aristide</t>
  </si>
  <si>
    <t xml:space="preserve"> Gilles</t>
  </si>
  <si>
    <t xml:space="preserve"> Ingrid</t>
  </si>
  <si>
    <t xml:space="preserve"> Grégoire</t>
  </si>
  <si>
    <t xml:space="preserve"> Rosalie</t>
  </si>
  <si>
    <t xml:space="preserve"> Raïssa</t>
  </si>
  <si>
    <t xml:space="preserve"> Bertrand</t>
  </si>
  <si>
    <t xml:space="preserve"> Reine</t>
  </si>
  <si>
    <t xml:space="preserve"> Nativité</t>
  </si>
  <si>
    <t xml:space="preserve"> Alain</t>
  </si>
  <si>
    <t xml:space="preserve"> Inès</t>
  </si>
  <si>
    <t xml:space="preserve"> Adelphe</t>
  </si>
  <si>
    <t xml:space="preserve"> Apollinaire</t>
  </si>
  <si>
    <t xml:space="preserve"> Aimé</t>
  </si>
  <si>
    <t xml:space="preserve"> Croix Glorieuse</t>
  </si>
  <si>
    <t xml:space="preserve"> Roland</t>
  </si>
  <si>
    <t xml:space="preserve"> Edith</t>
  </si>
  <si>
    <t xml:space="preserve"> Renaud</t>
  </si>
  <si>
    <t xml:space="preserve"> Nadège</t>
  </si>
  <si>
    <t xml:space="preserve"> Emilie</t>
  </si>
  <si>
    <t xml:space="preserve"> Davy</t>
  </si>
  <si>
    <t xml:space="preserve"> Matthieu</t>
  </si>
  <si>
    <t xml:space="preserve"> Maurice</t>
  </si>
  <si>
    <t xml:space="preserve"> Automne</t>
  </si>
  <si>
    <t xml:space="preserve"> Thècle</t>
  </si>
  <si>
    <t xml:space="preserve"> Hermann</t>
  </si>
  <si>
    <t xml:space="preserve"> Côme, Damien</t>
  </si>
  <si>
    <t xml:space="preserve"> Vincent de Paul</t>
  </si>
  <si>
    <t xml:space="preserve"> Venceslas</t>
  </si>
  <si>
    <t xml:space="preserve"> Michel, Gabriel, Raphaël</t>
  </si>
  <si>
    <t xml:space="preserve"> Jérôme</t>
  </si>
  <si>
    <t xml:space="preserve"> Thérèse de l'Enfant Jésus</t>
  </si>
  <si>
    <t xml:space="preserve"> Léger</t>
  </si>
  <si>
    <t xml:space="preserve"> Gérard</t>
  </si>
  <si>
    <t xml:space="preserve"> François d'Assise</t>
  </si>
  <si>
    <t xml:space="preserve"> Fleur</t>
  </si>
  <si>
    <t xml:space="preserve"> Bruno</t>
  </si>
  <si>
    <t xml:space="preserve"> Serge</t>
  </si>
  <si>
    <t xml:space="preserve"> Pélagie</t>
  </si>
  <si>
    <t xml:space="preserve"> Denis</t>
  </si>
  <si>
    <t xml:space="preserve"> Ghislain</t>
  </si>
  <si>
    <t xml:space="preserve"> Firmin</t>
  </si>
  <si>
    <t xml:space="preserve"> Wilfried</t>
  </si>
  <si>
    <t xml:space="preserve"> Géraud</t>
  </si>
  <si>
    <t xml:space="preserve"> Juste</t>
  </si>
  <si>
    <t xml:space="preserve"> Thérèse d'Avila</t>
  </si>
  <si>
    <t xml:space="preserve"> Edwige</t>
  </si>
  <si>
    <t xml:space="preserve"> Baudoin</t>
  </si>
  <si>
    <t xml:space="preserve"> Luc</t>
  </si>
  <si>
    <t xml:space="preserve"> René</t>
  </si>
  <si>
    <t xml:space="preserve"> Adeline</t>
  </si>
  <si>
    <t xml:space="preserve"> Céline</t>
  </si>
  <si>
    <t xml:space="preserve"> Elodie</t>
  </si>
  <si>
    <t xml:space="preserve"> Jean de Capistran</t>
  </si>
  <si>
    <t xml:space="preserve"> Florentin</t>
  </si>
  <si>
    <t xml:space="preserve"> Crépin</t>
  </si>
  <si>
    <t xml:space="preserve"> Dimitri</t>
  </si>
  <si>
    <t xml:space="preserve"> Emeline</t>
  </si>
  <si>
    <t xml:space="preserve"> Jude</t>
  </si>
  <si>
    <t xml:space="preserve"> Narcisse</t>
  </si>
  <si>
    <t xml:space="preserve"> Bienvenu</t>
  </si>
  <si>
    <t xml:space="preserve"> Quentin</t>
  </si>
  <si>
    <t xml:space="preserve"> Toussaint</t>
  </si>
  <si>
    <t xml:space="preserve"> Défunts</t>
  </si>
  <si>
    <t xml:space="preserve"> Hubert</t>
  </si>
  <si>
    <t xml:space="preserve"> Charles</t>
  </si>
  <si>
    <t xml:space="preserve"> Sylvie</t>
  </si>
  <si>
    <t xml:space="preserve"> Bertille</t>
  </si>
  <si>
    <t xml:space="preserve"> Carine</t>
  </si>
  <si>
    <t xml:space="preserve"> Geoffroy</t>
  </si>
  <si>
    <t xml:space="preserve"> Théodore</t>
  </si>
  <si>
    <t xml:space="preserve"> Léon</t>
  </si>
  <si>
    <t xml:space="preserve"> Armistice 1918</t>
  </si>
  <si>
    <t xml:space="preserve"> Christian</t>
  </si>
  <si>
    <t xml:space="preserve"> Brice</t>
  </si>
  <si>
    <t xml:space="preserve"> Sidoine</t>
  </si>
  <si>
    <t xml:space="preserve"> Albert</t>
  </si>
  <si>
    <t xml:space="preserve"> Marguerite</t>
  </si>
  <si>
    <t xml:space="preserve"> Elisabeth</t>
  </si>
  <si>
    <t xml:space="preserve"> Aude</t>
  </si>
  <si>
    <t xml:space="preserve"> Tanguy</t>
  </si>
  <si>
    <t xml:space="preserve"> Edmond</t>
  </si>
  <si>
    <t xml:space="preserve"> Présence de Marie</t>
  </si>
  <si>
    <t xml:space="preserve"> Cécile</t>
  </si>
  <si>
    <t xml:space="preserve"> Clément</t>
  </si>
  <si>
    <t xml:space="preserve"> Flora</t>
  </si>
  <si>
    <t xml:space="preserve"> Delphine</t>
  </si>
  <si>
    <t xml:space="preserve"> Sévrin</t>
  </si>
  <si>
    <t xml:space="preserve"> Jacques de la Marche</t>
  </si>
  <si>
    <t xml:space="preserve"> Saturnin</t>
  </si>
  <si>
    <t xml:space="preserve"> André</t>
  </si>
  <si>
    <t xml:space="preserve"> Florence</t>
  </si>
  <si>
    <t xml:space="preserve"> Viviane</t>
  </si>
  <si>
    <t xml:space="preserve"> François-Xavier</t>
  </si>
  <si>
    <t xml:space="preserve"> Barbara</t>
  </si>
  <si>
    <t xml:space="preserve"> Gérald</t>
  </si>
  <si>
    <t xml:space="preserve"> Nicolas</t>
  </si>
  <si>
    <t xml:space="preserve"> Ambroise</t>
  </si>
  <si>
    <t xml:space="preserve"> Immaculée Conception</t>
  </si>
  <si>
    <t xml:space="preserve"> Pierre Fourier</t>
  </si>
  <si>
    <t xml:space="preserve"> Romaric</t>
  </si>
  <si>
    <t xml:space="preserve"> Daniel</t>
  </si>
  <si>
    <t xml:space="preserve"> Jeanne-Françoise de Chantal</t>
  </si>
  <si>
    <t xml:space="preserve"> Lucie</t>
  </si>
  <si>
    <t xml:space="preserve"> Odile</t>
  </si>
  <si>
    <t xml:space="preserve"> Ninon</t>
  </si>
  <si>
    <t xml:space="preserve"> Alice</t>
  </si>
  <si>
    <t xml:space="preserve"> Gaël</t>
  </si>
  <si>
    <t xml:space="preserve"> Gatien</t>
  </si>
  <si>
    <t xml:space="preserve"> Urbain</t>
  </si>
  <si>
    <t xml:space="preserve"> Théophile</t>
  </si>
  <si>
    <t xml:space="preserve"> Hiver</t>
  </si>
  <si>
    <t xml:space="preserve"> Françoise-Xavière</t>
  </si>
  <si>
    <t xml:space="preserve"> Armand</t>
  </si>
  <si>
    <t xml:space="preserve"> Adèle</t>
  </si>
  <si>
    <t xml:space="preserve"> Noël</t>
  </si>
  <si>
    <t xml:space="preserve"> Etienne</t>
  </si>
  <si>
    <t xml:space="preserve"> Jean</t>
  </si>
  <si>
    <t xml:space="preserve"> Innocents</t>
  </si>
  <si>
    <t xml:space="preserve"> David</t>
  </si>
  <si>
    <t xml:space="preserve"> Roger</t>
  </si>
  <si>
    <t xml:space="preserve"> Sylvestre</t>
  </si>
  <si>
    <t>Mois</t>
  </si>
  <si>
    <t>Jour</t>
  </si>
  <si>
    <t>Zone A</t>
  </si>
  <si>
    <t>Zone C</t>
  </si>
  <si>
    <t>Zone B</t>
  </si>
  <si>
    <t>Début</t>
  </si>
  <si>
    <t>Fin</t>
  </si>
  <si>
    <t>Sélection des
jours chômés
de la semaine</t>
  </si>
  <si>
    <t>Sélection des
jours fériés</t>
  </si>
  <si>
    <t>Indications des dates chômées supplémentaires</t>
  </si>
  <si>
    <t>Intitulés Des jours chômés supplémentaires</t>
  </si>
  <si>
    <t>Répétitif ?</t>
  </si>
  <si>
    <t>Dates calculées
pour l'année en cours</t>
  </si>
  <si>
    <t>Tous les fériés : fériés et ponts</t>
  </si>
  <si>
    <t>Vacances scolaires</t>
  </si>
  <si>
    <t>Fêtes ou Fériés</t>
  </si>
  <si>
    <t>Noël</t>
  </si>
  <si>
    <t>Jour de l'an</t>
  </si>
  <si>
    <t>Lundi de Pâques</t>
  </si>
  <si>
    <t>Fête du travail</t>
  </si>
  <si>
    <t>Jeudi de l'Ascension</t>
  </si>
  <si>
    <t>Vendredi Saint</t>
  </si>
  <si>
    <t>Victoire 1945</t>
  </si>
  <si>
    <t>Lundi de Pentecôte</t>
  </si>
  <si>
    <t>Fête Nationale</t>
  </si>
  <si>
    <t>L'Assomption</t>
  </si>
  <si>
    <t>La Toussain</t>
  </si>
  <si>
    <t>Fête des morts</t>
  </si>
  <si>
    <t>La Saint Etienne</t>
  </si>
  <si>
    <t>Raison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</si>
</sst>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0"/>
    <numFmt numFmtId="165" formatCode="mmmm\ yyyy"/>
    <numFmt numFmtId="166" formatCode="dd"/>
  </numFmts>
  <fonts count="2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2"/>
      <color theme="1"/>
      <name val="Elephant"/>
      <family val="1"/>
    </font>
    <font>
      <sz val="22"/>
      <color theme="1"/>
      <name val="Calibri"/>
      <family val="2"/>
      <scheme val="minor"/>
    </font>
    <font>
      <b/>
      <sz val="16"/>
      <color theme="1"/>
      <name val="Elephant"/>
      <family val="1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color rgb="FF000000"/>
      <name val="Tahoma"/>
      <family val="2"/>
    </font>
    <font>
      <b/>
      <sz val="11"/>
      <color theme="0"/>
      <name val="Calibri"/>
      <family val="2"/>
    </font>
    <font>
      <sz val="11"/>
      <color theme="1"/>
      <name val="Calibri"/>
      <family val="2"/>
    </font>
    <font>
      <sz val="11"/>
      <color theme="7" tint="0.79998168889431442"/>
      <name val="Calibri"/>
      <family val="2"/>
    </font>
    <font>
      <b/>
      <sz val="9"/>
      <color theme="7" tint="0.79998168889431442"/>
      <name val="Calibri"/>
      <family val="2"/>
    </font>
    <font>
      <b/>
      <sz val="9"/>
      <name val="Calibri"/>
      <family val="2"/>
    </font>
    <font>
      <sz val="11"/>
      <name val="Calibri"/>
      <family val="2"/>
    </font>
    <font>
      <b/>
      <sz val="9"/>
      <color theme="1"/>
      <name val="Calibri"/>
      <family val="2"/>
    </font>
    <font>
      <sz val="11"/>
      <color rgb="FF7030A0"/>
      <name val="Calibri"/>
      <family val="2"/>
    </font>
    <font>
      <sz val="11"/>
      <color theme="7" tint="-0.499984740745262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2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rgb="FF7030A0"/>
        <bgColor theme="4"/>
      </patternFill>
    </fill>
    <fill>
      <patternFill patternType="solid">
        <fgColor rgb="FFFFFF9F"/>
        <bgColor indexed="64"/>
      </patternFill>
    </fill>
    <fill>
      <patternFill patternType="solid">
        <fgColor rgb="FFFF8B8B"/>
        <bgColor indexed="64"/>
      </patternFill>
    </fill>
    <fill>
      <patternFill patternType="solid">
        <fgColor rgb="FF89FFBE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5">
    <xf numFmtId="0" fontId="0" fillId="0" borderId="0" xfId="0"/>
    <xf numFmtId="164" fontId="0" fillId="0" borderId="3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0" fontId="0" fillId="0" borderId="10" xfId="0" applyFill="1" applyBorder="1"/>
    <xf numFmtId="0" fontId="0" fillId="0" borderId="7" xfId="0" applyFill="1" applyBorder="1" applyAlignment="1">
      <alignment horizontal="center"/>
    </xf>
    <xf numFmtId="0" fontId="0" fillId="0" borderId="0" xfId="0" applyFill="1" applyBorder="1"/>
    <xf numFmtId="0" fontId="0" fillId="0" borderId="2" xfId="0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2" fillId="0" borderId="3" xfId="0" applyFont="1" applyBorder="1" applyAlignment="1">
      <alignment vertical="center"/>
    </xf>
    <xf numFmtId="166" fontId="2" fillId="0" borderId="10" xfId="0" applyNumberFormat="1" applyFont="1" applyBorder="1" applyAlignment="1">
      <alignment vertical="center"/>
    </xf>
    <xf numFmtId="166" fontId="1" fillId="0" borderId="4" xfId="0" applyNumberFormat="1" applyFont="1" applyBorder="1" applyAlignment="1">
      <alignment horizontal="center" vertical="center"/>
    </xf>
    <xf numFmtId="0" fontId="0" fillId="0" borderId="8" xfId="0" applyFill="1" applyBorder="1" applyAlignment="1">
      <alignment horizontal="center"/>
    </xf>
    <xf numFmtId="0" fontId="4" fillId="0" borderId="0" xfId="0" applyFont="1"/>
    <xf numFmtId="0" fontId="0" fillId="0" borderId="11" xfId="0" applyFill="1" applyBorder="1"/>
    <xf numFmtId="0" fontId="0" fillId="0" borderId="0" xfId="0" applyFill="1" applyBorder="1" applyAlignment="1">
      <alignment horizontal="center"/>
    </xf>
    <xf numFmtId="165" fontId="3" fillId="0" borderId="9" xfId="0" applyNumberFormat="1" applyFont="1" applyBorder="1" applyAlignment="1">
      <alignment horizontal="center" vertical="center"/>
    </xf>
    <xf numFmtId="0" fontId="0" fillId="0" borderId="3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2" fillId="0" borderId="3" xfId="0" applyFont="1" applyBorder="1" applyAlignment="1">
      <alignment horizontal="center" vertical="center"/>
    </xf>
    <xf numFmtId="166" fontId="2" fillId="0" borderId="10" xfId="0" applyNumberFormat="1" applyFont="1" applyBorder="1" applyAlignment="1">
      <alignment horizontal="center" vertical="center"/>
    </xf>
    <xf numFmtId="166" fontId="2" fillId="0" borderId="10" xfId="0" applyNumberFormat="1" applyFont="1" applyBorder="1" applyAlignment="1">
      <alignment vertical="center"/>
    </xf>
    <xf numFmtId="166" fontId="1" fillId="0" borderId="4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166" fontId="2" fillId="0" borderId="10" xfId="0" applyNumberFormat="1" applyFont="1" applyBorder="1" applyAlignment="1">
      <alignment horizontal="center" vertical="center"/>
    </xf>
    <xf numFmtId="166" fontId="1" fillId="0" borderId="10" xfId="0" applyNumberFormat="1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0" fillId="0" borderId="10" xfId="0" applyBorder="1"/>
    <xf numFmtId="0" fontId="0" fillId="0" borderId="0" xfId="0" applyBorder="1"/>
    <xf numFmtId="0" fontId="2" fillId="0" borderId="10" xfId="0" applyFont="1" applyBorder="1" applyAlignment="1">
      <alignment vertical="center"/>
    </xf>
    <xf numFmtId="0" fontId="8" fillId="0" borderId="0" xfId="0" applyFont="1"/>
    <xf numFmtId="164" fontId="8" fillId="0" borderId="3" xfId="0" applyNumberFormat="1" applyFont="1" applyBorder="1" applyAlignment="1">
      <alignment horizontal="center" vertical="center"/>
    </xf>
    <xf numFmtId="164" fontId="8" fillId="0" borderId="1" xfId="0" applyNumberFormat="1" applyFont="1" applyBorder="1" applyAlignment="1">
      <alignment horizontal="center" vertical="center"/>
    </xf>
    <xf numFmtId="164" fontId="8" fillId="0" borderId="5" xfId="0" applyNumberFormat="1" applyFont="1" applyBorder="1" applyAlignment="1">
      <alignment horizontal="center" vertical="center"/>
    </xf>
    <xf numFmtId="0" fontId="8" fillId="0" borderId="10" xfId="0" applyFont="1" applyBorder="1"/>
    <xf numFmtId="0" fontId="8" fillId="0" borderId="0" xfId="0" applyFont="1" applyBorder="1"/>
    <xf numFmtId="0" fontId="0" fillId="0" borderId="2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11" fillId="4" borderId="8" xfId="0" applyFont="1" applyFill="1" applyBorder="1" applyAlignment="1">
      <alignment horizontal="center" vertical="center" wrapText="1"/>
    </xf>
    <xf numFmtId="0" fontId="11" fillId="4" borderId="14" xfId="0" applyFont="1" applyFill="1" applyBorder="1" applyAlignment="1">
      <alignment horizontal="center" vertical="center" wrapText="1"/>
    </xf>
    <xf numFmtId="0" fontId="11" fillId="4" borderId="2" xfId="0" applyFont="1" applyFill="1" applyBorder="1" applyAlignment="1">
      <alignment horizontal="center" vertical="center" wrapText="1"/>
    </xf>
    <xf numFmtId="0" fontId="12" fillId="0" borderId="0" xfId="0" applyFont="1"/>
    <xf numFmtId="0" fontId="13" fillId="5" borderId="12" xfId="0" applyFont="1" applyFill="1" applyBorder="1"/>
    <xf numFmtId="16" fontId="13" fillId="5" borderId="12" xfId="0" applyNumberFormat="1" applyFont="1" applyFill="1" applyBorder="1"/>
    <xf numFmtId="14" fontId="14" fillId="5" borderId="9" xfId="0" applyNumberFormat="1" applyFont="1" applyFill="1" applyBorder="1" applyAlignment="1">
      <alignment horizontal="right" indent="1"/>
    </xf>
    <xf numFmtId="14" fontId="15" fillId="6" borderId="14" xfId="0" applyNumberFormat="1" applyFont="1" applyFill="1" applyBorder="1" applyAlignment="1">
      <alignment horizontal="left" vertical="center" indent="1"/>
    </xf>
    <xf numFmtId="14" fontId="16" fillId="5" borderId="14" xfId="0" applyNumberFormat="1" applyFont="1" applyFill="1" applyBorder="1" applyAlignment="1">
      <alignment horizontal="center" vertical="center"/>
    </xf>
    <xf numFmtId="14" fontId="15" fillId="5" borderId="12" xfId="0" applyNumberFormat="1" applyFont="1" applyFill="1" applyBorder="1" applyAlignment="1">
      <alignment horizontal="center" vertical="center"/>
    </xf>
    <xf numFmtId="14" fontId="17" fillId="5" borderId="14" xfId="0" applyNumberFormat="1" applyFont="1" applyFill="1" applyBorder="1" applyAlignment="1">
      <alignment horizontal="center"/>
    </xf>
    <xf numFmtId="0" fontId="18" fillId="4" borderId="12" xfId="0" applyFont="1" applyFill="1" applyBorder="1" applyAlignment="1">
      <alignment horizontal="center"/>
    </xf>
    <xf numFmtId="0" fontId="18" fillId="4" borderId="12" xfId="0" applyFont="1" applyFill="1" applyBorder="1"/>
    <xf numFmtId="0" fontId="19" fillId="7" borderId="9" xfId="0" applyFont="1" applyFill="1" applyBorder="1"/>
    <xf numFmtId="0" fontId="12" fillId="0" borderId="0" xfId="0" applyFont="1" applyFill="1"/>
    <xf numFmtId="0" fontId="19" fillId="4" borderId="12" xfId="0" applyFont="1" applyFill="1" applyBorder="1"/>
    <xf numFmtId="0" fontId="18" fillId="4" borderId="9" xfId="0" applyFont="1" applyFill="1" applyBorder="1"/>
    <xf numFmtId="0" fontId="18" fillId="4" borderId="13" xfId="0" applyFont="1" applyFill="1" applyBorder="1"/>
    <xf numFmtId="0" fontId="18" fillId="0" borderId="0" xfId="0" applyFont="1" applyFill="1" applyBorder="1"/>
    <xf numFmtId="0" fontId="19" fillId="0" borderId="0" xfId="0" applyFont="1" applyFill="1" applyBorder="1"/>
    <xf numFmtId="0" fontId="19" fillId="7" borderId="14" xfId="0" applyFont="1" applyFill="1" applyBorder="1"/>
    <xf numFmtId="0" fontId="15" fillId="6" borderId="14" xfId="0" applyNumberFormat="1" applyFont="1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14" xfId="0" applyNumberFormat="1" applyFill="1" applyBorder="1" applyAlignment="1">
      <alignment horizontal="center"/>
    </xf>
    <xf numFmtId="0" fontId="0" fillId="5" borderId="14" xfId="0" applyFill="1" applyBorder="1" applyAlignment="1">
      <alignment horizontal="left"/>
    </xf>
    <xf numFmtId="14" fontId="8" fillId="6" borderId="14" xfId="0" applyNumberFormat="1" applyFont="1" applyFill="1" applyBorder="1" applyAlignment="1">
      <alignment horizontal="center" vertical="center"/>
    </xf>
    <xf numFmtId="0" fontId="6" fillId="8" borderId="14" xfId="0" applyFont="1" applyFill="1" applyBorder="1"/>
    <xf numFmtId="0" fontId="6" fillId="8" borderId="14" xfId="0" applyFont="1" applyFill="1" applyBorder="1" applyAlignment="1">
      <alignment horizontal="center"/>
    </xf>
    <xf numFmtId="166" fontId="0" fillId="0" borderId="7" xfId="0" applyNumberFormat="1" applyFill="1" applyBorder="1" applyAlignment="1"/>
    <xf numFmtId="0" fontId="0" fillId="0" borderId="2" xfId="0" applyFill="1" applyBorder="1" applyAlignment="1"/>
    <xf numFmtId="0" fontId="0" fillId="0" borderId="8" xfId="0" applyFill="1" applyBorder="1" applyAlignment="1"/>
    <xf numFmtId="166" fontId="0" fillId="0" borderId="2" xfId="0" applyNumberFormat="1" applyFill="1" applyBorder="1" applyAlignment="1"/>
    <xf numFmtId="0" fontId="0" fillId="0" borderId="7" xfId="0" applyFill="1" applyBorder="1" applyAlignment="1"/>
    <xf numFmtId="0" fontId="0" fillId="4" borderId="0" xfId="0" applyFill="1"/>
    <xf numFmtId="0" fontId="6" fillId="4" borderId="0" xfId="0" applyFont="1" applyFill="1" applyAlignment="1">
      <alignment horizontal="center" vertical="center" wrapText="1"/>
    </xf>
    <xf numFmtId="0" fontId="0" fillId="0" borderId="2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Border="1" applyAlignment="1">
      <alignment horizontal="center"/>
    </xf>
    <xf numFmtId="164" fontId="8" fillId="0" borderId="10" xfId="0" applyNumberFormat="1" applyFont="1" applyBorder="1" applyAlignment="1">
      <alignment horizontal="center" vertical="top"/>
    </xf>
    <xf numFmtId="164" fontId="8" fillId="0" borderId="0" xfId="0" applyNumberFormat="1" applyFont="1" applyBorder="1" applyAlignment="1">
      <alignment horizontal="center" vertical="top"/>
    </xf>
    <xf numFmtId="0" fontId="1" fillId="0" borderId="0" xfId="0" applyFont="1" applyBorder="1" applyAlignment="1">
      <alignment horizontal="center" vertical="center" shrinkToFit="1"/>
    </xf>
    <xf numFmtId="0" fontId="9" fillId="0" borderId="5" xfId="0" applyFont="1" applyBorder="1" applyAlignment="1">
      <alignment horizontal="center" vertical="center" shrinkToFit="1"/>
    </xf>
    <xf numFmtId="0" fontId="9" fillId="0" borderId="11" xfId="0" applyFont="1" applyBorder="1" applyAlignment="1">
      <alignment horizontal="center" vertical="center" shrinkToFit="1"/>
    </xf>
    <xf numFmtId="0" fontId="9" fillId="0" borderId="6" xfId="0" applyFont="1" applyBorder="1" applyAlignment="1">
      <alignment horizontal="center" vertical="center" shrinkToFit="1"/>
    </xf>
    <xf numFmtId="0" fontId="0" fillId="0" borderId="2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164" fontId="8" fillId="0" borderId="4" xfId="0" applyNumberFormat="1" applyFont="1" applyBorder="1" applyAlignment="1">
      <alignment horizontal="center" vertical="top"/>
    </xf>
    <xf numFmtId="164" fontId="8" fillId="0" borderId="6" xfId="0" applyNumberFormat="1" applyFont="1" applyBorder="1" applyAlignment="1">
      <alignment horizontal="center" vertical="top"/>
    </xf>
    <xf numFmtId="165" fontId="5" fillId="2" borderId="12" xfId="0" applyNumberFormat="1" applyFont="1" applyFill="1" applyBorder="1" applyAlignment="1">
      <alignment horizontal="center" vertical="center"/>
    </xf>
    <xf numFmtId="165" fontId="5" fillId="2" borderId="9" xfId="0" applyNumberFormat="1" applyFont="1" applyFill="1" applyBorder="1" applyAlignment="1">
      <alignment horizontal="center" vertical="center"/>
    </xf>
    <xf numFmtId="165" fontId="5" fillId="2" borderId="13" xfId="0" applyNumberFormat="1" applyFont="1" applyFill="1" applyBorder="1" applyAlignment="1">
      <alignment horizontal="center" vertical="center"/>
    </xf>
    <xf numFmtId="165" fontId="5" fillId="3" borderId="12" xfId="0" applyNumberFormat="1" applyFont="1" applyFill="1" applyBorder="1" applyAlignment="1">
      <alignment horizontal="center" vertical="center"/>
    </xf>
    <xf numFmtId="165" fontId="5" fillId="3" borderId="9" xfId="0" applyNumberFormat="1" applyFont="1" applyFill="1" applyBorder="1" applyAlignment="1">
      <alignment horizontal="center" vertical="center"/>
    </xf>
    <xf numFmtId="165" fontId="5" fillId="3" borderId="13" xfId="0" applyNumberFormat="1" applyFont="1" applyFill="1" applyBorder="1" applyAlignment="1">
      <alignment horizontal="center" vertical="center"/>
    </xf>
    <xf numFmtId="0" fontId="0" fillId="0" borderId="7" xfId="0" applyFill="1" applyBorder="1" applyAlignment="1">
      <alignment horizontal="center"/>
    </xf>
    <xf numFmtId="0" fontId="1" fillId="0" borderId="5" xfId="0" applyFont="1" applyBorder="1" applyAlignment="1">
      <alignment horizontal="center" vertical="center" shrinkToFit="1"/>
    </xf>
    <xf numFmtId="0" fontId="1" fillId="0" borderId="11" xfId="0" applyFont="1" applyBorder="1" applyAlignment="1">
      <alignment horizontal="center" vertical="center" shrinkToFit="1"/>
    </xf>
    <xf numFmtId="0" fontId="1" fillId="0" borderId="6" xfId="0" applyFont="1" applyBorder="1" applyAlignment="1">
      <alignment horizontal="center" vertical="center" shrinkToFit="1"/>
    </xf>
    <xf numFmtId="164" fontId="0" fillId="0" borderId="2" xfId="0" applyNumberFormat="1" applyBorder="1" applyAlignment="1">
      <alignment horizontal="center" vertical="center"/>
    </xf>
    <xf numFmtId="0" fontId="11" fillId="4" borderId="5" xfId="0" applyFont="1" applyFill="1" applyBorder="1" applyAlignment="1">
      <alignment horizontal="center" vertical="center" wrapText="1"/>
    </xf>
    <xf numFmtId="0" fontId="11" fillId="4" borderId="6" xfId="0" applyFont="1" applyFill="1" applyBorder="1" applyAlignment="1">
      <alignment horizontal="center" vertical="center" wrapText="1"/>
    </xf>
    <xf numFmtId="0" fontId="7" fillId="9" borderId="14" xfId="0" applyFont="1" applyFill="1" applyBorder="1" applyAlignment="1">
      <alignment horizontal="center" vertical="center"/>
    </xf>
    <xf numFmtId="0" fontId="7" fillId="10" borderId="14" xfId="0" applyFont="1" applyFill="1" applyBorder="1" applyAlignment="1">
      <alignment horizontal="center" vertical="center"/>
    </xf>
    <xf numFmtId="0" fontId="7" fillId="11" borderId="14" xfId="0" applyFont="1" applyFill="1" applyBorder="1" applyAlignment="1">
      <alignment horizontal="center" vertical="center"/>
    </xf>
    <xf numFmtId="0" fontId="11" fillId="4" borderId="0" xfId="0" applyFont="1" applyFill="1" applyBorder="1" applyAlignment="1">
      <alignment horizontal="center" vertical="center" wrapText="1"/>
    </xf>
    <xf numFmtId="0" fontId="17" fillId="5" borderId="14" xfId="0" applyNumberFormat="1" applyFont="1" applyFill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0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</cellXfs>
  <cellStyles count="1">
    <cellStyle name="Normal" xfId="0" builtinId="0"/>
  </cellStyles>
  <dxfs count="50"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89FFBE"/>
        </patternFill>
      </fill>
    </dxf>
    <dxf>
      <fill>
        <patternFill>
          <bgColor rgb="FFFF8B8B"/>
        </patternFill>
      </fill>
    </dxf>
    <dxf>
      <fill>
        <patternFill>
          <bgColor rgb="FFFFFF9F"/>
        </patternFill>
      </fill>
    </dxf>
    <dxf>
      <border>
        <bottom style="thin">
          <color auto="1"/>
        </bottom>
        <vertical/>
        <horizontal/>
      </border>
    </dxf>
    <dxf>
      <font>
        <color theme="0"/>
      </font>
      <border>
        <left/>
        <right/>
        <bottom/>
        <vertical/>
        <horizontal/>
      </border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89FFBE"/>
        </patternFill>
      </fill>
    </dxf>
    <dxf>
      <fill>
        <patternFill>
          <bgColor rgb="FFFF8B8B"/>
        </patternFill>
      </fill>
    </dxf>
    <dxf>
      <fill>
        <patternFill>
          <bgColor rgb="FFFFFF9F"/>
        </patternFill>
      </fill>
    </dxf>
    <dxf>
      <border>
        <bottom style="thin">
          <color auto="1"/>
        </bottom>
        <vertical/>
        <horizontal/>
      </border>
    </dxf>
    <dxf>
      <font>
        <color theme="0"/>
      </font>
      <border>
        <left/>
        <right/>
        <bottom/>
        <vertical/>
        <horizontal/>
      </border>
    </dxf>
    <dxf>
      <fill>
        <patternFill patternType="solid">
          <fgColor indexed="64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89FFBE"/>
      <color rgb="FFFF8B8B"/>
      <color rgb="FFFFFF9F"/>
      <color rgb="FFA7FFCF"/>
      <color rgb="FFFFA7A7"/>
      <color rgb="FFFFFFA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fmlaLink="B2" lockText="1" noThreeD="1"/>
</file>

<file path=xl/ctrlProps/ctrlProp2.xml><?xml version="1.0" encoding="utf-8"?>
<formControlPr xmlns="http://schemas.microsoft.com/office/spreadsheetml/2009/9/main" objectType="CheckBox" fmlaLink="B3" lockText="1" noThreeD="1"/>
</file>

<file path=xl/ctrlProps/ctrlProp3.xml><?xml version="1.0" encoding="utf-8"?>
<formControlPr xmlns="http://schemas.microsoft.com/office/spreadsheetml/2009/9/main" objectType="CheckBox" fmlaLink="B4" lockText="1" noThreeD="1"/>
</file>

<file path=xl/ctrlProps/ctrlProp4.xml><?xml version="1.0" encoding="utf-8"?>
<formControlPr xmlns="http://schemas.microsoft.com/office/spreadsheetml/2009/9/main" objectType="CheckBox" fmlaLink="B5" lockText="1" noThreeD="1"/>
</file>

<file path=xl/ctrlProps/ctrlProp5.xml><?xml version="1.0" encoding="utf-8"?>
<formControlPr xmlns="http://schemas.microsoft.com/office/spreadsheetml/2009/9/main" objectType="CheckBox" fmlaLink="B6" lockText="1" noThreeD="1"/>
</file>

<file path=xl/ctrlProps/ctrlProp6.xml><?xml version="1.0" encoding="utf-8"?>
<formControlPr xmlns="http://schemas.microsoft.com/office/spreadsheetml/2009/9/main" objectType="CheckBox" fmlaLink="B7" lockText="1" noThreeD="1"/>
</file>

<file path=xl/ctrlProps/ctrlProp7.xml><?xml version="1.0" encoding="utf-8"?>
<formControlPr xmlns="http://schemas.microsoft.com/office/spreadsheetml/2009/9/main" objectType="CheckBox" checked="Checked" fmlaLink="B8" lockText="1" noThreeD="1"/>
</file>

<file path=xl/ctrlProps/ctrlProp8.xml><?xml version="1.0" encoding="utf-8"?>
<formControlPr xmlns="http://schemas.microsoft.com/office/spreadsheetml/2009/9/main" objectType="CheckBox" checked="Checked" fmlaLink="C3" lockText="1" noThreeD="1"/>
</file>

<file path=xl/ctrlProps/ctrlProp9.xml><?xml version="1.0" encoding="utf-8"?>
<formControlPr xmlns="http://schemas.microsoft.com/office/spreadsheetml/2009/9/main" objectType="CheckBox" checked="Checked" fmlaLink="C4" lockText="1" noThreeD="1"/>
</file>

<file path=xl/ctrlProps/ctrlProp10.xml><?xml version="1.0" encoding="utf-8"?>
<formControlPr xmlns="http://schemas.microsoft.com/office/spreadsheetml/2009/9/main" objectType="CheckBox" checked="Checked" fmlaLink="C5" lockText="1" noThreeD="1"/>
</file>

<file path=xl/ctrlProps/ctrlProp11.xml><?xml version="1.0" encoding="utf-8"?>
<formControlPr xmlns="http://schemas.microsoft.com/office/spreadsheetml/2009/9/main" objectType="CheckBox" checked="Checked" fmlaLink="C6" lockText="1" noThreeD="1"/>
</file>

<file path=xl/ctrlProps/ctrlProp12.xml><?xml version="1.0" encoding="utf-8"?>
<formControlPr xmlns="http://schemas.microsoft.com/office/spreadsheetml/2009/9/main" objectType="CheckBox" checked="Checked" fmlaLink="C8" lockText="1" noThreeD="1"/>
</file>

<file path=xl/ctrlProps/ctrlProp13.xml><?xml version="1.0" encoding="utf-8"?>
<formControlPr xmlns="http://schemas.microsoft.com/office/spreadsheetml/2009/9/main" objectType="CheckBox" checked="Checked" fmlaLink="C9" lockText="1" noThreeD="1"/>
</file>

<file path=xl/ctrlProps/ctrlProp14.xml><?xml version="1.0" encoding="utf-8"?>
<formControlPr xmlns="http://schemas.microsoft.com/office/spreadsheetml/2009/9/main" objectType="CheckBox" checked="Checked" fmlaLink="C10" lockText="1" noThreeD="1"/>
</file>

<file path=xl/ctrlProps/ctrlProp15.xml><?xml version="1.0" encoding="utf-8"?>
<formControlPr xmlns="http://schemas.microsoft.com/office/spreadsheetml/2009/9/main" objectType="CheckBox" checked="Checked" fmlaLink="C11" lockText="1" noThreeD="1"/>
</file>

<file path=xl/ctrlProps/ctrlProp16.xml><?xml version="1.0" encoding="utf-8"?>
<formControlPr xmlns="http://schemas.microsoft.com/office/spreadsheetml/2009/9/main" objectType="CheckBox" checked="Checked" fmlaLink="C12" lockText="1" noThreeD="1"/>
</file>

<file path=xl/ctrlProps/ctrlProp17.xml><?xml version="1.0" encoding="utf-8"?>
<formControlPr xmlns="http://schemas.microsoft.com/office/spreadsheetml/2009/9/main" objectType="CheckBox" checked="Checked" fmlaLink="C13" lockText="1" noThreeD="1"/>
</file>

<file path=xl/ctrlProps/ctrlProp18.xml><?xml version="1.0" encoding="utf-8"?>
<formControlPr xmlns="http://schemas.microsoft.com/office/spreadsheetml/2009/9/main" objectType="CheckBox" fmlaLink="C7" lockText="1" noThreeD="1"/>
</file>

<file path=xl/ctrlProps/ctrlProp19.xml><?xml version="1.0" encoding="utf-8"?>
<formControlPr xmlns="http://schemas.microsoft.com/office/spreadsheetml/2009/9/main" objectType="CheckBox" checked="Checked" fmlaLink="C14" lockText="1" noThreeD="1"/>
</file>

<file path=xl/ctrlProps/ctrlProp20.xml><?xml version="1.0" encoding="utf-8"?>
<formControlPr xmlns="http://schemas.microsoft.com/office/spreadsheetml/2009/9/main" objectType="CheckBox" fmlaLink="C15" lockText="1" noThreeD="1"/>
</file>

<file path=xl/ctrlProps/ctrlProp21.xml><?xml version="1.0" encoding="utf-8"?>
<formControlPr xmlns="http://schemas.microsoft.com/office/spreadsheetml/2009/9/main" objectType="CheckBox" fmlaLink="G2" lockText="1" noThreeD="1"/>
</file>

<file path=xl/ctrlProps/ctrlProp22.xml><?xml version="1.0" encoding="utf-8"?>
<formControlPr xmlns="http://schemas.microsoft.com/office/spreadsheetml/2009/9/main" objectType="CheckBox" fmlaLink="G3" lockText="1" noThreeD="1"/>
</file>

<file path=xl/ctrlProps/ctrlProp23.xml><?xml version="1.0" encoding="utf-8"?>
<formControlPr xmlns="http://schemas.microsoft.com/office/spreadsheetml/2009/9/main" objectType="CheckBox" fmlaLink="G4" lockText="1" noThreeD="1"/>
</file>

<file path=xl/ctrlProps/ctrlProp24.xml><?xml version="1.0" encoding="utf-8"?>
<formControlPr xmlns="http://schemas.microsoft.com/office/spreadsheetml/2009/9/main" objectType="CheckBox" fmlaLink="G5" lockText="1" noThreeD="1"/>
</file>

<file path=xl/ctrlProps/ctrlProp25.xml><?xml version="1.0" encoding="utf-8"?>
<formControlPr xmlns="http://schemas.microsoft.com/office/spreadsheetml/2009/9/main" objectType="CheckBox" fmlaLink="G6" lockText="1" noThreeD="1"/>
</file>

<file path=xl/ctrlProps/ctrlProp26.xml><?xml version="1.0" encoding="utf-8"?>
<formControlPr xmlns="http://schemas.microsoft.com/office/spreadsheetml/2009/9/main" objectType="CheckBox" fmlaLink="G7" lockText="1" noThreeD="1"/>
</file>

<file path=xl/ctrlProps/ctrlProp27.xml><?xml version="1.0" encoding="utf-8"?>
<formControlPr xmlns="http://schemas.microsoft.com/office/spreadsheetml/2009/9/main" objectType="CheckBox" fmlaLink="G8" lockText="1" noThreeD="1"/>
</file>

<file path=xl/ctrlProps/ctrlProp28.xml><?xml version="1.0" encoding="utf-8"?>
<formControlPr xmlns="http://schemas.microsoft.com/office/spreadsheetml/2009/9/main" objectType="CheckBox" fmlaLink="G9" lockText="1" noThreeD="1"/>
</file>

<file path=xl/ctrlProps/ctrlProp29.xml><?xml version="1.0" encoding="utf-8"?>
<formControlPr xmlns="http://schemas.microsoft.com/office/spreadsheetml/2009/9/main" objectType="CheckBox" fmlaLink="G10" lockText="1" noThreeD="1"/>
</file>

<file path=xl/ctrlProps/ctrlProp30.xml><?xml version="1.0" encoding="utf-8"?>
<formControlPr xmlns="http://schemas.microsoft.com/office/spreadsheetml/2009/9/main" objectType="CheckBox" fmlaLink="G11" lockText="1" noThreeD="1"/>
</file>

<file path=xl/ctrlProps/ctrlProp31.xml><?xml version="1.0" encoding="utf-8"?>
<formControlPr xmlns="http://schemas.microsoft.com/office/spreadsheetml/2009/9/main" objectType="CheckBox" fmlaLink="G12" lockText="1" noThreeD="1"/>
</file>

<file path=xl/ctrlProps/ctrlProp32.xml><?xml version="1.0" encoding="utf-8"?>
<formControlPr xmlns="http://schemas.microsoft.com/office/spreadsheetml/2009/9/main" objectType="CheckBox" fmlaLink="G13" lockText="1" noThreeD="1"/>
</file>

<file path=xl/ctrlProps/ctrlProp33.xml><?xml version="1.0" encoding="utf-8"?>
<formControlPr xmlns="http://schemas.microsoft.com/office/spreadsheetml/2009/9/main" objectType="CheckBox" fmlaLink="G14" lockText="1" noThreeD="1"/>
</file>

<file path=xl/ctrlProps/ctrlProp34.xml><?xml version="1.0" encoding="utf-8"?>
<formControlPr xmlns="http://schemas.microsoft.com/office/spreadsheetml/2009/9/main" objectType="CheckBox" fmlaLink="G15" lockText="1" noThreeD="1"/>
</file>

<file path=xl/ctrlProps/ctrlProp35.xml><?xml version="1.0" encoding="utf-8"?>
<formControlPr xmlns="http://schemas.microsoft.com/office/spreadsheetml/2009/9/main" objectType="CheckBox" fmlaLink="G16" lockText="1" noThreeD="1"/>
</file>

<file path=xl/ctrlProps/ctrlProp36.xml><?xml version="1.0" encoding="utf-8"?>
<formControlPr xmlns="http://schemas.microsoft.com/office/spreadsheetml/2009/9/main" objectType="CheckBox" fmlaLink="G17" lockText="1" noThreeD="1"/>
</file>

<file path=xl/ctrlProps/ctrlProp37.xml><?xml version="1.0" encoding="utf-8"?>
<formControlPr xmlns="http://schemas.microsoft.com/office/spreadsheetml/2009/9/main" objectType="CheckBox" fmlaLink="G18" lockText="1" noThreeD="1"/>
</file>

<file path=xl/ctrlProps/ctrlProp38.xml><?xml version="1.0" encoding="utf-8"?>
<formControlPr xmlns="http://schemas.microsoft.com/office/spreadsheetml/2009/9/main" objectType="CheckBox" fmlaLink="G19" lockText="1" noThreeD="1"/>
</file>

<file path=xl/ctrlProps/ctrlProp39.xml><?xml version="1.0" encoding="utf-8"?>
<formControlPr xmlns="http://schemas.microsoft.com/office/spreadsheetml/2009/9/main" objectType="CheckBox" fmlaLink="G20" lockText="1" noThreeD="1"/>
</file>

<file path=xl/ctrlProps/ctrlProp40.xml><?xml version="1.0" encoding="utf-8"?>
<formControlPr xmlns="http://schemas.microsoft.com/office/spreadsheetml/2009/9/main" objectType="CheckBox" fmlaLink="G21" lockText="1" noThreeD="1"/>
</file>

<file path=xl/ctrlProps/ctrlProp41.xml><?xml version="1.0" encoding="utf-8"?>
<formControlPr xmlns="http://schemas.microsoft.com/office/spreadsheetml/2009/9/main" objectType="CheckBox" checked="Checked" fmlaLink="C2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0</xdr:row>
          <xdr:rowOff>561975</xdr:rowOff>
        </xdr:from>
        <xdr:to>
          <xdr:col>1</xdr:col>
          <xdr:colOff>742950</xdr:colOff>
          <xdr:row>2</xdr:row>
          <xdr:rowOff>9525</xdr:rowOff>
        </xdr:to>
        <xdr:sp macro="" textlink="">
          <xdr:nvSpPr>
            <xdr:cNvPr id="4097" name="Check Box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1</xdr:row>
          <xdr:rowOff>180975</xdr:rowOff>
        </xdr:from>
        <xdr:to>
          <xdr:col>1</xdr:col>
          <xdr:colOff>742950</xdr:colOff>
          <xdr:row>3</xdr:row>
          <xdr:rowOff>9525</xdr:rowOff>
        </xdr:to>
        <xdr:sp macro="" textlink="">
          <xdr:nvSpPr>
            <xdr:cNvPr id="4098" name="Check Box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Mardi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2</xdr:row>
          <xdr:rowOff>180975</xdr:rowOff>
        </xdr:from>
        <xdr:to>
          <xdr:col>1</xdr:col>
          <xdr:colOff>742950</xdr:colOff>
          <xdr:row>4</xdr:row>
          <xdr:rowOff>9525</xdr:rowOff>
        </xdr:to>
        <xdr:sp macro="" textlink="">
          <xdr:nvSpPr>
            <xdr:cNvPr id="4099" name="Check Box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2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Mercredi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3</xdr:row>
          <xdr:rowOff>180975</xdr:rowOff>
        </xdr:from>
        <xdr:to>
          <xdr:col>1</xdr:col>
          <xdr:colOff>742950</xdr:colOff>
          <xdr:row>5</xdr:row>
          <xdr:rowOff>9525</xdr:rowOff>
        </xdr:to>
        <xdr:sp macro="" textlink="">
          <xdr:nvSpPr>
            <xdr:cNvPr id="4100" name="Check Box 4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2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Jeudi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4</xdr:row>
          <xdr:rowOff>180975</xdr:rowOff>
        </xdr:from>
        <xdr:to>
          <xdr:col>1</xdr:col>
          <xdr:colOff>742950</xdr:colOff>
          <xdr:row>6</xdr:row>
          <xdr:rowOff>9525</xdr:rowOff>
        </xdr:to>
        <xdr:sp macro="" textlink="">
          <xdr:nvSpPr>
            <xdr:cNvPr id="4101" name="Check Box 5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00000000-0008-0000-02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Vendredi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5</xdr:row>
          <xdr:rowOff>180975</xdr:rowOff>
        </xdr:from>
        <xdr:to>
          <xdr:col>1</xdr:col>
          <xdr:colOff>742950</xdr:colOff>
          <xdr:row>7</xdr:row>
          <xdr:rowOff>9525</xdr:rowOff>
        </xdr:to>
        <xdr:sp macro="" textlink="">
          <xdr:nvSpPr>
            <xdr:cNvPr id="4102" name="Check Box 6" hidden="1">
              <a:extLst>
                <a:ext uri="{63B3BB69-23CF-44E3-9099-C40C66FF867C}">
                  <a14:compatExt spid="_x0000_s4102"/>
                </a:ext>
                <a:ext uri="{FF2B5EF4-FFF2-40B4-BE49-F238E27FC236}">
                  <a16:creationId xmlns:a16="http://schemas.microsoft.com/office/drawing/2014/main" id="{00000000-0008-0000-0200-00000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Samedi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6</xdr:row>
          <xdr:rowOff>180975</xdr:rowOff>
        </xdr:from>
        <xdr:to>
          <xdr:col>1</xdr:col>
          <xdr:colOff>742950</xdr:colOff>
          <xdr:row>8</xdr:row>
          <xdr:rowOff>9525</xdr:rowOff>
        </xdr:to>
        <xdr:sp macro="" textlink="">
          <xdr:nvSpPr>
            <xdr:cNvPr id="4103" name="Check Box 7" hidden="1">
              <a:extLst>
                <a:ext uri="{63B3BB69-23CF-44E3-9099-C40C66FF867C}">
                  <a14:compatExt spid="_x0000_s4103"/>
                </a:ext>
                <a:ext uri="{FF2B5EF4-FFF2-40B4-BE49-F238E27FC236}">
                  <a16:creationId xmlns:a16="http://schemas.microsoft.com/office/drawing/2014/main" id="{00000000-0008-0000-0200-00000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Dimanche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561975</xdr:rowOff>
        </xdr:from>
        <xdr:to>
          <xdr:col>3</xdr:col>
          <xdr:colOff>733425</xdr:colOff>
          <xdr:row>3</xdr:row>
          <xdr:rowOff>19050</xdr:rowOff>
        </xdr:to>
        <xdr:sp macro="" textlink="">
          <xdr:nvSpPr>
            <xdr:cNvPr id="4104" name="Check Box 8" hidden="1">
              <a:extLst>
                <a:ext uri="{63B3BB69-23CF-44E3-9099-C40C66FF867C}">
                  <a14:compatExt spid="_x0000_s4104"/>
                </a:ext>
                <a:ext uri="{FF2B5EF4-FFF2-40B4-BE49-F238E27FC236}">
                  <a16:creationId xmlns:a16="http://schemas.microsoft.com/office/drawing/2014/main" id="{00000000-0008-0000-0200-00000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Jour de l'an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</xdr:row>
          <xdr:rowOff>0</xdr:rowOff>
        </xdr:from>
        <xdr:to>
          <xdr:col>3</xdr:col>
          <xdr:colOff>733425</xdr:colOff>
          <xdr:row>4</xdr:row>
          <xdr:rowOff>19050</xdr:rowOff>
        </xdr:to>
        <xdr:sp macro="" textlink="">
          <xdr:nvSpPr>
            <xdr:cNvPr id="4105" name="Check Box 9" hidden="1">
              <a:extLst>
                <a:ext uri="{63B3BB69-23CF-44E3-9099-C40C66FF867C}">
                  <a14:compatExt spid="_x0000_s4105"/>
                </a:ext>
                <a:ext uri="{FF2B5EF4-FFF2-40B4-BE49-F238E27FC236}">
                  <a16:creationId xmlns:a16="http://schemas.microsoft.com/office/drawing/2014/main" id="{00000000-0008-0000-0200-00000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 de Pâques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</xdr:row>
          <xdr:rowOff>180975</xdr:rowOff>
        </xdr:from>
        <xdr:to>
          <xdr:col>3</xdr:col>
          <xdr:colOff>733425</xdr:colOff>
          <xdr:row>5</xdr:row>
          <xdr:rowOff>9525</xdr:rowOff>
        </xdr:to>
        <xdr:sp macro="" textlink="">
          <xdr:nvSpPr>
            <xdr:cNvPr id="4106" name="Check Box 10" hidden="1">
              <a:extLst>
                <a:ext uri="{63B3BB69-23CF-44E3-9099-C40C66FF867C}">
                  <a14:compatExt spid="_x0000_s4106"/>
                </a:ext>
                <a:ext uri="{FF2B5EF4-FFF2-40B4-BE49-F238E27FC236}">
                  <a16:creationId xmlns:a16="http://schemas.microsoft.com/office/drawing/2014/main" id="{00000000-0008-0000-0200-00000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Fête du travail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</xdr:row>
          <xdr:rowOff>161925</xdr:rowOff>
        </xdr:from>
        <xdr:to>
          <xdr:col>4</xdr:col>
          <xdr:colOff>85725</xdr:colOff>
          <xdr:row>6</xdr:row>
          <xdr:rowOff>0</xdr:rowOff>
        </xdr:to>
        <xdr:sp macro="" textlink="">
          <xdr:nvSpPr>
            <xdr:cNvPr id="4107" name="Check Box 11" hidden="1">
              <a:extLst>
                <a:ext uri="{63B3BB69-23CF-44E3-9099-C40C66FF867C}">
                  <a14:compatExt spid="_x0000_s4107"/>
                </a:ext>
                <a:ext uri="{FF2B5EF4-FFF2-40B4-BE49-F238E27FC236}">
                  <a16:creationId xmlns:a16="http://schemas.microsoft.com/office/drawing/2014/main" id="{00000000-0008-0000-0200-00000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Jeudi de l'ascension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6</xdr:row>
          <xdr:rowOff>180975</xdr:rowOff>
        </xdr:from>
        <xdr:to>
          <xdr:col>3</xdr:col>
          <xdr:colOff>733425</xdr:colOff>
          <xdr:row>8</xdr:row>
          <xdr:rowOff>9525</xdr:rowOff>
        </xdr:to>
        <xdr:sp macro="" textlink="">
          <xdr:nvSpPr>
            <xdr:cNvPr id="4108" name="Check Box 12" hidden="1">
              <a:extLst>
                <a:ext uri="{63B3BB69-23CF-44E3-9099-C40C66FF867C}">
                  <a14:compatExt spid="_x0000_s4108"/>
                </a:ext>
                <a:ext uri="{FF2B5EF4-FFF2-40B4-BE49-F238E27FC236}">
                  <a16:creationId xmlns:a16="http://schemas.microsoft.com/office/drawing/2014/main" id="{00000000-0008-0000-0200-00000C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Victoire 1945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8</xdr:row>
          <xdr:rowOff>0</xdr:rowOff>
        </xdr:from>
        <xdr:to>
          <xdr:col>3</xdr:col>
          <xdr:colOff>828675</xdr:colOff>
          <xdr:row>9</xdr:row>
          <xdr:rowOff>28575</xdr:rowOff>
        </xdr:to>
        <xdr:sp macro="" textlink="">
          <xdr:nvSpPr>
            <xdr:cNvPr id="4109" name="Check Box 13" hidden="1">
              <a:extLst>
                <a:ext uri="{63B3BB69-23CF-44E3-9099-C40C66FF867C}">
                  <a14:compatExt spid="_x0000_s4109"/>
                </a:ext>
                <a:ext uri="{FF2B5EF4-FFF2-40B4-BE49-F238E27FC236}">
                  <a16:creationId xmlns:a16="http://schemas.microsoft.com/office/drawing/2014/main" id="{00000000-0008-0000-0200-00000D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 de Pentecôte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8</xdr:row>
          <xdr:rowOff>180975</xdr:rowOff>
        </xdr:from>
        <xdr:to>
          <xdr:col>3</xdr:col>
          <xdr:colOff>733425</xdr:colOff>
          <xdr:row>10</xdr:row>
          <xdr:rowOff>9525</xdr:rowOff>
        </xdr:to>
        <xdr:sp macro="" textlink="">
          <xdr:nvSpPr>
            <xdr:cNvPr id="4110" name="Check Box 14" hidden="1">
              <a:extLst>
                <a:ext uri="{63B3BB69-23CF-44E3-9099-C40C66FF867C}">
                  <a14:compatExt spid="_x0000_s4110"/>
                </a:ext>
                <a:ext uri="{FF2B5EF4-FFF2-40B4-BE49-F238E27FC236}">
                  <a16:creationId xmlns:a16="http://schemas.microsoft.com/office/drawing/2014/main" id="{00000000-0008-0000-0200-00000E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Fête Nationale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9</xdr:row>
          <xdr:rowOff>171450</xdr:rowOff>
        </xdr:from>
        <xdr:to>
          <xdr:col>3</xdr:col>
          <xdr:colOff>733425</xdr:colOff>
          <xdr:row>11</xdr:row>
          <xdr:rowOff>0</xdr:rowOff>
        </xdr:to>
        <xdr:sp macro="" textlink="">
          <xdr:nvSpPr>
            <xdr:cNvPr id="4111" name="Check Box 15" hidden="1">
              <a:extLst>
                <a:ext uri="{63B3BB69-23CF-44E3-9099-C40C66FF867C}">
                  <a14:compatExt spid="_x0000_s4111"/>
                </a:ext>
                <a:ext uri="{FF2B5EF4-FFF2-40B4-BE49-F238E27FC236}">
                  <a16:creationId xmlns:a16="http://schemas.microsoft.com/office/drawing/2014/main" id="{00000000-0008-0000-0200-00000F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L'Assomption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10</xdr:row>
          <xdr:rowOff>171450</xdr:rowOff>
        </xdr:from>
        <xdr:to>
          <xdr:col>3</xdr:col>
          <xdr:colOff>733425</xdr:colOff>
          <xdr:row>12</xdr:row>
          <xdr:rowOff>0</xdr:rowOff>
        </xdr:to>
        <xdr:sp macro="" textlink="">
          <xdr:nvSpPr>
            <xdr:cNvPr id="4112" name="Check Box 16" hidden="1">
              <a:extLst>
                <a:ext uri="{63B3BB69-23CF-44E3-9099-C40C66FF867C}">
                  <a14:compatExt spid="_x0000_s4112"/>
                </a:ext>
                <a:ext uri="{FF2B5EF4-FFF2-40B4-BE49-F238E27FC236}">
                  <a16:creationId xmlns:a16="http://schemas.microsoft.com/office/drawing/2014/main" id="{00000000-0008-0000-0200-000010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La Toussaint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11</xdr:row>
          <xdr:rowOff>180975</xdr:rowOff>
        </xdr:from>
        <xdr:to>
          <xdr:col>4</xdr:col>
          <xdr:colOff>266700</xdr:colOff>
          <xdr:row>13</xdr:row>
          <xdr:rowOff>0</xdr:rowOff>
        </xdr:to>
        <xdr:sp macro="" textlink="">
          <xdr:nvSpPr>
            <xdr:cNvPr id="4113" name="Check Box 17" hidden="1">
              <a:extLst>
                <a:ext uri="{63B3BB69-23CF-44E3-9099-C40C66FF867C}">
                  <a14:compatExt spid="_x0000_s4113"/>
                </a:ext>
                <a:ext uri="{FF2B5EF4-FFF2-40B4-BE49-F238E27FC236}">
                  <a16:creationId xmlns:a16="http://schemas.microsoft.com/office/drawing/2014/main" id="{00000000-0008-0000-0200-00001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Armistice 1918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5</xdr:row>
          <xdr:rowOff>180975</xdr:rowOff>
        </xdr:from>
        <xdr:to>
          <xdr:col>3</xdr:col>
          <xdr:colOff>733425</xdr:colOff>
          <xdr:row>7</xdr:row>
          <xdr:rowOff>9525</xdr:rowOff>
        </xdr:to>
        <xdr:sp macro="" textlink="">
          <xdr:nvSpPr>
            <xdr:cNvPr id="4114" name="Check Box 18" hidden="1">
              <a:extLst>
                <a:ext uri="{63B3BB69-23CF-44E3-9099-C40C66FF867C}">
                  <a14:compatExt spid="_x0000_s4114"/>
                </a:ext>
                <a:ext uri="{FF2B5EF4-FFF2-40B4-BE49-F238E27FC236}">
                  <a16:creationId xmlns:a16="http://schemas.microsoft.com/office/drawing/2014/main" id="{00000000-0008-0000-0200-00001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Vendredi Saint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12</xdr:row>
          <xdr:rowOff>180975</xdr:rowOff>
        </xdr:from>
        <xdr:to>
          <xdr:col>3</xdr:col>
          <xdr:colOff>733425</xdr:colOff>
          <xdr:row>14</xdr:row>
          <xdr:rowOff>9525</xdr:rowOff>
        </xdr:to>
        <xdr:sp macro="" textlink="">
          <xdr:nvSpPr>
            <xdr:cNvPr id="4115" name="Check Box 19" hidden="1">
              <a:extLst>
                <a:ext uri="{63B3BB69-23CF-44E3-9099-C40C66FF867C}">
                  <a14:compatExt spid="_x0000_s4115"/>
                </a:ext>
                <a:ext uri="{FF2B5EF4-FFF2-40B4-BE49-F238E27FC236}">
                  <a16:creationId xmlns:a16="http://schemas.microsoft.com/office/drawing/2014/main" id="{00000000-0008-0000-0200-00001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Noël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13</xdr:row>
          <xdr:rowOff>180975</xdr:rowOff>
        </xdr:from>
        <xdr:to>
          <xdr:col>3</xdr:col>
          <xdr:colOff>733425</xdr:colOff>
          <xdr:row>15</xdr:row>
          <xdr:rowOff>9525</xdr:rowOff>
        </xdr:to>
        <xdr:sp macro="" textlink="">
          <xdr:nvSpPr>
            <xdr:cNvPr id="4116" name="Check Box 20" hidden="1">
              <a:extLst>
                <a:ext uri="{63B3BB69-23CF-44E3-9099-C40C66FF867C}">
                  <a14:compatExt spid="_x0000_s4116"/>
                </a:ext>
                <a:ext uri="{FF2B5EF4-FFF2-40B4-BE49-F238E27FC236}">
                  <a16:creationId xmlns:a16="http://schemas.microsoft.com/office/drawing/2014/main" id="{00000000-0008-0000-0200-00001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La Saint Etienne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0</xdr:row>
          <xdr:rowOff>552450</xdr:rowOff>
        </xdr:from>
        <xdr:to>
          <xdr:col>5</xdr:col>
          <xdr:colOff>76200</xdr:colOff>
          <xdr:row>2</xdr:row>
          <xdr:rowOff>9525</xdr:rowOff>
        </xdr:to>
        <xdr:sp macro="" textlink="">
          <xdr:nvSpPr>
            <xdr:cNvPr id="4117" name="Check Box 21" hidden="1">
              <a:extLst>
                <a:ext uri="{63B3BB69-23CF-44E3-9099-C40C66FF867C}">
                  <a14:compatExt spid="_x0000_s4117"/>
                </a:ext>
                <a:ext uri="{FF2B5EF4-FFF2-40B4-BE49-F238E27FC236}">
                  <a16:creationId xmlns:a16="http://schemas.microsoft.com/office/drawing/2014/main" id="{00000000-0008-0000-0200-00001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</xdr:row>
          <xdr:rowOff>171450</xdr:rowOff>
        </xdr:from>
        <xdr:to>
          <xdr:col>5</xdr:col>
          <xdr:colOff>76200</xdr:colOff>
          <xdr:row>3</xdr:row>
          <xdr:rowOff>9525</xdr:rowOff>
        </xdr:to>
        <xdr:sp macro="" textlink="">
          <xdr:nvSpPr>
            <xdr:cNvPr id="4118" name="Check Box 22" hidden="1">
              <a:extLst>
                <a:ext uri="{63B3BB69-23CF-44E3-9099-C40C66FF867C}">
                  <a14:compatExt spid="_x0000_s4118"/>
                </a:ext>
                <a:ext uri="{FF2B5EF4-FFF2-40B4-BE49-F238E27FC236}">
                  <a16:creationId xmlns:a16="http://schemas.microsoft.com/office/drawing/2014/main" id="{00000000-0008-0000-0200-00001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</xdr:row>
          <xdr:rowOff>171450</xdr:rowOff>
        </xdr:from>
        <xdr:to>
          <xdr:col>5</xdr:col>
          <xdr:colOff>76200</xdr:colOff>
          <xdr:row>4</xdr:row>
          <xdr:rowOff>9525</xdr:rowOff>
        </xdr:to>
        <xdr:sp macro="" textlink="">
          <xdr:nvSpPr>
            <xdr:cNvPr id="4119" name="Check Box 23" hidden="1">
              <a:extLst>
                <a:ext uri="{63B3BB69-23CF-44E3-9099-C40C66FF867C}">
                  <a14:compatExt spid="_x0000_s4119"/>
                </a:ext>
                <a:ext uri="{FF2B5EF4-FFF2-40B4-BE49-F238E27FC236}">
                  <a16:creationId xmlns:a16="http://schemas.microsoft.com/office/drawing/2014/main" id="{00000000-0008-0000-0200-00001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3</xdr:row>
          <xdr:rowOff>171450</xdr:rowOff>
        </xdr:from>
        <xdr:to>
          <xdr:col>5</xdr:col>
          <xdr:colOff>76200</xdr:colOff>
          <xdr:row>5</xdr:row>
          <xdr:rowOff>9525</xdr:rowOff>
        </xdr:to>
        <xdr:sp macro="" textlink="">
          <xdr:nvSpPr>
            <xdr:cNvPr id="4120" name="Check Box 24" hidden="1">
              <a:extLst>
                <a:ext uri="{63B3BB69-23CF-44E3-9099-C40C66FF867C}">
                  <a14:compatExt spid="_x0000_s4120"/>
                </a:ext>
                <a:ext uri="{FF2B5EF4-FFF2-40B4-BE49-F238E27FC236}">
                  <a16:creationId xmlns:a16="http://schemas.microsoft.com/office/drawing/2014/main" id="{00000000-0008-0000-0200-00001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4</xdr:row>
          <xdr:rowOff>171450</xdr:rowOff>
        </xdr:from>
        <xdr:to>
          <xdr:col>5</xdr:col>
          <xdr:colOff>76200</xdr:colOff>
          <xdr:row>6</xdr:row>
          <xdr:rowOff>9525</xdr:rowOff>
        </xdr:to>
        <xdr:sp macro="" textlink="">
          <xdr:nvSpPr>
            <xdr:cNvPr id="4121" name="Check Box 25" hidden="1">
              <a:extLst>
                <a:ext uri="{63B3BB69-23CF-44E3-9099-C40C66FF867C}">
                  <a14:compatExt spid="_x0000_s4121"/>
                </a:ext>
                <a:ext uri="{FF2B5EF4-FFF2-40B4-BE49-F238E27FC236}">
                  <a16:creationId xmlns:a16="http://schemas.microsoft.com/office/drawing/2014/main" id="{00000000-0008-0000-0200-00001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5</xdr:row>
          <xdr:rowOff>171450</xdr:rowOff>
        </xdr:from>
        <xdr:to>
          <xdr:col>5</xdr:col>
          <xdr:colOff>76200</xdr:colOff>
          <xdr:row>7</xdr:row>
          <xdr:rowOff>9525</xdr:rowOff>
        </xdr:to>
        <xdr:sp macro="" textlink="">
          <xdr:nvSpPr>
            <xdr:cNvPr id="4122" name="Check Box 26" hidden="1">
              <a:extLst>
                <a:ext uri="{63B3BB69-23CF-44E3-9099-C40C66FF867C}">
                  <a14:compatExt spid="_x0000_s4122"/>
                </a:ext>
                <a:ext uri="{FF2B5EF4-FFF2-40B4-BE49-F238E27FC236}">
                  <a16:creationId xmlns:a16="http://schemas.microsoft.com/office/drawing/2014/main" id="{00000000-0008-0000-0200-00001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6</xdr:row>
          <xdr:rowOff>171450</xdr:rowOff>
        </xdr:from>
        <xdr:to>
          <xdr:col>5</xdr:col>
          <xdr:colOff>76200</xdr:colOff>
          <xdr:row>8</xdr:row>
          <xdr:rowOff>9525</xdr:rowOff>
        </xdr:to>
        <xdr:sp macro="" textlink="">
          <xdr:nvSpPr>
            <xdr:cNvPr id="4123" name="Check Box 27" hidden="1">
              <a:extLst>
                <a:ext uri="{63B3BB69-23CF-44E3-9099-C40C66FF867C}">
                  <a14:compatExt spid="_x0000_s4123"/>
                </a:ext>
                <a:ext uri="{FF2B5EF4-FFF2-40B4-BE49-F238E27FC236}">
                  <a16:creationId xmlns:a16="http://schemas.microsoft.com/office/drawing/2014/main" id="{00000000-0008-0000-0200-00001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7</xdr:row>
          <xdr:rowOff>171450</xdr:rowOff>
        </xdr:from>
        <xdr:to>
          <xdr:col>5</xdr:col>
          <xdr:colOff>76200</xdr:colOff>
          <xdr:row>9</xdr:row>
          <xdr:rowOff>9525</xdr:rowOff>
        </xdr:to>
        <xdr:sp macro="" textlink="">
          <xdr:nvSpPr>
            <xdr:cNvPr id="4124" name="Check Box 28" hidden="1">
              <a:extLst>
                <a:ext uri="{63B3BB69-23CF-44E3-9099-C40C66FF867C}">
                  <a14:compatExt spid="_x0000_s4124"/>
                </a:ext>
                <a:ext uri="{FF2B5EF4-FFF2-40B4-BE49-F238E27FC236}">
                  <a16:creationId xmlns:a16="http://schemas.microsoft.com/office/drawing/2014/main" id="{00000000-0008-0000-0200-00001C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8</xdr:row>
          <xdr:rowOff>171450</xdr:rowOff>
        </xdr:from>
        <xdr:to>
          <xdr:col>5</xdr:col>
          <xdr:colOff>76200</xdr:colOff>
          <xdr:row>10</xdr:row>
          <xdr:rowOff>9525</xdr:rowOff>
        </xdr:to>
        <xdr:sp macro="" textlink="">
          <xdr:nvSpPr>
            <xdr:cNvPr id="4125" name="Check Box 29" hidden="1">
              <a:extLst>
                <a:ext uri="{63B3BB69-23CF-44E3-9099-C40C66FF867C}">
                  <a14:compatExt spid="_x0000_s4125"/>
                </a:ext>
                <a:ext uri="{FF2B5EF4-FFF2-40B4-BE49-F238E27FC236}">
                  <a16:creationId xmlns:a16="http://schemas.microsoft.com/office/drawing/2014/main" id="{00000000-0008-0000-0200-00001D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9</xdr:row>
          <xdr:rowOff>171450</xdr:rowOff>
        </xdr:from>
        <xdr:to>
          <xdr:col>5</xdr:col>
          <xdr:colOff>76200</xdr:colOff>
          <xdr:row>11</xdr:row>
          <xdr:rowOff>9525</xdr:rowOff>
        </xdr:to>
        <xdr:sp macro="" textlink="">
          <xdr:nvSpPr>
            <xdr:cNvPr id="4126" name="Check Box 30" hidden="1">
              <a:extLst>
                <a:ext uri="{63B3BB69-23CF-44E3-9099-C40C66FF867C}">
                  <a14:compatExt spid="_x0000_s4126"/>
                </a:ext>
                <a:ext uri="{FF2B5EF4-FFF2-40B4-BE49-F238E27FC236}">
                  <a16:creationId xmlns:a16="http://schemas.microsoft.com/office/drawing/2014/main" id="{00000000-0008-0000-0200-00001E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10</xdr:row>
          <xdr:rowOff>171450</xdr:rowOff>
        </xdr:from>
        <xdr:to>
          <xdr:col>5</xdr:col>
          <xdr:colOff>76200</xdr:colOff>
          <xdr:row>12</xdr:row>
          <xdr:rowOff>9525</xdr:rowOff>
        </xdr:to>
        <xdr:sp macro="" textlink="">
          <xdr:nvSpPr>
            <xdr:cNvPr id="4127" name="Check Box 31" hidden="1">
              <a:extLst>
                <a:ext uri="{63B3BB69-23CF-44E3-9099-C40C66FF867C}">
                  <a14:compatExt spid="_x0000_s4127"/>
                </a:ext>
                <a:ext uri="{FF2B5EF4-FFF2-40B4-BE49-F238E27FC236}">
                  <a16:creationId xmlns:a16="http://schemas.microsoft.com/office/drawing/2014/main" id="{00000000-0008-0000-0200-00001F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11</xdr:row>
          <xdr:rowOff>171450</xdr:rowOff>
        </xdr:from>
        <xdr:to>
          <xdr:col>5</xdr:col>
          <xdr:colOff>76200</xdr:colOff>
          <xdr:row>13</xdr:row>
          <xdr:rowOff>9525</xdr:rowOff>
        </xdr:to>
        <xdr:sp macro="" textlink="">
          <xdr:nvSpPr>
            <xdr:cNvPr id="4128" name="Check Box 32" hidden="1">
              <a:extLst>
                <a:ext uri="{63B3BB69-23CF-44E3-9099-C40C66FF867C}">
                  <a14:compatExt spid="_x0000_s4128"/>
                </a:ext>
                <a:ext uri="{FF2B5EF4-FFF2-40B4-BE49-F238E27FC236}">
                  <a16:creationId xmlns:a16="http://schemas.microsoft.com/office/drawing/2014/main" id="{00000000-0008-0000-0200-000020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12</xdr:row>
          <xdr:rowOff>171450</xdr:rowOff>
        </xdr:from>
        <xdr:to>
          <xdr:col>5</xdr:col>
          <xdr:colOff>76200</xdr:colOff>
          <xdr:row>14</xdr:row>
          <xdr:rowOff>9525</xdr:rowOff>
        </xdr:to>
        <xdr:sp macro="" textlink="">
          <xdr:nvSpPr>
            <xdr:cNvPr id="4129" name="Check Box 33" hidden="1">
              <a:extLst>
                <a:ext uri="{63B3BB69-23CF-44E3-9099-C40C66FF867C}">
                  <a14:compatExt spid="_x0000_s4129"/>
                </a:ext>
                <a:ext uri="{FF2B5EF4-FFF2-40B4-BE49-F238E27FC236}">
                  <a16:creationId xmlns:a16="http://schemas.microsoft.com/office/drawing/2014/main" id="{00000000-0008-0000-0200-00002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13</xdr:row>
          <xdr:rowOff>171450</xdr:rowOff>
        </xdr:from>
        <xdr:to>
          <xdr:col>5</xdr:col>
          <xdr:colOff>76200</xdr:colOff>
          <xdr:row>15</xdr:row>
          <xdr:rowOff>9525</xdr:rowOff>
        </xdr:to>
        <xdr:sp macro="" textlink="">
          <xdr:nvSpPr>
            <xdr:cNvPr id="4130" name="Check Box 34" hidden="1">
              <a:extLst>
                <a:ext uri="{63B3BB69-23CF-44E3-9099-C40C66FF867C}">
                  <a14:compatExt spid="_x0000_s4130"/>
                </a:ext>
                <a:ext uri="{FF2B5EF4-FFF2-40B4-BE49-F238E27FC236}">
                  <a16:creationId xmlns:a16="http://schemas.microsoft.com/office/drawing/2014/main" id="{00000000-0008-0000-0200-00002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14</xdr:row>
          <xdr:rowOff>171450</xdr:rowOff>
        </xdr:from>
        <xdr:to>
          <xdr:col>5</xdr:col>
          <xdr:colOff>76200</xdr:colOff>
          <xdr:row>16</xdr:row>
          <xdr:rowOff>9525</xdr:rowOff>
        </xdr:to>
        <xdr:sp macro="" textlink="">
          <xdr:nvSpPr>
            <xdr:cNvPr id="4131" name="Check Box 35" hidden="1">
              <a:extLst>
                <a:ext uri="{63B3BB69-23CF-44E3-9099-C40C66FF867C}">
                  <a14:compatExt spid="_x0000_s4131"/>
                </a:ext>
                <a:ext uri="{FF2B5EF4-FFF2-40B4-BE49-F238E27FC236}">
                  <a16:creationId xmlns:a16="http://schemas.microsoft.com/office/drawing/2014/main" id="{00000000-0008-0000-0200-00002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15</xdr:row>
          <xdr:rowOff>171450</xdr:rowOff>
        </xdr:from>
        <xdr:to>
          <xdr:col>5</xdr:col>
          <xdr:colOff>76200</xdr:colOff>
          <xdr:row>17</xdr:row>
          <xdr:rowOff>9525</xdr:rowOff>
        </xdr:to>
        <xdr:sp macro="" textlink="">
          <xdr:nvSpPr>
            <xdr:cNvPr id="4132" name="Check Box 36" hidden="1">
              <a:extLst>
                <a:ext uri="{63B3BB69-23CF-44E3-9099-C40C66FF867C}">
                  <a14:compatExt spid="_x0000_s4132"/>
                </a:ext>
                <a:ext uri="{FF2B5EF4-FFF2-40B4-BE49-F238E27FC236}">
                  <a16:creationId xmlns:a16="http://schemas.microsoft.com/office/drawing/2014/main" id="{00000000-0008-0000-0200-00002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16</xdr:row>
          <xdr:rowOff>171450</xdr:rowOff>
        </xdr:from>
        <xdr:to>
          <xdr:col>5</xdr:col>
          <xdr:colOff>76200</xdr:colOff>
          <xdr:row>18</xdr:row>
          <xdr:rowOff>9525</xdr:rowOff>
        </xdr:to>
        <xdr:sp macro="" textlink="">
          <xdr:nvSpPr>
            <xdr:cNvPr id="4133" name="Check Box 37" hidden="1">
              <a:extLst>
                <a:ext uri="{63B3BB69-23CF-44E3-9099-C40C66FF867C}">
                  <a14:compatExt spid="_x0000_s4133"/>
                </a:ext>
                <a:ext uri="{FF2B5EF4-FFF2-40B4-BE49-F238E27FC236}">
                  <a16:creationId xmlns:a16="http://schemas.microsoft.com/office/drawing/2014/main" id="{00000000-0008-0000-0200-00002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17</xdr:row>
          <xdr:rowOff>171450</xdr:rowOff>
        </xdr:from>
        <xdr:to>
          <xdr:col>5</xdr:col>
          <xdr:colOff>76200</xdr:colOff>
          <xdr:row>19</xdr:row>
          <xdr:rowOff>9525</xdr:rowOff>
        </xdr:to>
        <xdr:sp macro="" textlink="">
          <xdr:nvSpPr>
            <xdr:cNvPr id="4134" name="Check Box 38" hidden="1">
              <a:extLst>
                <a:ext uri="{63B3BB69-23CF-44E3-9099-C40C66FF867C}">
                  <a14:compatExt spid="_x0000_s4134"/>
                </a:ext>
                <a:ext uri="{FF2B5EF4-FFF2-40B4-BE49-F238E27FC236}">
                  <a16:creationId xmlns:a16="http://schemas.microsoft.com/office/drawing/2014/main" id="{00000000-0008-0000-0200-00002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18</xdr:row>
          <xdr:rowOff>171450</xdr:rowOff>
        </xdr:from>
        <xdr:to>
          <xdr:col>5</xdr:col>
          <xdr:colOff>76200</xdr:colOff>
          <xdr:row>20</xdr:row>
          <xdr:rowOff>9525</xdr:rowOff>
        </xdr:to>
        <xdr:sp macro="" textlink="">
          <xdr:nvSpPr>
            <xdr:cNvPr id="4135" name="Check Box 39" hidden="1">
              <a:extLst>
                <a:ext uri="{63B3BB69-23CF-44E3-9099-C40C66FF867C}">
                  <a14:compatExt spid="_x0000_s4135"/>
                </a:ext>
                <a:ext uri="{FF2B5EF4-FFF2-40B4-BE49-F238E27FC236}">
                  <a16:creationId xmlns:a16="http://schemas.microsoft.com/office/drawing/2014/main" id="{00000000-0008-0000-0200-00002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19</xdr:row>
          <xdr:rowOff>171450</xdr:rowOff>
        </xdr:from>
        <xdr:to>
          <xdr:col>5</xdr:col>
          <xdr:colOff>76200</xdr:colOff>
          <xdr:row>21</xdr:row>
          <xdr:rowOff>9525</xdr:rowOff>
        </xdr:to>
        <xdr:sp macro="" textlink="">
          <xdr:nvSpPr>
            <xdr:cNvPr id="4136" name="Check Box 40" hidden="1">
              <a:extLst>
                <a:ext uri="{63B3BB69-23CF-44E3-9099-C40C66FF867C}">
                  <a14:compatExt spid="_x0000_s4136"/>
                </a:ext>
                <a:ext uri="{FF2B5EF4-FFF2-40B4-BE49-F238E27FC236}">
                  <a16:creationId xmlns:a16="http://schemas.microsoft.com/office/drawing/2014/main" id="{00000000-0008-0000-0200-00002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0</xdr:row>
          <xdr:rowOff>561975</xdr:rowOff>
        </xdr:from>
        <xdr:to>
          <xdr:col>3</xdr:col>
          <xdr:colOff>733425</xdr:colOff>
          <xdr:row>2</xdr:row>
          <xdr:rowOff>9525</xdr:rowOff>
        </xdr:to>
        <xdr:sp macro="" textlink="">
          <xdr:nvSpPr>
            <xdr:cNvPr id="4138" name="Check Box 42" hidden="1">
              <a:extLst>
                <a:ext uri="{63B3BB69-23CF-44E3-9099-C40C66FF867C}">
                  <a14:compatExt spid="_x0000_s4138"/>
                </a:ext>
                <a:ext uri="{FF2B5EF4-FFF2-40B4-BE49-F238E27FC236}">
                  <a16:creationId xmlns:a16="http://schemas.microsoft.com/office/drawing/2014/main" id="{00000000-0008-0000-0200-00002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Noël Année -1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LesFêtes" displayName="LesFêtes" ref="L1:N367" totalsRowShown="0" headerRowDxfId="49" dataDxfId="48">
  <autoFilter ref="L1:N367" xr:uid="{00000000-0009-0000-0100-000001000000}"/>
  <tableColumns count="3">
    <tableColumn id="1" xr3:uid="{00000000-0010-0000-0000-000001000000}" name="Mois" dataDxfId="47"/>
    <tableColumn id="2" xr3:uid="{00000000-0010-0000-0000-000002000000}" name="Jour" dataDxfId="46"/>
    <tableColumn id="3" xr3:uid="{00000000-0010-0000-0000-000003000000}" name="Fêtes ou Fériés" dataDxfId="4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13" Type="http://schemas.openxmlformats.org/officeDocument/2006/relationships/ctrlProp" Target="../ctrlProps/ctrlProp9.xml"/><Relationship Id="rId18" Type="http://schemas.openxmlformats.org/officeDocument/2006/relationships/ctrlProp" Target="../ctrlProps/ctrlProp14.xml"/><Relationship Id="rId26" Type="http://schemas.openxmlformats.org/officeDocument/2006/relationships/ctrlProp" Target="../ctrlProps/ctrlProp22.xml"/><Relationship Id="rId39" Type="http://schemas.openxmlformats.org/officeDocument/2006/relationships/ctrlProp" Target="../ctrlProps/ctrlProp35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7.xml"/><Relationship Id="rId34" Type="http://schemas.openxmlformats.org/officeDocument/2006/relationships/ctrlProp" Target="../ctrlProps/ctrlProp30.xml"/><Relationship Id="rId42" Type="http://schemas.openxmlformats.org/officeDocument/2006/relationships/ctrlProp" Target="../ctrlProps/ctrlProp38.xml"/><Relationship Id="rId47" Type="http://schemas.openxmlformats.org/officeDocument/2006/relationships/comments" Target="../comments1.xml"/><Relationship Id="rId7" Type="http://schemas.openxmlformats.org/officeDocument/2006/relationships/ctrlProp" Target="../ctrlProps/ctrlProp3.xml"/><Relationship Id="rId12" Type="http://schemas.openxmlformats.org/officeDocument/2006/relationships/ctrlProp" Target="../ctrlProps/ctrlProp8.xml"/><Relationship Id="rId17" Type="http://schemas.openxmlformats.org/officeDocument/2006/relationships/ctrlProp" Target="../ctrlProps/ctrlProp13.xml"/><Relationship Id="rId25" Type="http://schemas.openxmlformats.org/officeDocument/2006/relationships/ctrlProp" Target="../ctrlProps/ctrlProp21.xml"/><Relationship Id="rId33" Type="http://schemas.openxmlformats.org/officeDocument/2006/relationships/ctrlProp" Target="../ctrlProps/ctrlProp29.xml"/><Relationship Id="rId38" Type="http://schemas.openxmlformats.org/officeDocument/2006/relationships/ctrlProp" Target="../ctrlProps/ctrlProp34.xml"/><Relationship Id="rId46" Type="http://schemas.openxmlformats.org/officeDocument/2006/relationships/table" Target="../tables/table1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2.xml"/><Relationship Id="rId20" Type="http://schemas.openxmlformats.org/officeDocument/2006/relationships/ctrlProp" Target="../ctrlProps/ctrlProp16.xml"/><Relationship Id="rId29" Type="http://schemas.openxmlformats.org/officeDocument/2006/relationships/ctrlProp" Target="../ctrlProps/ctrlProp25.xml"/><Relationship Id="rId41" Type="http://schemas.openxmlformats.org/officeDocument/2006/relationships/ctrlProp" Target="../ctrlProps/ctrlProp37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24" Type="http://schemas.openxmlformats.org/officeDocument/2006/relationships/ctrlProp" Target="../ctrlProps/ctrlProp20.xml"/><Relationship Id="rId32" Type="http://schemas.openxmlformats.org/officeDocument/2006/relationships/ctrlProp" Target="../ctrlProps/ctrlProp28.xml"/><Relationship Id="rId37" Type="http://schemas.openxmlformats.org/officeDocument/2006/relationships/ctrlProp" Target="../ctrlProps/ctrlProp33.xml"/><Relationship Id="rId40" Type="http://schemas.openxmlformats.org/officeDocument/2006/relationships/ctrlProp" Target="../ctrlProps/ctrlProp36.xml"/><Relationship Id="rId45" Type="http://schemas.openxmlformats.org/officeDocument/2006/relationships/ctrlProp" Target="../ctrlProps/ctrlProp41.xml"/><Relationship Id="rId5" Type="http://schemas.openxmlformats.org/officeDocument/2006/relationships/ctrlProp" Target="../ctrlProps/ctrlProp1.xml"/><Relationship Id="rId15" Type="http://schemas.openxmlformats.org/officeDocument/2006/relationships/ctrlProp" Target="../ctrlProps/ctrlProp11.xml"/><Relationship Id="rId23" Type="http://schemas.openxmlformats.org/officeDocument/2006/relationships/ctrlProp" Target="../ctrlProps/ctrlProp19.xml"/><Relationship Id="rId28" Type="http://schemas.openxmlformats.org/officeDocument/2006/relationships/ctrlProp" Target="../ctrlProps/ctrlProp24.xml"/><Relationship Id="rId36" Type="http://schemas.openxmlformats.org/officeDocument/2006/relationships/ctrlProp" Target="../ctrlProps/ctrlProp32.xml"/><Relationship Id="rId10" Type="http://schemas.openxmlformats.org/officeDocument/2006/relationships/ctrlProp" Target="../ctrlProps/ctrlProp6.xml"/><Relationship Id="rId19" Type="http://schemas.openxmlformats.org/officeDocument/2006/relationships/ctrlProp" Target="../ctrlProps/ctrlProp15.xml"/><Relationship Id="rId31" Type="http://schemas.openxmlformats.org/officeDocument/2006/relationships/ctrlProp" Target="../ctrlProps/ctrlProp27.xml"/><Relationship Id="rId44" Type="http://schemas.openxmlformats.org/officeDocument/2006/relationships/ctrlProp" Target="../ctrlProps/ctrlProp40.xml"/><Relationship Id="rId4" Type="http://schemas.openxmlformats.org/officeDocument/2006/relationships/image" Target="../media/image1.png"/><Relationship Id="rId9" Type="http://schemas.openxmlformats.org/officeDocument/2006/relationships/ctrlProp" Target="../ctrlProps/ctrlProp5.xml"/><Relationship Id="rId14" Type="http://schemas.openxmlformats.org/officeDocument/2006/relationships/ctrlProp" Target="../ctrlProps/ctrlProp10.xml"/><Relationship Id="rId22" Type="http://schemas.openxmlformats.org/officeDocument/2006/relationships/ctrlProp" Target="../ctrlProps/ctrlProp18.xml"/><Relationship Id="rId27" Type="http://schemas.openxmlformats.org/officeDocument/2006/relationships/ctrlProp" Target="../ctrlProps/ctrlProp23.xml"/><Relationship Id="rId30" Type="http://schemas.openxmlformats.org/officeDocument/2006/relationships/ctrlProp" Target="../ctrlProps/ctrlProp26.xml"/><Relationship Id="rId35" Type="http://schemas.openxmlformats.org/officeDocument/2006/relationships/ctrlProp" Target="../ctrlProps/ctrlProp31.xml"/><Relationship Id="rId43" Type="http://schemas.openxmlformats.org/officeDocument/2006/relationships/ctrlProp" Target="../ctrlProps/ctrlProp3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Y64"/>
  <sheetViews>
    <sheetView showGridLines="0" showRowColHeaders="0" tabSelected="1" view="pageBreakPreview" zoomScale="90" zoomScaleNormal="250" zoomScaleSheetLayoutView="90" workbookViewId="0">
      <selection activeCell="D63" sqref="D63:D64"/>
    </sheetView>
  </sheetViews>
  <sheetFormatPr baseColWidth="10" defaultRowHeight="15" x14ac:dyDescent="0.25"/>
  <cols>
    <col min="1" max="1" width="3.5703125" style="8" customWidth="1"/>
    <col min="2" max="2" width="4.28515625" style="8" customWidth="1"/>
    <col min="3" max="3" width="9.28515625" customWidth="1"/>
    <col min="4" max="4" width="17.140625" customWidth="1"/>
    <col min="5" max="5" width="3.5703125" customWidth="1"/>
    <col min="6" max="6" width="0.28515625" customWidth="1"/>
    <col min="7" max="7" width="1.140625" customWidth="1"/>
    <col min="8" max="8" width="0.28515625" customWidth="1"/>
    <col min="9" max="9" width="1.140625" customWidth="1"/>
    <col min="10" max="10" width="0.28515625" customWidth="1"/>
    <col min="11" max="11" width="1.140625" customWidth="1"/>
    <col min="12" max="12" width="0.28515625" customWidth="1"/>
    <col min="13" max="13" width="1.42578125" customWidth="1"/>
    <col min="14" max="14" width="3.5703125" style="8" customWidth="1"/>
    <col min="15" max="15" width="4.28515625" style="8" customWidth="1"/>
    <col min="16" max="16" width="9.28515625" customWidth="1"/>
    <col min="17" max="17" width="17.140625" customWidth="1"/>
    <col min="18" max="18" width="3.5703125" customWidth="1"/>
    <col min="19" max="19" width="0.28515625" customWidth="1"/>
    <col min="20" max="20" width="1.140625" customWidth="1"/>
    <col min="21" max="21" width="0.28515625" customWidth="1"/>
    <col min="22" max="22" width="1.140625" customWidth="1"/>
    <col min="23" max="23" width="0.28515625" customWidth="1"/>
    <col min="24" max="24" width="1.140625" customWidth="1"/>
    <col min="25" max="25" width="0.28515625" customWidth="1"/>
    <col min="26" max="26" width="1.42578125" customWidth="1"/>
    <col min="27" max="27" width="3.5703125" style="8" customWidth="1"/>
    <col min="28" max="28" width="4.28515625" style="8" customWidth="1"/>
    <col min="29" max="29" width="9.28515625" customWidth="1"/>
    <col min="30" max="30" width="17.140625" customWidth="1"/>
    <col min="31" max="31" width="3.5703125" customWidth="1"/>
    <col min="32" max="32" width="0.28515625" customWidth="1"/>
    <col min="33" max="33" width="1.140625" customWidth="1"/>
    <col min="34" max="34" width="0.28515625" customWidth="1"/>
    <col min="35" max="35" width="1.140625" customWidth="1"/>
    <col min="36" max="36" width="0.28515625" customWidth="1"/>
    <col min="37" max="37" width="1.140625" customWidth="1"/>
    <col min="38" max="38" width="0.28515625" customWidth="1"/>
    <col min="39" max="39" width="1.42578125" customWidth="1"/>
    <col min="40" max="40" width="3.5703125" style="8" customWidth="1"/>
    <col min="41" max="41" width="4.28515625" style="8" customWidth="1"/>
    <col min="42" max="42" width="9.28515625" customWidth="1"/>
    <col min="43" max="43" width="17.140625" customWidth="1"/>
    <col min="44" max="44" width="3.5703125" customWidth="1"/>
    <col min="45" max="45" width="0.28515625" customWidth="1"/>
    <col min="46" max="46" width="1.140625" customWidth="1"/>
    <col min="47" max="47" width="0.28515625" customWidth="1"/>
    <col min="48" max="48" width="1.140625" customWidth="1"/>
    <col min="49" max="49" width="0.28515625" customWidth="1"/>
    <col min="50" max="50" width="1.140625" customWidth="1"/>
    <col min="51" max="51" width="0.28515625" customWidth="1"/>
    <col min="52" max="52" width="1.42578125" customWidth="1"/>
    <col min="53" max="53" width="3.5703125" style="8" customWidth="1"/>
    <col min="54" max="54" width="4.28515625" style="8" customWidth="1"/>
    <col min="55" max="55" width="9.28515625" customWidth="1"/>
    <col min="56" max="56" width="17.140625" customWidth="1"/>
    <col min="57" max="57" width="3.5703125" customWidth="1"/>
    <col min="58" max="58" width="0.28515625" customWidth="1"/>
    <col min="59" max="59" width="1.140625" customWidth="1"/>
    <col min="60" max="60" width="0.28515625" customWidth="1"/>
    <col min="61" max="61" width="1.140625" customWidth="1"/>
    <col min="62" max="62" width="0.28515625" customWidth="1"/>
    <col min="63" max="63" width="1.140625" customWidth="1"/>
    <col min="64" max="64" width="0.28515625" customWidth="1"/>
    <col min="65" max="65" width="1.42578125" customWidth="1"/>
    <col min="66" max="66" width="3.5703125" style="8" customWidth="1"/>
    <col min="67" max="67" width="4.28515625" style="8" customWidth="1"/>
    <col min="68" max="68" width="9.28515625" customWidth="1"/>
    <col min="69" max="69" width="17.140625" customWidth="1"/>
    <col min="70" max="70" width="3.5703125" customWidth="1"/>
    <col min="71" max="71" width="0.28515625" customWidth="1"/>
    <col min="72" max="72" width="1.140625" customWidth="1"/>
    <col min="73" max="73" width="0.28515625" customWidth="1"/>
    <col min="74" max="74" width="1.140625" customWidth="1"/>
    <col min="75" max="75" width="0.28515625" customWidth="1"/>
    <col min="76" max="76" width="1.140625" customWidth="1"/>
    <col min="77" max="77" width="0.28515625" customWidth="1"/>
    <col min="78" max="78" width="1.42578125" customWidth="1"/>
    <col min="79" max="79" width="3.5703125" style="8" customWidth="1"/>
    <col min="80" max="80" width="4.28515625" style="8" customWidth="1"/>
    <col min="81" max="81" width="9.28515625" customWidth="1"/>
    <col min="82" max="82" width="17.140625" customWidth="1"/>
    <col min="83" max="83" width="3.5703125" customWidth="1"/>
    <col min="84" max="84" width="0.28515625" customWidth="1"/>
    <col min="85" max="85" width="1.140625" customWidth="1"/>
    <col min="86" max="86" width="0.28515625" customWidth="1"/>
    <col min="87" max="87" width="1.140625" customWidth="1"/>
    <col min="88" max="88" width="0.28515625" customWidth="1"/>
    <col min="89" max="89" width="1.140625" customWidth="1"/>
    <col min="90" max="90" width="0.28515625" customWidth="1"/>
    <col min="91" max="91" width="1.42578125" customWidth="1"/>
    <col min="92" max="92" width="3.5703125" style="8" customWidth="1"/>
    <col min="93" max="93" width="4.28515625" style="8" customWidth="1"/>
    <col min="94" max="94" width="9.28515625" customWidth="1"/>
    <col min="95" max="95" width="17.140625" customWidth="1"/>
    <col min="96" max="96" width="3.5703125" customWidth="1"/>
    <col min="97" max="97" width="0.28515625" customWidth="1"/>
    <col min="98" max="98" width="1.140625" customWidth="1"/>
    <col min="99" max="99" width="0.28515625" customWidth="1"/>
    <col min="100" max="100" width="1.140625" customWidth="1"/>
    <col min="101" max="101" width="0.28515625" customWidth="1"/>
    <col min="102" max="102" width="1.140625" customWidth="1"/>
    <col min="103" max="104" width="0.28515625" customWidth="1"/>
    <col min="105" max="105" width="3.5703125" style="8" customWidth="1"/>
    <col min="106" max="106" width="4.28515625" style="8" customWidth="1"/>
    <col min="107" max="107" width="9.28515625" customWidth="1"/>
    <col min="108" max="108" width="17.140625" customWidth="1"/>
    <col min="109" max="109" width="3.5703125" customWidth="1"/>
    <col min="110" max="110" width="0.28515625" customWidth="1"/>
    <col min="111" max="111" width="1.140625" customWidth="1"/>
    <col min="112" max="112" width="0.28515625" customWidth="1"/>
    <col min="113" max="113" width="1.140625" customWidth="1"/>
    <col min="114" max="114" width="0.28515625" customWidth="1"/>
    <col min="115" max="115" width="1.140625" customWidth="1"/>
    <col min="116" max="116" width="0.28515625" customWidth="1"/>
    <col min="117" max="117" width="1.42578125" customWidth="1"/>
    <col min="118" max="118" width="3.5703125" style="8" customWidth="1"/>
    <col min="119" max="119" width="4.28515625" style="8" customWidth="1"/>
    <col min="120" max="120" width="9.28515625" customWidth="1"/>
    <col min="121" max="121" width="17.140625" customWidth="1"/>
    <col min="122" max="122" width="3.5703125" customWidth="1"/>
    <col min="123" max="123" width="0.28515625" customWidth="1"/>
    <col min="124" max="124" width="1.140625" customWidth="1"/>
    <col min="125" max="125" width="0.28515625" customWidth="1"/>
    <col min="126" max="126" width="1.140625" customWidth="1"/>
    <col min="127" max="127" width="0.28515625" customWidth="1"/>
    <col min="128" max="128" width="1.140625" customWidth="1"/>
    <col min="129" max="129" width="0.28515625" customWidth="1"/>
    <col min="130" max="130" width="1.42578125" customWidth="1"/>
    <col min="131" max="131" width="3.5703125" style="8" customWidth="1"/>
    <col min="132" max="132" width="4.28515625" style="8" customWidth="1"/>
    <col min="133" max="133" width="9.28515625" customWidth="1"/>
    <col min="134" max="134" width="17.140625" customWidth="1"/>
    <col min="135" max="135" width="3.5703125" customWidth="1"/>
    <col min="136" max="136" width="0.28515625" customWidth="1"/>
    <col min="137" max="137" width="1.140625" customWidth="1"/>
    <col min="138" max="138" width="0.28515625" customWidth="1"/>
    <col min="139" max="139" width="1.140625" customWidth="1"/>
    <col min="140" max="140" width="0.28515625" customWidth="1"/>
    <col min="141" max="141" width="1.140625" customWidth="1"/>
    <col min="142" max="142" width="0.28515625" customWidth="1"/>
    <col min="143" max="143" width="1.42578125" customWidth="1"/>
    <col min="144" max="144" width="3.5703125" style="8" customWidth="1"/>
    <col min="145" max="145" width="4.28515625" style="8" customWidth="1"/>
    <col min="146" max="146" width="9.28515625" customWidth="1"/>
    <col min="147" max="147" width="17.140625" customWidth="1"/>
    <col min="148" max="148" width="3.5703125" customWidth="1"/>
    <col min="149" max="149" width="0.28515625" customWidth="1"/>
    <col min="150" max="150" width="1.140625" customWidth="1"/>
    <col min="151" max="151" width="0.28515625" customWidth="1"/>
    <col min="152" max="152" width="1.140625" customWidth="1"/>
    <col min="153" max="153" width="0.28515625" customWidth="1"/>
    <col min="154" max="154" width="1.140625" customWidth="1"/>
    <col min="155" max="155" width="0.28515625" customWidth="1"/>
    <col min="156" max="156" width="1.42578125" customWidth="1"/>
    <col min="157" max="157" width="3.5703125" style="8" customWidth="1"/>
    <col min="158" max="158" width="4.28515625" style="8" customWidth="1"/>
    <col min="159" max="159" width="9.28515625" customWidth="1"/>
    <col min="160" max="160" width="17.140625" customWidth="1"/>
    <col min="161" max="161" width="3.5703125" customWidth="1"/>
    <col min="162" max="162" width="0.28515625" customWidth="1"/>
    <col min="163" max="163" width="1.140625" customWidth="1"/>
    <col min="164" max="164" width="0.28515625" customWidth="1"/>
    <col min="165" max="165" width="1.140625" customWidth="1"/>
    <col min="166" max="166" width="0.28515625" customWidth="1"/>
    <col min="167" max="167" width="1.140625" customWidth="1"/>
    <col min="168" max="168" width="0.28515625" customWidth="1"/>
    <col min="169" max="169" width="1.42578125" customWidth="1"/>
    <col min="170" max="170" width="3.5703125" style="8" customWidth="1"/>
    <col min="171" max="171" width="4.28515625" style="8" customWidth="1"/>
    <col min="172" max="172" width="9.28515625" customWidth="1"/>
    <col min="173" max="173" width="17.140625" customWidth="1"/>
    <col min="174" max="174" width="3.5703125" customWidth="1"/>
    <col min="175" max="175" width="0.28515625" customWidth="1"/>
    <col min="176" max="176" width="1.140625" customWidth="1"/>
    <col min="177" max="177" width="0.28515625" customWidth="1"/>
    <col min="178" max="178" width="1.140625" customWidth="1"/>
    <col min="179" max="179" width="0.28515625" customWidth="1"/>
    <col min="180" max="180" width="1.140625" customWidth="1"/>
    <col min="181" max="181" width="0.28515625" customWidth="1"/>
    <col min="182" max="182" width="1.42578125" customWidth="1"/>
    <col min="183" max="183" width="3.5703125" style="8" customWidth="1"/>
    <col min="184" max="184" width="4.28515625" style="8" customWidth="1"/>
    <col min="185" max="185" width="9.28515625" customWidth="1"/>
    <col min="186" max="186" width="17.140625" customWidth="1"/>
    <col min="187" max="187" width="3.5703125" customWidth="1"/>
    <col min="188" max="188" width="0.28515625" customWidth="1"/>
    <col min="189" max="189" width="1.140625" customWidth="1"/>
    <col min="190" max="190" width="0.28515625" customWidth="1"/>
    <col min="191" max="191" width="1.140625" customWidth="1"/>
    <col min="192" max="192" width="0.28515625" customWidth="1"/>
    <col min="193" max="193" width="1.140625" customWidth="1"/>
    <col min="194" max="194" width="0.28515625" customWidth="1"/>
    <col min="195" max="195" width="1.42578125" customWidth="1"/>
    <col min="196" max="196" width="3.5703125" style="8" customWidth="1"/>
    <col min="197" max="197" width="4.28515625" style="8" customWidth="1"/>
    <col min="198" max="198" width="9.28515625" customWidth="1"/>
    <col min="199" max="199" width="17.140625" customWidth="1"/>
    <col min="200" max="200" width="3.5703125" customWidth="1"/>
    <col min="201" max="201" width="0.28515625" customWidth="1"/>
    <col min="202" max="202" width="1.140625" customWidth="1"/>
    <col min="203" max="203" width="0.28515625" customWidth="1"/>
    <col min="204" max="204" width="1.140625" customWidth="1"/>
    <col min="205" max="205" width="0.28515625" customWidth="1"/>
    <col min="206" max="206" width="1.140625" customWidth="1"/>
    <col min="207" max="207" width="0.28515625" customWidth="1"/>
    <col min="208" max="208" width="1.42578125" customWidth="1"/>
  </cols>
  <sheetData>
    <row r="1" spans="1:207" ht="42.75" customHeight="1" x14ac:dyDescent="0.45">
      <c r="A1" s="90" t="str">
        <f>UPPER(TEXT(B3,"MMMM AAAA"))</f>
        <v>DÉCEMBRE 2020</v>
      </c>
      <c r="B1" s="91"/>
      <c r="C1" s="91"/>
      <c r="D1" s="91"/>
      <c r="E1" s="91"/>
      <c r="F1" s="91"/>
      <c r="G1" s="91"/>
      <c r="H1" s="91"/>
      <c r="I1" s="91"/>
      <c r="J1" s="91"/>
      <c r="K1" s="91"/>
      <c r="L1" s="92"/>
      <c r="M1" s="13"/>
      <c r="N1" s="93" t="str">
        <f>UPPER(TEXT(O3,"MMMM AAAA"))</f>
        <v>JANVIER 2021</v>
      </c>
      <c r="O1" s="94"/>
      <c r="P1" s="94"/>
      <c r="Q1" s="94"/>
      <c r="R1" s="94"/>
      <c r="S1" s="94"/>
      <c r="T1" s="94"/>
      <c r="U1" s="94"/>
      <c r="V1" s="94"/>
      <c r="W1" s="94"/>
      <c r="X1" s="94"/>
      <c r="Y1" s="95"/>
      <c r="Z1" s="13"/>
      <c r="AA1" s="90" t="str">
        <f>UPPER(TEXT(AB3,"MMMM AAAA"))</f>
        <v>FÉVRIER 2021</v>
      </c>
      <c r="AB1" s="91"/>
      <c r="AC1" s="91"/>
      <c r="AD1" s="91"/>
      <c r="AE1" s="91"/>
      <c r="AF1" s="91"/>
      <c r="AG1" s="91"/>
      <c r="AH1" s="91"/>
      <c r="AI1" s="91"/>
      <c r="AJ1" s="91"/>
      <c r="AK1" s="91"/>
      <c r="AL1" s="92"/>
      <c r="AM1" s="13"/>
      <c r="AN1" s="93" t="str">
        <f t="shared" ref="AN1" si="0">UPPER(TEXT(AO3,"MMMM AAAA"))</f>
        <v>MARS 2021</v>
      </c>
      <c r="AO1" s="94"/>
      <c r="AP1" s="94"/>
      <c r="AQ1" s="94"/>
      <c r="AR1" s="94"/>
      <c r="AS1" s="94"/>
      <c r="AT1" s="94"/>
      <c r="AU1" s="94"/>
      <c r="AV1" s="94"/>
      <c r="AW1" s="94"/>
      <c r="AX1" s="94"/>
      <c r="AY1" s="95"/>
      <c r="AZ1" s="13"/>
      <c r="BA1" s="90" t="str">
        <f t="shared" ref="BA1" si="1">UPPER(TEXT(BB3,"MMMM AAAA"))</f>
        <v>AVRIL 2021</v>
      </c>
      <c r="BB1" s="91"/>
      <c r="BC1" s="91"/>
      <c r="BD1" s="91"/>
      <c r="BE1" s="91"/>
      <c r="BF1" s="91"/>
      <c r="BG1" s="91"/>
      <c r="BH1" s="91"/>
      <c r="BI1" s="91"/>
      <c r="BJ1" s="91"/>
      <c r="BK1" s="91"/>
      <c r="BL1" s="92"/>
      <c r="BM1" s="13"/>
      <c r="BN1" s="93" t="str">
        <f t="shared" ref="BN1" si="2">UPPER(TEXT(BO3,"MMMM AAAA"))</f>
        <v>MAI 2021</v>
      </c>
      <c r="BO1" s="94"/>
      <c r="BP1" s="94"/>
      <c r="BQ1" s="94"/>
      <c r="BR1" s="94"/>
      <c r="BS1" s="94"/>
      <c r="BT1" s="94"/>
      <c r="BU1" s="94"/>
      <c r="BV1" s="94"/>
      <c r="BW1" s="94"/>
      <c r="BX1" s="94"/>
      <c r="BY1" s="95"/>
      <c r="BZ1" s="13"/>
      <c r="CA1" s="90" t="str">
        <f t="shared" ref="CA1" si="3">UPPER(TEXT(CB3,"MMMM AAAA"))</f>
        <v>JUIN 2021</v>
      </c>
      <c r="CB1" s="91"/>
      <c r="CC1" s="91"/>
      <c r="CD1" s="91"/>
      <c r="CE1" s="91"/>
      <c r="CF1" s="91"/>
      <c r="CG1" s="91"/>
      <c r="CH1" s="91"/>
      <c r="CI1" s="91"/>
      <c r="CJ1" s="91"/>
      <c r="CK1" s="91"/>
      <c r="CL1" s="92"/>
      <c r="CM1" s="13"/>
      <c r="CN1" s="93" t="str">
        <f t="shared" ref="CN1" si="4">UPPER(TEXT(CO3,"MMMM AAAA"))</f>
        <v>JUILLET 2021</v>
      </c>
      <c r="CO1" s="94"/>
      <c r="CP1" s="94"/>
      <c r="CQ1" s="94"/>
      <c r="CR1" s="94"/>
      <c r="CS1" s="94"/>
      <c r="CT1" s="94"/>
      <c r="CU1" s="94"/>
      <c r="CV1" s="94"/>
      <c r="CW1" s="94"/>
      <c r="CX1" s="94"/>
      <c r="CY1" s="95"/>
      <c r="CZ1" s="16"/>
      <c r="DA1" s="90" t="str">
        <f t="shared" ref="DA1" si="5">UPPER(TEXT(DB3,"MMMM AAAA"))</f>
        <v>JUIN 2021</v>
      </c>
      <c r="DB1" s="91"/>
      <c r="DC1" s="91"/>
      <c r="DD1" s="91"/>
      <c r="DE1" s="91"/>
      <c r="DF1" s="91"/>
      <c r="DG1" s="91"/>
      <c r="DH1" s="91"/>
      <c r="DI1" s="91"/>
      <c r="DJ1" s="91"/>
      <c r="DK1" s="91"/>
      <c r="DL1" s="92"/>
      <c r="DM1" s="13"/>
      <c r="DN1" s="93" t="str">
        <f t="shared" ref="DN1" si="6">UPPER(TEXT(DO3,"MMMM AAAA"))</f>
        <v>JUILLET 2021</v>
      </c>
      <c r="DO1" s="94"/>
      <c r="DP1" s="94"/>
      <c r="DQ1" s="94"/>
      <c r="DR1" s="94"/>
      <c r="DS1" s="94"/>
      <c r="DT1" s="94"/>
      <c r="DU1" s="94"/>
      <c r="DV1" s="94"/>
      <c r="DW1" s="94"/>
      <c r="DX1" s="94"/>
      <c r="DY1" s="95"/>
      <c r="DZ1" s="13"/>
      <c r="EA1" s="90" t="str">
        <f t="shared" ref="EA1" si="7">UPPER(TEXT(EB3,"MMMM AAAA"))</f>
        <v>AOÛT 2021</v>
      </c>
      <c r="EB1" s="91"/>
      <c r="EC1" s="91"/>
      <c r="ED1" s="91"/>
      <c r="EE1" s="91"/>
      <c r="EF1" s="91"/>
      <c r="EG1" s="91"/>
      <c r="EH1" s="91"/>
      <c r="EI1" s="91"/>
      <c r="EJ1" s="91"/>
      <c r="EK1" s="91"/>
      <c r="EL1" s="92"/>
      <c r="EM1" s="13"/>
      <c r="EN1" s="93" t="str">
        <f t="shared" ref="EN1" si="8">UPPER(TEXT(EO3,"MMMM AAAA"))</f>
        <v>SEPTEMBRE 2021</v>
      </c>
      <c r="EO1" s="94"/>
      <c r="EP1" s="94"/>
      <c r="EQ1" s="94"/>
      <c r="ER1" s="94"/>
      <c r="ES1" s="94"/>
      <c r="ET1" s="94"/>
      <c r="EU1" s="94"/>
      <c r="EV1" s="94"/>
      <c r="EW1" s="94"/>
      <c r="EX1" s="94"/>
      <c r="EY1" s="95"/>
      <c r="EZ1" s="13"/>
      <c r="FA1" s="90" t="str">
        <f t="shared" ref="FA1" si="9">UPPER(TEXT(FB3,"MMMM AAAA"))</f>
        <v>OCTOBRE 2021</v>
      </c>
      <c r="FB1" s="91"/>
      <c r="FC1" s="91"/>
      <c r="FD1" s="91"/>
      <c r="FE1" s="91"/>
      <c r="FF1" s="91"/>
      <c r="FG1" s="91"/>
      <c r="FH1" s="91"/>
      <c r="FI1" s="91"/>
      <c r="FJ1" s="91"/>
      <c r="FK1" s="91"/>
      <c r="FL1" s="92"/>
      <c r="FM1" s="13"/>
      <c r="FN1" s="93" t="str">
        <f t="shared" ref="FN1" si="10">UPPER(TEXT(FO3,"MMMM AAAA"))</f>
        <v>NOVEMBRE 2021</v>
      </c>
      <c r="FO1" s="94"/>
      <c r="FP1" s="94"/>
      <c r="FQ1" s="94"/>
      <c r="FR1" s="94"/>
      <c r="FS1" s="94"/>
      <c r="FT1" s="94"/>
      <c r="FU1" s="94"/>
      <c r="FV1" s="94"/>
      <c r="FW1" s="94"/>
      <c r="FX1" s="94"/>
      <c r="FY1" s="95"/>
      <c r="FZ1" s="13"/>
      <c r="GA1" s="90" t="str">
        <f t="shared" ref="GA1" si="11">UPPER(TEXT(GB3,"MMMM AAAA"))</f>
        <v>DÉCEMBRE 2021</v>
      </c>
      <c r="GB1" s="91"/>
      <c r="GC1" s="91"/>
      <c r="GD1" s="91"/>
      <c r="GE1" s="91"/>
      <c r="GF1" s="91"/>
      <c r="GG1" s="91"/>
      <c r="GH1" s="91"/>
      <c r="GI1" s="91"/>
      <c r="GJ1" s="91"/>
      <c r="GK1" s="91"/>
      <c r="GL1" s="92"/>
      <c r="GM1" s="13"/>
      <c r="GN1" s="93" t="str">
        <f t="shared" ref="GN1" si="12">UPPER(TEXT(GO3,"MMMM AAAA"))</f>
        <v>JANVIER 2022</v>
      </c>
      <c r="GO1" s="94"/>
      <c r="GP1" s="94"/>
      <c r="GQ1" s="94"/>
      <c r="GR1" s="94"/>
      <c r="GS1" s="94"/>
      <c r="GT1" s="94"/>
      <c r="GU1" s="94"/>
      <c r="GV1" s="94"/>
      <c r="GW1" s="94"/>
      <c r="GX1" s="94"/>
      <c r="GY1" s="95"/>
    </row>
    <row r="2" spans="1:207" ht="2.25" customHeight="1" x14ac:dyDescent="0.25"/>
    <row r="3" spans="1:207" ht="22.5" customHeight="1" x14ac:dyDescent="0.25">
      <c r="A3" s="19" t="str">
        <f>UPPER(LEFT(TEXT(B3,"jjj"),1))</f>
        <v>M</v>
      </c>
      <c r="B3" s="24">
        <f>DATE(An-1,12,1)</f>
        <v>44166</v>
      </c>
      <c r="C3" s="11" t="str">
        <f>TEXT(B3-DATE(An-1,1,1)+((DATE(An,1,1)-DATE(An-1,1,1))-365),"000")&amp;" - "&amp;TEXT(DATE(An-1,12,31)-B3,"000")</f>
        <v>336 - 030</v>
      </c>
      <c r="D3" s="110" t="str">
        <f>IFERROR(INDEX(Paramètres_Application!$J$2:$J$35,MATCH(Calendrier!B3,Paramètres_Application!$I$2:$I$35,0)),"")</f>
        <v/>
      </c>
      <c r="E3" s="88" t="str">
        <f>IF(A3="L","S" &amp; TEXT(INT((B3-LOOKUP(B3,DATE(YEAR(B3)+{-1;0;1},1,3)-WEEKDAY(DATE(YEAR(B3)+{-1;0;1},1,3))+2))/7)+1,"00"),"")</f>
        <v/>
      </c>
      <c r="F3" s="1"/>
      <c r="G3" s="66">
        <f>B3</f>
        <v>44166</v>
      </c>
      <c r="H3" s="4"/>
      <c r="I3" s="96"/>
      <c r="J3" s="4"/>
      <c r="K3" s="96"/>
      <c r="L3" s="5"/>
      <c r="N3" s="23" t="str">
        <f>UPPER(LEFT(TEXT(O3,"jjj"),1))</f>
        <v>V</v>
      </c>
      <c r="O3" s="20">
        <f>DATE(An,1,1)</f>
        <v>44197</v>
      </c>
      <c r="P3" s="11" t="str">
        <f>TEXT(1,"000")&amp;" - "&amp;TEXT(DATE(An,12,31)-O3,"000")</f>
        <v>001 - 364</v>
      </c>
      <c r="Q3" s="108" t="str">
        <f>IFERROR(INDEX(Paramètres_Application!$J$2:$J$35,MATCH(Calendrier!O3,Paramètres_Application!$I$2:$I$35,0)),"")</f>
        <v>Jour de l'an</v>
      </c>
      <c r="R3" s="88" t="str">
        <f>IF(N3="L","S" &amp; TEXT(INT((O3-LOOKUP(O3,DATE(YEAR(O3)+{-1;0;1},1,3)-WEEKDAY(DATE(YEAR(O3)+{-1;0;1},1,3))+2))/7)+1,"00"),"")</f>
        <v/>
      </c>
      <c r="S3" s="1"/>
      <c r="T3" s="70">
        <f>O3</f>
        <v>44197</v>
      </c>
      <c r="U3" s="4"/>
      <c r="V3" s="96"/>
      <c r="W3" s="4"/>
      <c r="X3" s="96"/>
      <c r="Y3" s="5"/>
      <c r="AA3" s="23" t="str">
        <f>UPPER(LEFT(TEXT(AB3,"jjj"),1))</f>
        <v>L</v>
      </c>
      <c r="AB3" s="20">
        <f>DATE(An,2,1)</f>
        <v>44228</v>
      </c>
      <c r="AC3" s="11" t="str">
        <f>TEXT(AB3-DATE(An,1,1)+1,"000")&amp;" - "&amp;TEXT(DATE(An,12,31)-AB3,"000")</f>
        <v>032 - 333</v>
      </c>
      <c r="AD3" s="108" t="str">
        <f>IFERROR(INDEX(Paramètres_Application!$J$2:$J$35,MATCH(Calendrier!AB3,Paramètres_Application!$I$2:$I$35,0)),"")</f>
        <v/>
      </c>
      <c r="AE3" s="88" t="str">
        <f>IF(AA3="L","S" &amp; TEXT(INT((AB3-LOOKUP(AB3,DATE(YEAR(AB3)+{-1;0;1},1,3)-WEEKDAY(DATE(YEAR(AB3)+{-1;0;1},1,3))+2))/7)+1,"00"),"")</f>
        <v>S05</v>
      </c>
      <c r="AF3" s="1"/>
      <c r="AG3" s="70">
        <f>AB3</f>
        <v>44228</v>
      </c>
      <c r="AH3" s="4"/>
      <c r="AI3" s="96"/>
      <c r="AJ3" s="4"/>
      <c r="AK3" s="96"/>
      <c r="AL3" s="5"/>
      <c r="AN3" s="23" t="str">
        <f>UPPER(LEFT(TEXT(AO3,"jjj"),1))</f>
        <v>L</v>
      </c>
      <c r="AO3" s="24">
        <f>DATE(An,3,1)</f>
        <v>44256</v>
      </c>
      <c r="AP3" s="22" t="str">
        <f>TEXT(AO3-DATE(An,1,1)+1,"000")&amp;" - "&amp;TEXT(DATE(An,12,31)-AO3,"000")</f>
        <v>060 - 305</v>
      </c>
      <c r="AQ3" s="108" t="str">
        <f>IFERROR(INDEX(Paramètres_Application!$J$2:$J$35,MATCH(Calendrier!AO3,Paramètres_Application!$I$2:$I$35,0)),"")</f>
        <v/>
      </c>
      <c r="AR3" s="88" t="str">
        <f>IF(AN3="L","S" &amp; TEXT(INT((AO3-LOOKUP(AO3,DATE(YEAR(AO3)+{-1;0;1},1,3)-WEEKDAY(DATE(YEAR(AO3)+{-1;0;1},1,3))+2))/7)+1,"00"),"")</f>
        <v>S09</v>
      </c>
      <c r="AS3" s="1"/>
      <c r="AT3" s="70">
        <f>AO3</f>
        <v>44256</v>
      </c>
      <c r="AU3" s="4"/>
      <c r="AV3" s="96"/>
      <c r="AW3" s="4"/>
      <c r="AX3" s="96"/>
      <c r="AY3" s="5"/>
      <c r="BA3" s="23" t="str">
        <f>UPPER(LEFT(TEXT(BB3,"jjj"),1))</f>
        <v>J</v>
      </c>
      <c r="BB3" s="20">
        <f>DATE(An,4,1)</f>
        <v>44287</v>
      </c>
      <c r="BC3" s="11" t="str">
        <f>TEXT(BB3-DATE(An,1,1)+1,"000")&amp;" - "&amp;TEXT(DATE(An,12,31)-BB3,"000")</f>
        <v>091 - 274</v>
      </c>
      <c r="BD3" s="108" t="str">
        <f>IFERROR(INDEX(Paramètres_Application!$J$2:$J$35,MATCH(Calendrier!BB3,Paramètres_Application!$I$2:$I$35,0)),"")</f>
        <v/>
      </c>
      <c r="BE3" s="88" t="str">
        <f>IF(BA3="L","S" &amp; TEXT(INT((BB3-LOOKUP(BB3,DATE(YEAR(BB3)+{-1;0;1},1,3)-WEEKDAY(DATE(YEAR(BB3)+{-1;0;1},1,3))+2))/7)+1,"00"),"")</f>
        <v/>
      </c>
      <c r="BF3" s="1"/>
      <c r="BG3" s="70">
        <f>BB3</f>
        <v>44287</v>
      </c>
      <c r="BH3" s="4"/>
      <c r="BI3" s="96"/>
      <c r="BJ3" s="4"/>
      <c r="BK3" s="96"/>
      <c r="BL3" s="5"/>
      <c r="BN3" s="23" t="str">
        <f>UPPER(LEFT(TEXT(BO3,"jjj"),1))</f>
        <v>S</v>
      </c>
      <c r="BO3" s="24">
        <f>DATE(An,5,1)</f>
        <v>44317</v>
      </c>
      <c r="BP3" s="22" t="str">
        <f>TEXT(BO3-DATE(An,1,1)+1,"000")&amp;" - "&amp;TEXT(DATE(An,12,31)-BO3,"000")</f>
        <v>121 - 244</v>
      </c>
      <c r="BQ3" s="108" t="str">
        <f>IFERROR(INDEX(Paramètres_Application!$J$2:$J$35,MATCH(Calendrier!BO3,Paramètres_Application!$I$2:$I$35,0)),"")</f>
        <v>Fête du travail</v>
      </c>
      <c r="BR3" s="88" t="str">
        <f>IF(BN3="L","S" &amp; TEXT(INT((BO3-LOOKUP(BO3,DATE(YEAR(BO3)+{-1;0;1},1,3)-WEEKDAY(DATE(YEAR(BO3)+{-1;0;1},1,3))+2))/7)+1,"00"),"")</f>
        <v/>
      </c>
      <c r="BS3" s="1"/>
      <c r="BT3" s="70">
        <f>BO3</f>
        <v>44317</v>
      </c>
      <c r="BU3" s="4"/>
      <c r="BV3" s="96"/>
      <c r="BW3" s="4"/>
      <c r="BX3" s="96"/>
      <c r="BY3" s="5"/>
      <c r="CA3" s="23" t="str">
        <f>UPPER(LEFT(TEXT(CB3,"jjj"),1))</f>
        <v>M</v>
      </c>
      <c r="CB3" s="20">
        <f>DATE(An,6,1)</f>
        <v>44348</v>
      </c>
      <c r="CC3" s="11" t="str">
        <f>TEXT(CB3-DATE(An,1,1)+1,"000")&amp;" - "&amp;TEXT(DATE(An,12,31)-CB3,"000")</f>
        <v>152 - 213</v>
      </c>
      <c r="CD3" s="108" t="str">
        <f>IFERROR(INDEX(Paramètres_Application!$J$2:$J$35,MATCH(Calendrier!CB3,Paramètres_Application!$I$2:$I$35,0)),"")</f>
        <v/>
      </c>
      <c r="CE3" s="88" t="str">
        <f>IF(CA3="L","S" &amp; TEXT(INT((CB3-LOOKUP(CB3,DATE(YEAR(CB3)+{-1;0;1},1,3)-WEEKDAY(DATE(YEAR(CB3)+{-1;0;1},1,3))+2))/7)+1,"00"),"")</f>
        <v/>
      </c>
      <c r="CF3" s="1"/>
      <c r="CG3" s="70">
        <f>CB3</f>
        <v>44348</v>
      </c>
      <c r="CH3" s="4"/>
      <c r="CI3" s="96"/>
      <c r="CJ3" s="4"/>
      <c r="CK3" s="96"/>
      <c r="CL3" s="37"/>
      <c r="CN3" s="23" t="str">
        <f>UPPER(LEFT(TEXT(CO3,"jjj"),1))</f>
        <v>J</v>
      </c>
      <c r="CO3" s="24">
        <f>DATE(An,7,1)</f>
        <v>44378</v>
      </c>
      <c r="CP3" s="22" t="str">
        <f>TEXT(CO3-DATE(An,1,1)+1,"000")&amp;" - "&amp;TEXT(DATE(An,12,31)-CO3,"000")</f>
        <v>182 - 183</v>
      </c>
      <c r="CQ3" s="108" t="str">
        <f>IFERROR(INDEX(Paramètres_Application!$J$2:$J$35,MATCH(Calendrier!CO3,Paramètres_Application!$I$2:$I$35,0)),"")</f>
        <v/>
      </c>
      <c r="CR3" s="88" t="str">
        <f>IF(CN3="L","S" &amp; TEXT(INT((CO3-LOOKUP(CO3,DATE(YEAR(CO3)+{-1;0;1},1,3)-WEEKDAY(DATE(YEAR(CO3)+{-1;0;1},1,3))+2))/7)+1,"00"),"")</f>
        <v/>
      </c>
      <c r="CS3" s="1"/>
      <c r="CT3" s="70">
        <f>CO3</f>
        <v>44378</v>
      </c>
      <c r="CU3" s="4"/>
      <c r="CV3" s="96"/>
      <c r="CW3" s="4"/>
      <c r="CX3" s="96"/>
      <c r="CY3" s="37"/>
      <c r="CZ3" s="17"/>
      <c r="DA3" s="23" t="str">
        <f>UPPER(LEFT(TEXT(DB3,"jjj"),1))</f>
        <v>M</v>
      </c>
      <c r="DB3" s="24">
        <f>DATE(An,6,1)</f>
        <v>44348</v>
      </c>
      <c r="DC3" s="22" t="str">
        <f>TEXT(DB3-DATE(An,1,1)+1,"000")&amp;" - "&amp;TEXT(DATE(An,12,31)-DB3,"000")</f>
        <v>152 - 213</v>
      </c>
      <c r="DD3" s="108" t="str">
        <f>IFERROR(INDEX(Paramètres_Application!$J$2:$J$35,MATCH(Calendrier!DB3,Paramètres_Application!$I$2:$I$35,0)),"")</f>
        <v/>
      </c>
      <c r="DE3" s="88" t="str">
        <f>IF(DA3="L","S" &amp; TEXT(INT((DB3-LOOKUP(DB3,DATE(YEAR(DB3)+{-1;0;1},1,3)-WEEKDAY(DATE(YEAR(DB3)+{-1;0;1},1,3))+2))/7)+1,"00"),"")</f>
        <v/>
      </c>
      <c r="DF3" s="1"/>
      <c r="DG3" s="70">
        <f>DB3</f>
        <v>44348</v>
      </c>
      <c r="DH3" s="4"/>
      <c r="DI3" s="96"/>
      <c r="DJ3" s="4"/>
      <c r="DK3" s="96"/>
      <c r="DL3" s="37"/>
      <c r="DN3" s="23" t="str">
        <f>UPPER(LEFT(TEXT(DO3,"jjj"),1))</f>
        <v>J</v>
      </c>
      <c r="DO3" s="24">
        <f>DATE(An,7,1)</f>
        <v>44378</v>
      </c>
      <c r="DP3" s="22" t="str">
        <f>TEXT(DO3-DATE(An,1,1)+1,"000")&amp;" - "&amp;TEXT(DATE(An,12,31)-DO3,"000")</f>
        <v>182 - 183</v>
      </c>
      <c r="DQ3" s="108" t="str">
        <f>IFERROR(INDEX(Paramètres_Application!$J$2:$J$35,MATCH(Calendrier!DO3,Paramètres_Application!$I$2:$I$35,0)),"")</f>
        <v/>
      </c>
      <c r="DR3" s="88" t="str">
        <f>IF(DN3="L","S" &amp; TEXT(INT((DO3-LOOKUP(DO3,DATE(YEAR(DO3)+{-1;0;1},1,3)-WEEKDAY(DATE(YEAR(DO3)+{-1;0;1},1,3))+2))/7)+1,"00"),"")</f>
        <v/>
      </c>
      <c r="DS3" s="1"/>
      <c r="DT3" s="70">
        <f>DO3</f>
        <v>44378</v>
      </c>
      <c r="DU3" s="4"/>
      <c r="DV3" s="96"/>
      <c r="DW3" s="4"/>
      <c r="DX3" s="96"/>
      <c r="DY3" s="37"/>
      <c r="EA3" s="23" t="str">
        <f>UPPER(LEFT(TEXT(EB3,"jjj"),1))</f>
        <v>D</v>
      </c>
      <c r="EB3" s="24">
        <f>DATE(An,8,1)</f>
        <v>44409</v>
      </c>
      <c r="EC3" s="22" t="str">
        <f>TEXT(EB3-DATE(An,1,1)+1,"000")&amp;" - "&amp;TEXT(DATE(An,12,31)-EB3,"000")</f>
        <v>213 - 152</v>
      </c>
      <c r="ED3" s="108" t="str">
        <f>IFERROR(INDEX(Paramètres_Application!$J$2:$J$35,MATCH(Calendrier!EB3,Paramètres_Application!$I$2:$I$35,0)),"")</f>
        <v/>
      </c>
      <c r="EE3" s="88" t="str">
        <f>IF(EA3="L","S" &amp; TEXT(INT((EB3-LOOKUP(EB3,DATE(YEAR(EB3)+{-1;0;1},1,3)-WEEKDAY(DATE(YEAR(EB3)+{-1;0;1},1,3))+2))/7)+1,"00"),"")</f>
        <v/>
      </c>
      <c r="EF3" s="1"/>
      <c r="EG3" s="70">
        <f>EB3</f>
        <v>44409</v>
      </c>
      <c r="EH3" s="4"/>
      <c r="EI3" s="96"/>
      <c r="EJ3" s="4"/>
      <c r="EK3" s="96"/>
      <c r="EL3" s="37"/>
      <c r="EN3" s="23" t="str">
        <f>UPPER(LEFT(TEXT(EO3,"jjj"),1))</f>
        <v>M</v>
      </c>
      <c r="EO3" s="24">
        <f>DATE(An,9,1)</f>
        <v>44440</v>
      </c>
      <c r="EP3" s="22" t="str">
        <f>TEXT(EO3-DATE(An,1,1)+1,"000")&amp;" - "&amp;TEXT(DATE(An,12,31)-EO3,"000")</f>
        <v>244 - 121</v>
      </c>
      <c r="EQ3" s="108" t="str">
        <f>IFERROR(INDEX(Paramètres_Application!$J$2:$J$35,MATCH(Calendrier!EO3,Paramètres_Application!$I$2:$I$35,0)),"")</f>
        <v/>
      </c>
      <c r="ER3" s="88" t="str">
        <f>IF(EN3="L","S" &amp; TEXT(INT((EO3-LOOKUP(EO3,DATE(YEAR(EO3)+{-1;0;1},1,3)-WEEKDAY(DATE(YEAR(EO3)+{-1;0;1},1,3))+2))/7)+1,"00"),"")</f>
        <v/>
      </c>
      <c r="ES3" s="1"/>
      <c r="ET3" s="70">
        <f>EO3</f>
        <v>44440</v>
      </c>
      <c r="EU3" s="4"/>
      <c r="EV3" s="96"/>
      <c r="EW3" s="4"/>
      <c r="EX3" s="96"/>
      <c r="EY3" s="5"/>
      <c r="FA3" s="23" t="str">
        <f>UPPER(LEFT(TEXT(FB3,"jjj"),1))</f>
        <v>V</v>
      </c>
      <c r="FB3" s="20">
        <f>DATE(An,10,1)</f>
        <v>44470</v>
      </c>
      <c r="FC3" s="11" t="str">
        <f>TEXT(FB3-DATE(An,1,1)+1,"000")&amp;" - "&amp;TEXT(DATE(An,12,31)-FB3,"000")</f>
        <v>274 - 091</v>
      </c>
      <c r="FD3" s="108" t="str">
        <f>IFERROR(INDEX(Paramètres_Application!$J$2:$J$35,MATCH(Calendrier!FB3,Paramètres_Application!$I$2:$I$35,0)),"")</f>
        <v/>
      </c>
      <c r="FE3" s="88" t="str">
        <f>IF(FA3="L","S" &amp; TEXT(INT((FB3-LOOKUP(FB3,DATE(YEAR(FB3)+{-1;0;1},1,3)-WEEKDAY(DATE(YEAR(FB3)+{-1;0;1},1,3))+2))/7)+1,"00"),"")</f>
        <v/>
      </c>
      <c r="FF3" s="1"/>
      <c r="FG3" s="70">
        <f>FB3</f>
        <v>44470</v>
      </c>
      <c r="FH3" s="4"/>
      <c r="FI3" s="96"/>
      <c r="FJ3" s="4"/>
      <c r="FK3" s="96"/>
      <c r="FL3" s="5"/>
      <c r="FN3" s="23" t="str">
        <f>UPPER(LEFT(TEXT(FO3,"jjj"),1))</f>
        <v>L</v>
      </c>
      <c r="FO3" s="24">
        <f>DATE(An,11,1)</f>
        <v>44501</v>
      </c>
      <c r="FP3" s="22" t="str">
        <f>TEXT(FO3-DATE(An,1,1)+1,"000")&amp;" - "&amp;TEXT(DATE(An,12,31)-FO3,"000")</f>
        <v>305 - 060</v>
      </c>
      <c r="FQ3" s="108" t="str">
        <f>IFERROR(INDEX(Paramètres_Application!$J$2:$J$35,MATCH(Calendrier!FO3,Paramètres_Application!$I$2:$I$35,0)),"")</f>
        <v>La Toussain</v>
      </c>
      <c r="FR3" s="88" t="str">
        <f>IF(FN3="L","S" &amp; TEXT(INT((FO3-LOOKUP(FO3,DATE(YEAR(FO3)+{-1;0;1},1,3)-WEEKDAY(DATE(YEAR(FO3)+{-1;0;1},1,3))+2))/7)+1,"00"),"")</f>
        <v>S44</v>
      </c>
      <c r="FS3" s="31"/>
      <c r="FT3" s="70">
        <f>FO3</f>
        <v>44501</v>
      </c>
      <c r="FU3" s="4"/>
      <c r="FV3" s="96"/>
      <c r="FW3" s="4"/>
      <c r="FX3" s="96"/>
      <c r="FY3" s="5"/>
      <c r="GA3" s="23" t="str">
        <f>UPPER(LEFT(TEXT(GB3,"jjj"),1))</f>
        <v>M</v>
      </c>
      <c r="GB3" s="20">
        <f>DATE(An,12,1)</f>
        <v>44531</v>
      </c>
      <c r="GC3" s="11" t="str">
        <f>TEXT(GB3-DATE(An,1,1)+1,"000")&amp;" - "&amp;TEXT(DATE(An,12,31)-GB3,"000")</f>
        <v>335 - 030</v>
      </c>
      <c r="GD3" s="108" t="str">
        <f>IFERROR(INDEX(Paramètres_Application!$J$2:$J$35,MATCH(Calendrier!GB3,Paramètres_Application!$I$2:$I$35,0)),"")</f>
        <v/>
      </c>
      <c r="GE3" s="88" t="str">
        <f>IF(GA3="L","S" &amp; TEXT(INT((GB3-LOOKUP(GB3,DATE(YEAR(GB3)+{-1;0;1},1,3)-WEEKDAY(DATE(YEAR(GB3)+{-1;0;1},1,3))+2))/7)+1,"00"),"")</f>
        <v/>
      </c>
      <c r="GF3" s="1"/>
      <c r="GG3" s="70">
        <f>GB3</f>
        <v>44531</v>
      </c>
      <c r="GH3" s="4"/>
      <c r="GI3" s="96"/>
      <c r="GJ3" s="4"/>
      <c r="GK3" s="96"/>
      <c r="GL3" s="5"/>
      <c r="GN3" s="23" t="str">
        <f>UPPER(LEFT(TEXT(GO3,"jjj"),1))</f>
        <v>S</v>
      </c>
      <c r="GO3" s="24">
        <f>DATE(An+1,1,1)</f>
        <v>44562</v>
      </c>
      <c r="GP3" s="22" t="str">
        <f>TEXT(GO3-DATE(An+1,1,1)+1,"000")&amp;" - "&amp;TEXT(DATE(An+1,12,31)-GO3,"000")</f>
        <v>001 - 364</v>
      </c>
      <c r="GQ3" s="108" t="str">
        <f>IFERROR(INDEX(Paramètres_Application!$J$2:$J$35,MATCH(Calendrier!GO3,Paramètres_Application!$I$2:$I$35,0)),"")</f>
        <v/>
      </c>
      <c r="GR3" s="88" t="str">
        <f>IF(GN3="L","S" &amp; TEXT(INT((GO3-LOOKUP(GO3,DATE(YEAR(GO3)+{-1;0;1},1,3)-WEEKDAY(DATE(YEAR(GO3)+{-1;0;1},1,3))+2))/7)+1,"00"),"")</f>
        <v/>
      </c>
      <c r="GS3" s="1"/>
      <c r="GT3" s="70">
        <f>GO3</f>
        <v>44562</v>
      </c>
      <c r="GU3" s="4"/>
      <c r="GV3" s="96"/>
      <c r="GW3" s="4"/>
      <c r="GX3" s="96"/>
      <c r="GY3" s="5"/>
    </row>
    <row r="4" spans="1:207" ht="22.5" customHeight="1" x14ac:dyDescent="0.25">
      <c r="A4" s="81" t="str">
        <f>INDEX(Paramètres_Application!$N$1:$N$367,SUMPRODUCT((Paramètres_Application!$L$2:$L$367=MONTH(B3))*(DAY(B3)=Paramètres_Application!$M$2:$M$367)*ROW(Paramètres_Application!$L$2:$L$367)))</f>
        <v xml:space="preserve"> Florence</v>
      </c>
      <c r="B4" s="82"/>
      <c r="C4" s="83"/>
      <c r="D4" s="111"/>
      <c r="E4" s="89"/>
      <c r="F4" s="2"/>
      <c r="G4" s="69">
        <f>B3</f>
        <v>44166</v>
      </c>
      <c r="H4" s="6"/>
      <c r="I4" s="84"/>
      <c r="J4" s="6"/>
      <c r="K4" s="84"/>
      <c r="L4" s="7"/>
      <c r="N4" s="81" t="str">
        <f>INDEX(Paramètres_Application!$N$1:$N$367,SUMPRODUCT((Paramètres_Application!$L$2:$L$367=MONTH(O3))*(DAY(O3)=Paramètres_Application!$M$2:$M$367)*ROW(Paramètres_Application!$L$2:$L$367)))</f>
        <v xml:space="preserve"> Jour de l'an</v>
      </c>
      <c r="O4" s="82"/>
      <c r="P4" s="83"/>
      <c r="Q4" s="109"/>
      <c r="R4" s="89"/>
      <c r="S4" s="2"/>
      <c r="T4" s="67">
        <f>O3</f>
        <v>44197</v>
      </c>
      <c r="U4" s="6"/>
      <c r="V4" s="84"/>
      <c r="W4" s="6"/>
      <c r="X4" s="84"/>
      <c r="Y4" s="7"/>
      <c r="AA4" s="81" t="str">
        <f>INDEX(Paramètres_Application!$N$1:$N$367,SUMPRODUCT((Paramètres_Application!$L$2:$L$367=MONTH(AB3))*(DAY(AB3)=Paramètres_Application!$M$2:$M$367)*ROW(Paramètres_Application!$L$2:$L$367)))</f>
        <v xml:space="preserve"> Ella</v>
      </c>
      <c r="AB4" s="82"/>
      <c r="AC4" s="83"/>
      <c r="AD4" s="109"/>
      <c r="AE4" s="89"/>
      <c r="AF4" s="2"/>
      <c r="AG4" s="67">
        <f>AB3</f>
        <v>44228</v>
      </c>
      <c r="AH4" s="6"/>
      <c r="AI4" s="84"/>
      <c r="AJ4" s="6"/>
      <c r="AK4" s="84"/>
      <c r="AL4" s="7"/>
      <c r="AN4" s="81" t="str">
        <f>INDEX(Paramètres_Application!$N$1:$N$367,SUMPRODUCT((Paramètres_Application!$L$2:$L$367=MONTH(AO3))*(DAY(AO3)=Paramètres_Application!$M$2:$M$367)*ROW(Paramètres_Application!$L$2:$L$367)))</f>
        <v xml:space="preserve"> Aubin</v>
      </c>
      <c r="AO4" s="82"/>
      <c r="AP4" s="83"/>
      <c r="AQ4" s="109"/>
      <c r="AR4" s="89"/>
      <c r="AS4" s="2"/>
      <c r="AT4" s="67">
        <f>AO3</f>
        <v>44256</v>
      </c>
      <c r="AU4" s="6"/>
      <c r="AV4" s="84"/>
      <c r="AW4" s="6"/>
      <c r="AX4" s="84"/>
      <c r="AY4" s="7"/>
      <c r="BA4" s="81" t="str">
        <f>INDEX(Paramètres_Application!$N$1:$N$367,SUMPRODUCT((Paramètres_Application!$L$2:$L$367=MONTH(BB3))*(DAY(BB3)=Paramètres_Application!$M$2:$M$367)*ROW(Paramètres_Application!$L$2:$L$367)))</f>
        <v xml:space="preserve"> Hugues</v>
      </c>
      <c r="BB4" s="82"/>
      <c r="BC4" s="83"/>
      <c r="BD4" s="109"/>
      <c r="BE4" s="89"/>
      <c r="BF4" s="2"/>
      <c r="BG4" s="67">
        <f>BB3</f>
        <v>44287</v>
      </c>
      <c r="BH4" s="6"/>
      <c r="BI4" s="84"/>
      <c r="BJ4" s="6"/>
      <c r="BK4" s="84"/>
      <c r="BL4" s="7"/>
      <c r="BN4" s="81" t="str">
        <f>INDEX(Paramètres_Application!$N$1:$N$367,SUMPRODUCT((Paramètres_Application!$L$2:$L$367=MONTH(BO3))*(DAY(BO3)=Paramètres_Application!$M$2:$M$367)*ROW(Paramètres_Application!$L$2:$L$367)))</f>
        <v xml:space="preserve"> Fête du travail</v>
      </c>
      <c r="BO4" s="82"/>
      <c r="BP4" s="83"/>
      <c r="BQ4" s="109"/>
      <c r="BR4" s="89"/>
      <c r="BS4" s="2"/>
      <c r="BT4" s="67">
        <f>BO3</f>
        <v>44317</v>
      </c>
      <c r="BU4" s="6"/>
      <c r="BV4" s="84"/>
      <c r="BW4" s="6"/>
      <c r="BX4" s="84"/>
      <c r="BY4" s="7"/>
      <c r="CA4" s="81" t="str">
        <f>INDEX(Paramètres_Application!$N$1:$N$367,SUMPRODUCT((Paramètres_Application!$L$2:$L$367=MONTH(CB3))*(DAY(CB3)=Paramètres_Application!$M$2:$M$367)*ROW(Paramètres_Application!$L$2:$L$367)))</f>
        <v xml:space="preserve"> Justin</v>
      </c>
      <c r="CB4" s="82"/>
      <c r="CC4" s="83"/>
      <c r="CD4" s="109"/>
      <c r="CE4" s="89"/>
      <c r="CF4" s="2"/>
      <c r="CG4" s="67">
        <f>CB3</f>
        <v>44348</v>
      </c>
      <c r="CH4" s="6"/>
      <c r="CI4" s="84"/>
      <c r="CJ4" s="6"/>
      <c r="CK4" s="84"/>
      <c r="CL4" s="36"/>
      <c r="CN4" s="81" t="str">
        <f>INDEX(Paramètres_Application!$N$1:$N$367,SUMPRODUCT((Paramètres_Application!$L$2:$L$367=MONTH(CO3))*(DAY(CO3)=Paramètres_Application!$M$2:$M$367)*ROW(Paramètres_Application!$L$2:$L$367)))</f>
        <v xml:space="preserve"> Thierry</v>
      </c>
      <c r="CO4" s="82"/>
      <c r="CP4" s="83"/>
      <c r="CQ4" s="109"/>
      <c r="CR4" s="89"/>
      <c r="CS4" s="2"/>
      <c r="CT4" s="67">
        <f>CO3</f>
        <v>44378</v>
      </c>
      <c r="CU4" s="6"/>
      <c r="CV4" s="84"/>
      <c r="CW4" s="6"/>
      <c r="CX4" s="84"/>
      <c r="CY4" s="36"/>
      <c r="CZ4" s="18"/>
      <c r="DA4" s="81" t="str">
        <f>INDEX(Paramètres_Application!$N$1:$N$367,SUMPRODUCT((Paramètres_Application!$L$2:$L$367=MONTH(DB3))*(DAY(DB3)=Paramètres_Application!$M$2:$M$367)*ROW(Paramètres_Application!$L$2:$L$367)))</f>
        <v xml:space="preserve"> Justin</v>
      </c>
      <c r="DB4" s="82"/>
      <c r="DC4" s="83"/>
      <c r="DD4" s="109"/>
      <c r="DE4" s="89"/>
      <c r="DF4" s="2"/>
      <c r="DG4" s="67">
        <f>DB3</f>
        <v>44348</v>
      </c>
      <c r="DH4" s="6"/>
      <c r="DI4" s="84"/>
      <c r="DJ4" s="6"/>
      <c r="DK4" s="84"/>
      <c r="DL4" s="36"/>
      <c r="DN4" s="81" t="str">
        <f>INDEX(Paramètres_Application!$N$1:$N$367,SUMPRODUCT((Paramètres_Application!$L$2:$L$367=MONTH(DO3))*(DAY(DO3)=Paramètres_Application!$M$2:$M$367)*ROW(Paramètres_Application!$L$2:$L$367)))</f>
        <v xml:space="preserve"> Thierry</v>
      </c>
      <c r="DO4" s="82"/>
      <c r="DP4" s="83"/>
      <c r="DQ4" s="109"/>
      <c r="DR4" s="89"/>
      <c r="DS4" s="2"/>
      <c r="DT4" s="67">
        <f>DO3</f>
        <v>44378</v>
      </c>
      <c r="DU4" s="6"/>
      <c r="DV4" s="84"/>
      <c r="DW4" s="6"/>
      <c r="DX4" s="84"/>
      <c r="DY4" s="36"/>
      <c r="EA4" s="81" t="str">
        <f>INDEX(Paramètres_Application!$N$1:$N$367,SUMPRODUCT((Paramètres_Application!$L$2:$L$367=MONTH(EB3))*(DAY(EB3)=Paramètres_Application!$M$2:$M$367)*ROW(Paramètres_Application!$L$2:$L$367)))</f>
        <v xml:space="preserve"> Alphonse</v>
      </c>
      <c r="EB4" s="82"/>
      <c r="EC4" s="83"/>
      <c r="ED4" s="109"/>
      <c r="EE4" s="89"/>
      <c r="EF4" s="2"/>
      <c r="EG4" s="67">
        <f>EB3</f>
        <v>44409</v>
      </c>
      <c r="EH4" s="6"/>
      <c r="EI4" s="84"/>
      <c r="EJ4" s="6"/>
      <c r="EK4" s="84"/>
      <c r="EL4" s="36"/>
      <c r="EN4" s="81" t="str">
        <f>INDEX(Paramètres_Application!$N$1:$N$367,SUMPRODUCT((Paramètres_Application!$L$2:$L$367=MONTH(EO3))*(DAY(EO3)=Paramètres_Application!$M$2:$M$367)*ROW(Paramètres_Application!$L$2:$L$367)))</f>
        <v xml:space="preserve"> Gilles</v>
      </c>
      <c r="EO4" s="82"/>
      <c r="EP4" s="83"/>
      <c r="EQ4" s="109"/>
      <c r="ER4" s="89"/>
      <c r="ES4" s="2"/>
      <c r="ET4" s="67">
        <f>EO3</f>
        <v>44440</v>
      </c>
      <c r="EU4" s="6"/>
      <c r="EV4" s="84"/>
      <c r="EW4" s="6"/>
      <c r="EX4" s="84"/>
      <c r="EY4" s="7"/>
      <c r="FA4" s="81" t="str">
        <f>INDEX(Paramètres_Application!$N$1:$N$367,SUMPRODUCT((Paramètres_Application!$L$2:$L$367=MONTH(FB3))*(DAY(FB3)=Paramètres_Application!$M$2:$M$367)*ROW(Paramètres_Application!$L$2:$L$367)))</f>
        <v xml:space="preserve"> Thérèse de l'Enfant Jésus</v>
      </c>
      <c r="FB4" s="82"/>
      <c r="FC4" s="83"/>
      <c r="FD4" s="109"/>
      <c r="FE4" s="89"/>
      <c r="FF4" s="2"/>
      <c r="FG4" s="67">
        <f>FB3</f>
        <v>44470</v>
      </c>
      <c r="FH4" s="6"/>
      <c r="FI4" s="84"/>
      <c r="FJ4" s="6"/>
      <c r="FK4" s="84"/>
      <c r="FL4" s="7"/>
      <c r="FN4" s="81" t="str">
        <f>INDEX(Paramètres_Application!$N$1:$N$367,SUMPRODUCT((Paramètres_Application!$L$2:$L$367=MONTH(FO3))*(DAY(FO3)=Paramètres_Application!$M$2:$M$367)*ROW(Paramètres_Application!$L$2:$L$367)))</f>
        <v xml:space="preserve"> Toussaint</v>
      </c>
      <c r="FO4" s="82"/>
      <c r="FP4" s="83"/>
      <c r="FQ4" s="109"/>
      <c r="FR4" s="89"/>
      <c r="FS4" s="32"/>
      <c r="FT4" s="67">
        <f>FO3</f>
        <v>44501</v>
      </c>
      <c r="FU4" s="6"/>
      <c r="FV4" s="84"/>
      <c r="FW4" s="6"/>
      <c r="FX4" s="84"/>
      <c r="FY4" s="7"/>
      <c r="GA4" s="81" t="str">
        <f>INDEX(Paramètres_Application!$N$1:$N$367,SUMPRODUCT((Paramètres_Application!$L$2:$L$367=MONTH(GB3))*(DAY(GB3)=Paramètres_Application!$M$2:$M$367)*ROW(Paramètres_Application!$L$2:$L$367)))</f>
        <v xml:space="preserve"> Florence</v>
      </c>
      <c r="GB4" s="82"/>
      <c r="GC4" s="83"/>
      <c r="GD4" s="109"/>
      <c r="GE4" s="89"/>
      <c r="GF4" s="2"/>
      <c r="GG4" s="67">
        <f>GB3</f>
        <v>44531</v>
      </c>
      <c r="GH4" s="6"/>
      <c r="GI4" s="84"/>
      <c r="GJ4" s="6"/>
      <c r="GK4" s="84"/>
      <c r="GL4" s="7"/>
      <c r="GN4" s="81" t="str">
        <f>INDEX(Paramètres_Application!$N$1:$N$367,SUMPRODUCT((Paramètres_Application!$L$2:$L$367=MONTH(GO3))*(DAY(GO3)=Paramètres_Application!$M$2:$M$367)*ROW(Paramètres_Application!$L$2:$L$367)))</f>
        <v xml:space="preserve"> Jour de l'an</v>
      </c>
      <c r="GO4" s="82"/>
      <c r="GP4" s="83"/>
      <c r="GQ4" s="109"/>
      <c r="GR4" s="89"/>
      <c r="GS4" s="2"/>
      <c r="GT4" s="67">
        <f>GO3</f>
        <v>44562</v>
      </c>
      <c r="GU4" s="6"/>
      <c r="GV4" s="84"/>
      <c r="GW4" s="6"/>
      <c r="GX4" s="84"/>
      <c r="GY4" s="7"/>
    </row>
    <row r="5" spans="1:207" ht="22.5" customHeight="1" x14ac:dyDescent="0.25">
      <c r="A5" s="19" t="str">
        <f t="shared" ref="A5:A63" si="13">UPPER(LEFT(TEXT(B5,"jjj"),1))</f>
        <v>M</v>
      </c>
      <c r="B5" s="20">
        <f>B3+1</f>
        <v>44167</v>
      </c>
      <c r="C5" s="11" t="str">
        <f>TEXT(B5-DATE(An-1,1,1)+((DATE(An,1,1)-DATE(An-1,1,1))-365),"000")&amp;" - "&amp;TEXT(DATE(An-1,12,31)-B5,"000")</f>
        <v>337 - 029</v>
      </c>
      <c r="D5" s="108" t="str">
        <f>IFERROR(INDEX(Paramètres_Application!$J$2:$J$35,MATCH(Calendrier!B5,Paramètres_Application!$I$2:$I$35,0)),"")</f>
        <v/>
      </c>
      <c r="E5" s="88" t="str">
        <f>IF(A5="L","S" &amp; TEXT(INT((B5-LOOKUP(B5,DATE(YEAR(B5)+{-1;0;1},1,3)-WEEKDAY(DATE(YEAR(B5)+{-1;0;1},1,3))+2))/7)+1,"00"),"")</f>
        <v/>
      </c>
      <c r="F5" s="2"/>
      <c r="G5" s="67">
        <f>B5</f>
        <v>44167</v>
      </c>
      <c r="H5" s="6"/>
      <c r="I5" s="84"/>
      <c r="J5" s="6"/>
      <c r="K5" s="84"/>
      <c r="L5" s="7"/>
      <c r="N5" s="9" t="str">
        <f t="shared" ref="N5:N63" si="14">UPPER(LEFT(TEXT(O5,"jjj"),1))</f>
        <v>S</v>
      </c>
      <c r="O5" s="10">
        <f>O3+1</f>
        <v>44198</v>
      </c>
      <c r="P5" s="11" t="str">
        <f>TEXT(O5-DATE(An,1,1)+1,"000")&amp;" - "&amp;TEXT(DATE(An,12,31)-O3,"000")-1</f>
        <v>002 - 363</v>
      </c>
      <c r="Q5" s="108" t="str">
        <f>IFERROR(INDEX(Paramètres_Application!$J$2:$J$35,MATCH(Calendrier!O5,Paramètres_Application!$I$2:$I$35,0)),"")</f>
        <v/>
      </c>
      <c r="R5" s="88" t="str">
        <f>IF(N5="L","S" &amp; TEXT(INT((O5-LOOKUP(O5,DATE(YEAR(O5)+{-1;0;1},1,3)-WEEKDAY(DATE(YEAR(O5)+{-1;0;1},1,3))+2))/7)+1,"00"),"")</f>
        <v/>
      </c>
      <c r="S5" s="2"/>
      <c r="T5" s="67">
        <f>O5</f>
        <v>44198</v>
      </c>
      <c r="U5" s="6"/>
      <c r="V5" s="84"/>
      <c r="W5" s="6"/>
      <c r="X5" s="84"/>
      <c r="Y5" s="7"/>
      <c r="AA5" s="19" t="str">
        <f t="shared" ref="AA5:AA59" si="15">UPPER(LEFT(TEXT(AB5,"jjj"),1))</f>
        <v>M</v>
      </c>
      <c r="AB5" s="20">
        <f>AB3+1</f>
        <v>44229</v>
      </c>
      <c r="AC5" s="11" t="str">
        <f>TEXT(AB5-DATE(An,1,1)+1,"000")&amp;" - "&amp;TEXT(DATE(An,12,31)-AB3,"000")-1</f>
        <v>033 - 332</v>
      </c>
      <c r="AD5" s="108" t="str">
        <f>IFERROR(INDEX(Paramètres_Application!$J$2:$J$35,MATCH(Calendrier!AB5,Paramètres_Application!$I$2:$I$35,0)),"")</f>
        <v/>
      </c>
      <c r="AE5" s="88" t="str">
        <f>IF(AA5="L","S" &amp; TEXT(INT((AB5-LOOKUP(AB5,DATE(YEAR(AB5)+{-1;0;1},1,3)-WEEKDAY(DATE(YEAR(AB5)+{-1;0;1},1,3))+2))/7)+1,"00"),"")</f>
        <v/>
      </c>
      <c r="AF5" s="2"/>
      <c r="AG5" s="67">
        <f>AB5</f>
        <v>44229</v>
      </c>
      <c r="AH5" s="6"/>
      <c r="AI5" s="84"/>
      <c r="AJ5" s="6"/>
      <c r="AK5" s="84"/>
      <c r="AL5" s="7"/>
      <c r="AN5" s="23" t="str">
        <f t="shared" ref="AN5:AN63" si="16">UPPER(LEFT(TEXT(AO5,"jjj"),1))</f>
        <v>M</v>
      </c>
      <c r="AO5" s="24">
        <f>AO3+1</f>
        <v>44257</v>
      </c>
      <c r="AP5" s="22" t="str">
        <f>TEXT(AO5-DATE(An,1,1)+1,"000")&amp;" - "&amp;TEXT(DATE(An,12,31)-AO3,"000")-1</f>
        <v>061 - 304</v>
      </c>
      <c r="AQ5" s="108" t="str">
        <f>IFERROR(INDEX(Paramètres_Application!$J$2:$J$35,MATCH(Calendrier!AO5,Paramètres_Application!$I$2:$I$35,0)),"")</f>
        <v/>
      </c>
      <c r="AR5" s="88" t="str">
        <f>IF(AN5="L","S" &amp; TEXT(INT((AO5-LOOKUP(AO5,DATE(YEAR(AO5)+{-1;0;1},1,3)-WEEKDAY(DATE(YEAR(AO5)+{-1;0;1},1,3))+2))/7)+1,"00"),"")</f>
        <v/>
      </c>
      <c r="AS5" s="2"/>
      <c r="AT5" s="67">
        <f>AO5</f>
        <v>44257</v>
      </c>
      <c r="AU5" s="6"/>
      <c r="AV5" s="84"/>
      <c r="AW5" s="6"/>
      <c r="AX5" s="84"/>
      <c r="AY5" s="7"/>
      <c r="BA5" s="19" t="str">
        <f t="shared" ref="BA5:BA61" si="17">UPPER(LEFT(TEXT(BB5,"jjj"),1))</f>
        <v>V</v>
      </c>
      <c r="BB5" s="20">
        <f>BB3+1</f>
        <v>44288</v>
      </c>
      <c r="BC5" s="11" t="str">
        <f>TEXT(BB5-DATE(An,1,1)+1,"000")&amp;" - "&amp;TEXT(DATE(An,12,31)-BB3,"000")-1</f>
        <v>092 - 273</v>
      </c>
      <c r="BD5" s="108" t="str">
        <f>IFERROR(INDEX(Paramètres_Application!$J$2:$J$35,MATCH(Calendrier!BB5,Paramètres_Application!$I$2:$I$35,0)),"")</f>
        <v/>
      </c>
      <c r="BE5" s="88" t="str">
        <f>IF(BA5="L","S" &amp; TEXT(INT((BB5-LOOKUP(BB5,DATE(YEAR(BB5)+{-1;0;1},1,3)-WEEKDAY(DATE(YEAR(BB5)+{-1;0;1},1,3))+2))/7)+1,"00"),"")</f>
        <v/>
      </c>
      <c r="BF5" s="2"/>
      <c r="BG5" s="67">
        <f>BB5</f>
        <v>44288</v>
      </c>
      <c r="BH5" s="6"/>
      <c r="BI5" s="84"/>
      <c r="BJ5" s="6"/>
      <c r="BK5" s="84"/>
      <c r="BL5" s="7"/>
      <c r="BN5" s="23" t="str">
        <f t="shared" ref="BN5:BN63" si="18">UPPER(LEFT(TEXT(BO5,"jjj"),1))</f>
        <v>D</v>
      </c>
      <c r="BO5" s="24">
        <f>BO3+1</f>
        <v>44318</v>
      </c>
      <c r="BP5" s="22" t="str">
        <f>TEXT(BO5-DATE(An,1,1)+1,"000")&amp;" - "&amp;TEXT(DATE(An,12,31)-BO3,"000")-1</f>
        <v>122 - 243</v>
      </c>
      <c r="BQ5" s="108" t="str">
        <f>IFERROR(INDEX(Paramètres_Application!$J$2:$J$35,MATCH(Calendrier!BO5,Paramètres_Application!$I$2:$I$35,0)),"")</f>
        <v/>
      </c>
      <c r="BR5" s="88" t="str">
        <f>IF(BN5="L","S" &amp; TEXT(INT((BO5-LOOKUP(BO5,DATE(YEAR(BO5)+{-1;0;1},1,3)-WEEKDAY(DATE(YEAR(BO5)+{-1;0;1},1,3))+2))/7)+1,"00"),"")</f>
        <v/>
      </c>
      <c r="BS5" s="2"/>
      <c r="BT5" s="67">
        <f>BO5</f>
        <v>44318</v>
      </c>
      <c r="BU5" s="6"/>
      <c r="BV5" s="84"/>
      <c r="BW5" s="6"/>
      <c r="BX5" s="84"/>
      <c r="BY5" s="7"/>
      <c r="CA5" s="19" t="str">
        <f t="shared" ref="CA5:CA61" si="19">UPPER(LEFT(TEXT(CB5,"jjj"),1))</f>
        <v>M</v>
      </c>
      <c r="CB5" s="20">
        <f>CB3+1</f>
        <v>44349</v>
      </c>
      <c r="CC5" s="11" t="str">
        <f>TEXT(CB5-DATE(An,1,1)+1,"000")&amp;" - "&amp;TEXT(DATE(An,12,31)-CB3,"000")-1</f>
        <v>153 - 212</v>
      </c>
      <c r="CD5" s="108" t="str">
        <f>IFERROR(INDEX(Paramètres_Application!$J$2:$J$35,MATCH(Calendrier!CB5,Paramètres_Application!$I$2:$I$35,0)),"")</f>
        <v/>
      </c>
      <c r="CE5" s="88" t="str">
        <f>IF(CA5="L","S" &amp; TEXT(INT((CB5-LOOKUP(CB5,DATE(YEAR(CB5)+{-1;0;1},1,3)-WEEKDAY(DATE(YEAR(CB5)+{-1;0;1},1,3))+2))/7)+1,"00"),"")</f>
        <v/>
      </c>
      <c r="CF5" s="2"/>
      <c r="CG5" s="67">
        <f>CB5</f>
        <v>44349</v>
      </c>
      <c r="CH5" s="6"/>
      <c r="CI5" s="84"/>
      <c r="CJ5" s="6"/>
      <c r="CK5" s="84"/>
      <c r="CL5" s="7"/>
      <c r="CN5" s="23" t="str">
        <f t="shared" ref="CN5:CN63" si="20">UPPER(LEFT(TEXT(CO5,"jjj"),1))</f>
        <v>V</v>
      </c>
      <c r="CO5" s="24">
        <f>CO3+1</f>
        <v>44379</v>
      </c>
      <c r="CP5" s="22" t="str">
        <f>TEXT(CO5-DATE(An,1,1)+1,"000")&amp;" - "&amp;TEXT(DATE(An,12,31)-CO3,"000")-1</f>
        <v>183 - 182</v>
      </c>
      <c r="CQ5" s="108" t="str">
        <f>IFERROR(INDEX(Paramètres_Application!$J$2:$J$35,MATCH(Calendrier!CO5,Paramètres_Application!$I$2:$I$35,0)),"")</f>
        <v/>
      </c>
      <c r="CR5" s="88" t="str">
        <f>IF(CN5="L","S" &amp; TEXT(INT((CO5-LOOKUP(CO5,DATE(YEAR(CO5)+{-1;0;1},1,3)-WEEKDAY(DATE(YEAR(CO5)+{-1;0;1},1,3))+2))/7)+1,"00"),"")</f>
        <v/>
      </c>
      <c r="CS5" s="2"/>
      <c r="CT5" s="67">
        <f>CO5</f>
        <v>44379</v>
      </c>
      <c r="CU5" s="6"/>
      <c r="CV5" s="84"/>
      <c r="CW5" s="6"/>
      <c r="CX5" s="84"/>
      <c r="CY5" s="7"/>
      <c r="CZ5" s="18"/>
      <c r="DA5" s="19" t="str">
        <f t="shared" ref="DA5:DA61" si="21">UPPER(LEFT(TEXT(DB5,"jjj"),1))</f>
        <v>M</v>
      </c>
      <c r="DB5" s="20">
        <f>DB3+1</f>
        <v>44349</v>
      </c>
      <c r="DC5" s="11" t="str">
        <f>TEXT(DB5-DATE(An,1,1)+1,"000")&amp;" - "&amp;TEXT(DATE(An,12,31)-DB3,"000")-1</f>
        <v>153 - 212</v>
      </c>
      <c r="DD5" s="108" t="str">
        <f>IFERROR(INDEX(Paramètres_Application!$J$2:$J$35,MATCH(Calendrier!DB5,Paramètres_Application!$I$2:$I$35,0)),"")</f>
        <v/>
      </c>
      <c r="DE5" s="88" t="str">
        <f>IF(DA5="L","S" &amp; TEXT(INT((DB5-LOOKUP(DB5,DATE(YEAR(DB5)+{-1;0;1},1,3)-WEEKDAY(DATE(YEAR(DB5)+{-1;0;1},1,3))+2))/7)+1,"00"),"")</f>
        <v/>
      </c>
      <c r="DF5" s="2"/>
      <c r="DG5" s="67">
        <f>DB5</f>
        <v>44349</v>
      </c>
      <c r="DH5" s="6"/>
      <c r="DI5" s="84"/>
      <c r="DJ5" s="6"/>
      <c r="DK5" s="84"/>
      <c r="DL5" s="7"/>
      <c r="DN5" s="23" t="str">
        <f t="shared" ref="DN5:DN63" si="22">UPPER(LEFT(TEXT(DO5,"jjj"),1))</f>
        <v>V</v>
      </c>
      <c r="DO5" s="24">
        <f>DO3+1</f>
        <v>44379</v>
      </c>
      <c r="DP5" s="22" t="str">
        <f>TEXT(DO5-DATE(An,1,1)+1,"000")&amp;" - "&amp;TEXT(DATE(An,12,31)-DO3,"000")-1</f>
        <v>183 - 182</v>
      </c>
      <c r="DQ5" s="108" t="str">
        <f>IFERROR(INDEX(Paramètres_Application!$J$2:$J$35,MATCH(Calendrier!DO5,Paramètres_Application!$I$2:$I$35,0)),"")</f>
        <v/>
      </c>
      <c r="DR5" s="88" t="str">
        <f>IF(DN5="L","S" &amp; TEXT(INT((DO5-LOOKUP(DO5,DATE(YEAR(DO5)+{-1;0;1},1,3)-WEEKDAY(DATE(YEAR(DO5)+{-1;0;1},1,3))+2))/7)+1,"00"),"")</f>
        <v/>
      </c>
      <c r="DS5" s="2"/>
      <c r="DT5" s="67">
        <f>DO5</f>
        <v>44379</v>
      </c>
      <c r="DU5" s="6"/>
      <c r="DV5" s="84"/>
      <c r="DW5" s="6"/>
      <c r="DX5" s="84"/>
      <c r="DY5" s="7"/>
      <c r="EA5" s="19" t="str">
        <f t="shared" ref="EA5:EA63" si="23">UPPER(LEFT(TEXT(EB5,"jjj"),1))</f>
        <v>L</v>
      </c>
      <c r="EB5" s="20">
        <f>EB3+1</f>
        <v>44410</v>
      </c>
      <c r="EC5" s="11" t="str">
        <f>TEXT(EB5-DATE(An,1,1)+1,"000")&amp;" - "&amp;TEXT(DATE(An,12,31)-EB3,"000")-1</f>
        <v>214 - 151</v>
      </c>
      <c r="ED5" s="108" t="str">
        <f>IFERROR(INDEX(Paramètres_Application!$J$2:$J$35,MATCH(Calendrier!EB5,Paramètres_Application!$I$2:$I$35,0)),"")</f>
        <v/>
      </c>
      <c r="EE5" s="88" t="str">
        <f>IF(EA5="L","S" &amp; TEXT(INT((EB5-LOOKUP(EB5,DATE(YEAR(EB5)+{-1;0;1},1,3)-WEEKDAY(DATE(YEAR(EB5)+{-1;0;1},1,3))+2))/7)+1,"00"),"")</f>
        <v>S31</v>
      </c>
      <c r="EF5" s="2"/>
      <c r="EG5" s="67">
        <f>EB5</f>
        <v>44410</v>
      </c>
      <c r="EH5" s="6"/>
      <c r="EI5" s="84"/>
      <c r="EJ5" s="6"/>
      <c r="EK5" s="84"/>
      <c r="EL5" s="7"/>
      <c r="EN5" s="23" t="str">
        <f t="shared" ref="EN5:EN61" si="24">UPPER(LEFT(TEXT(EO5,"jjj"),1))</f>
        <v>J</v>
      </c>
      <c r="EO5" s="24">
        <f>EO3+1</f>
        <v>44441</v>
      </c>
      <c r="EP5" s="22" t="str">
        <f>TEXT(EO5-DATE(An,1,1)+1,"000")&amp;" - "&amp;TEXT(DATE(An,12,31)-EO3,"000")-1</f>
        <v>245 - 120</v>
      </c>
      <c r="EQ5" s="108" t="str">
        <f>IFERROR(INDEX(Paramètres_Application!$J$2:$J$35,MATCH(Calendrier!EO5,Paramètres_Application!$I$2:$I$35,0)),"")</f>
        <v/>
      </c>
      <c r="ER5" s="88" t="str">
        <f>IF(EN5="L","S" &amp; TEXT(INT((EO5-LOOKUP(EO5,DATE(YEAR(EO5)+{-1;0;1},1,3)-WEEKDAY(DATE(YEAR(EO5)+{-1;0;1},1,3))+2))/7)+1,"00"),"")</f>
        <v/>
      </c>
      <c r="ES5" s="2"/>
      <c r="ET5" s="67">
        <f>EO5</f>
        <v>44441</v>
      </c>
      <c r="EU5" s="6"/>
      <c r="EV5" s="84"/>
      <c r="EW5" s="6"/>
      <c r="EX5" s="84"/>
      <c r="EY5" s="7"/>
      <c r="FA5" s="19" t="str">
        <f t="shared" ref="FA5:FA63" si="25">UPPER(LEFT(TEXT(FB5,"jjj"),1))</f>
        <v>S</v>
      </c>
      <c r="FB5" s="20">
        <f>FB3+1</f>
        <v>44471</v>
      </c>
      <c r="FC5" s="11" t="str">
        <f>TEXT(FB5-DATE(An,1,1)+1,"000")&amp;" - "&amp;TEXT(DATE(An,12,31)-FB3,"000")-1</f>
        <v>275 - 90</v>
      </c>
      <c r="FD5" s="108" t="str">
        <f>IFERROR(INDEX(Paramètres_Application!$J$2:$J$35,MATCH(Calendrier!FB5,Paramètres_Application!$I$2:$I$35,0)),"")</f>
        <v/>
      </c>
      <c r="FE5" s="88" t="str">
        <f>IF(FA5="L","S" &amp; TEXT(INT((FB5-LOOKUP(FB5,DATE(YEAR(FB5)+{-1;0;1},1,3)-WEEKDAY(DATE(YEAR(FB5)+{-1;0;1},1,3))+2))/7)+1,"00"),"")</f>
        <v/>
      </c>
      <c r="FF5" s="2"/>
      <c r="FG5" s="67">
        <f>FB5</f>
        <v>44471</v>
      </c>
      <c r="FH5" s="6"/>
      <c r="FI5" s="84"/>
      <c r="FJ5" s="6"/>
      <c r="FK5" s="84"/>
      <c r="FL5" s="7"/>
      <c r="FN5" s="23" t="str">
        <f t="shared" ref="FN5:FN61" si="26">UPPER(LEFT(TEXT(FO5,"jjj"),1))</f>
        <v>M</v>
      </c>
      <c r="FO5" s="24">
        <f>FO3+1</f>
        <v>44502</v>
      </c>
      <c r="FP5" s="22" t="str">
        <f>TEXT(FO5-DATE(An,1,1)+1,"000")&amp;" - "&amp;TEXT(DATE(An,12,31)-FO3,"000")-1</f>
        <v>306 - 59</v>
      </c>
      <c r="FQ5" s="108" t="str">
        <f>IFERROR(INDEX(Paramètres_Application!$J$2:$J$35,MATCH(Calendrier!FO5,Paramètres_Application!$I$2:$I$35,0)),"")</f>
        <v/>
      </c>
      <c r="FR5" s="88" t="str">
        <f>IF(FN5="L","S" &amp; TEXT(INT((FO5-LOOKUP(FO5,DATE(YEAR(FO5)+{-1;0;1},1,3)-WEEKDAY(DATE(YEAR(FO5)+{-1;0;1},1,3))+2))/7)+1,"00"),"")</f>
        <v/>
      </c>
      <c r="FS5" s="32"/>
      <c r="FT5" s="67">
        <f>FO5</f>
        <v>44502</v>
      </c>
      <c r="FU5" s="6"/>
      <c r="FV5" s="84"/>
      <c r="FW5" s="6"/>
      <c r="FX5" s="84"/>
      <c r="FY5" s="7"/>
      <c r="GA5" s="19" t="str">
        <f t="shared" ref="GA5:GA63" si="27">UPPER(LEFT(TEXT(GB5,"jjj"),1))</f>
        <v>J</v>
      </c>
      <c r="GB5" s="20">
        <f>GB3+1</f>
        <v>44532</v>
      </c>
      <c r="GC5" s="11" t="str">
        <f>TEXT(GB5-DATE(An,1,1)+1,"000")&amp;" - "&amp;TEXT(DATE(An,12,31)-GB3,"000")-1</f>
        <v>336 - 29</v>
      </c>
      <c r="GD5" s="108" t="str">
        <f>IFERROR(INDEX(Paramètres_Application!$J$2:$J$35,MATCH(Calendrier!GB5,Paramètres_Application!$I$2:$I$35,0)),"")</f>
        <v/>
      </c>
      <c r="GE5" s="88" t="str">
        <f>IF(GA5="L","S" &amp; TEXT(INT((GB5-LOOKUP(GB5,DATE(YEAR(GB5)+{-1;0;1},1,3)-WEEKDAY(DATE(YEAR(GB5)+{-1;0;1},1,3))+2))/7)+1,"00"),"")</f>
        <v/>
      </c>
      <c r="GF5" s="2"/>
      <c r="GG5" s="67">
        <f>GB5</f>
        <v>44532</v>
      </c>
      <c r="GH5" s="6"/>
      <c r="GI5" s="84"/>
      <c r="GJ5" s="6"/>
      <c r="GK5" s="84"/>
      <c r="GL5" s="7"/>
      <c r="GN5" s="23" t="str">
        <f t="shared" ref="GN5:GN63" si="28">UPPER(LEFT(TEXT(GO5,"jjj"),1))</f>
        <v>D</v>
      </c>
      <c r="GO5" s="24">
        <f>GO3+1</f>
        <v>44563</v>
      </c>
      <c r="GP5" s="22" t="str">
        <f>TEXT(GO5-DATE(An+1,1,1)+1,"000")&amp;" - "&amp;TEXT(DATE(An+1,12,31)-GO3,"000")-1</f>
        <v>002 - 363</v>
      </c>
      <c r="GQ5" s="108" t="str">
        <f>IFERROR(INDEX(Paramètres_Application!$J$2:$J$35,MATCH(Calendrier!GO5,Paramètres_Application!$I$2:$I$35,0)),"")</f>
        <v/>
      </c>
      <c r="GR5" s="88" t="str">
        <f>IF(GN5="L","S" &amp; TEXT(INT((GO5-LOOKUP(GO5,DATE(YEAR(GO5)+{-1;0;1},1,3)-WEEKDAY(DATE(YEAR(GO5)+{-1;0;1},1,3))+2))/7)+1,"00"),"")</f>
        <v/>
      </c>
      <c r="GS5" s="2"/>
      <c r="GT5" s="67">
        <f>GO5</f>
        <v>44563</v>
      </c>
      <c r="GU5" s="6"/>
      <c r="GV5" s="84"/>
      <c r="GW5" s="6"/>
      <c r="GX5" s="84"/>
      <c r="GY5" s="7"/>
    </row>
    <row r="6" spans="1:207" ht="22.5" customHeight="1" x14ac:dyDescent="0.25">
      <c r="A6" s="81" t="str">
        <f>INDEX(Paramètres_Application!$N$1:$N$367,SUMPRODUCT((Paramètres_Application!$L$2:$L$367=MONTH(B5))*(DAY(B5)=Paramètres_Application!$M$2:$M$367)*ROW(Paramètres_Application!$L$2:$L$367)))</f>
        <v xml:space="preserve"> Viviane</v>
      </c>
      <c r="B6" s="82"/>
      <c r="C6" s="83"/>
      <c r="D6" s="109"/>
      <c r="E6" s="89"/>
      <c r="F6" s="2"/>
      <c r="G6" s="67">
        <f>B5</f>
        <v>44167</v>
      </c>
      <c r="H6" s="6"/>
      <c r="I6" s="84"/>
      <c r="J6" s="6"/>
      <c r="K6" s="84"/>
      <c r="L6" s="7"/>
      <c r="N6" s="81" t="str">
        <f>INDEX(Paramètres_Application!$N$1:$N$367,SUMPRODUCT((Paramètres_Application!$L$2:$L$367=MONTH(O5))*(DAY(O5)=Paramètres_Application!$M$2:$M$367)*ROW(Paramètres_Application!$L$2:$L$367)))</f>
        <v xml:space="preserve"> Basile</v>
      </c>
      <c r="O6" s="82"/>
      <c r="P6" s="83"/>
      <c r="Q6" s="109"/>
      <c r="R6" s="89"/>
      <c r="S6" s="2"/>
      <c r="T6" s="67">
        <f>O5</f>
        <v>44198</v>
      </c>
      <c r="U6" s="6"/>
      <c r="V6" s="84"/>
      <c r="W6" s="6"/>
      <c r="X6" s="84"/>
      <c r="Y6" s="7"/>
      <c r="AA6" s="81" t="str">
        <f>INDEX(Paramètres_Application!$N$1:$N$367,SUMPRODUCT((Paramètres_Application!$L$2:$L$367=MONTH(AB5))*(DAY(AB5)=Paramètres_Application!$M$2:$M$367)*ROW(Paramètres_Application!$L$2:$L$367)))</f>
        <v xml:space="preserve"> Présentation</v>
      </c>
      <c r="AB6" s="82"/>
      <c r="AC6" s="83"/>
      <c r="AD6" s="109"/>
      <c r="AE6" s="89"/>
      <c r="AF6" s="2"/>
      <c r="AG6" s="67">
        <f>AB5</f>
        <v>44229</v>
      </c>
      <c r="AH6" s="6"/>
      <c r="AI6" s="84"/>
      <c r="AJ6" s="6"/>
      <c r="AK6" s="84"/>
      <c r="AL6" s="7"/>
      <c r="AN6" s="81" t="str">
        <f>INDEX(Paramètres_Application!$N$1:$N$367,SUMPRODUCT((Paramètres_Application!$L$2:$L$367=MONTH(AO5))*(DAY(AO5)=Paramètres_Application!$M$2:$M$367)*ROW(Paramètres_Application!$L$2:$L$367)))</f>
        <v xml:space="preserve"> Charles le Bon</v>
      </c>
      <c r="AO6" s="82"/>
      <c r="AP6" s="83"/>
      <c r="AQ6" s="109"/>
      <c r="AR6" s="89"/>
      <c r="AS6" s="2"/>
      <c r="AT6" s="67">
        <f>AO5</f>
        <v>44257</v>
      </c>
      <c r="AU6" s="6"/>
      <c r="AV6" s="84"/>
      <c r="AW6" s="6"/>
      <c r="AX6" s="84"/>
      <c r="AY6" s="7"/>
      <c r="BA6" s="81" t="str">
        <f>INDEX(Paramètres_Application!$N$1:$N$367,SUMPRODUCT((Paramètres_Application!$L$2:$L$367=MONTH(BB5))*(DAY(BB5)=Paramètres_Application!$M$2:$M$367)*ROW(Paramètres_Application!$L$2:$L$367)))</f>
        <v xml:space="preserve"> Sandrine</v>
      </c>
      <c r="BB6" s="82"/>
      <c r="BC6" s="83"/>
      <c r="BD6" s="109"/>
      <c r="BE6" s="89"/>
      <c r="BF6" s="2"/>
      <c r="BG6" s="67">
        <f>BB5</f>
        <v>44288</v>
      </c>
      <c r="BH6" s="6"/>
      <c r="BI6" s="84"/>
      <c r="BJ6" s="6"/>
      <c r="BK6" s="84"/>
      <c r="BL6" s="7"/>
      <c r="BN6" s="81" t="str">
        <f>INDEX(Paramètres_Application!$N$1:$N$367,SUMPRODUCT((Paramètres_Application!$L$2:$L$367=MONTH(BO5))*(DAY(BO5)=Paramètres_Application!$M$2:$M$367)*ROW(Paramètres_Application!$L$2:$L$367)))</f>
        <v xml:space="preserve"> Boris</v>
      </c>
      <c r="BO6" s="82"/>
      <c r="BP6" s="83"/>
      <c r="BQ6" s="109"/>
      <c r="BR6" s="89"/>
      <c r="BS6" s="2"/>
      <c r="BT6" s="67">
        <f>BO5</f>
        <v>44318</v>
      </c>
      <c r="BU6" s="6"/>
      <c r="BV6" s="84"/>
      <c r="BW6" s="6"/>
      <c r="BX6" s="84"/>
      <c r="BY6" s="7"/>
      <c r="CA6" s="81" t="str">
        <f>INDEX(Paramètres_Application!$N$1:$N$367,SUMPRODUCT((Paramètres_Application!$L$2:$L$367=MONTH(CB5))*(DAY(CB5)=Paramètres_Application!$M$2:$M$367)*ROW(Paramètres_Application!$L$2:$L$367)))</f>
        <v xml:space="preserve"> Blandine</v>
      </c>
      <c r="CB6" s="82"/>
      <c r="CC6" s="83"/>
      <c r="CD6" s="109"/>
      <c r="CE6" s="89"/>
      <c r="CF6" s="2"/>
      <c r="CG6" s="67">
        <f>CB5</f>
        <v>44349</v>
      </c>
      <c r="CH6" s="6"/>
      <c r="CI6" s="84"/>
      <c r="CJ6" s="6"/>
      <c r="CK6" s="84"/>
      <c r="CL6" s="7"/>
      <c r="CN6" s="81" t="str">
        <f>INDEX(Paramètres_Application!$N$1:$N$367,SUMPRODUCT((Paramètres_Application!$L$2:$L$367=MONTH(CO5))*(DAY(CO5)=Paramètres_Application!$M$2:$M$367)*ROW(Paramètres_Application!$L$2:$L$367)))</f>
        <v xml:space="preserve"> Martinien</v>
      </c>
      <c r="CO6" s="82"/>
      <c r="CP6" s="83"/>
      <c r="CQ6" s="109"/>
      <c r="CR6" s="89"/>
      <c r="CS6" s="2"/>
      <c r="CT6" s="67">
        <f>CO5</f>
        <v>44379</v>
      </c>
      <c r="CU6" s="6"/>
      <c r="CV6" s="84"/>
      <c r="CW6" s="6"/>
      <c r="CX6" s="84"/>
      <c r="CY6" s="7"/>
      <c r="CZ6" s="18"/>
      <c r="DA6" s="81" t="str">
        <f>INDEX(Paramètres_Application!$N$1:$N$367,SUMPRODUCT((Paramètres_Application!$L$2:$L$367=MONTH(DB5))*(DAY(DB5)=Paramètres_Application!$M$2:$M$367)*ROW(Paramètres_Application!$L$2:$L$367)))</f>
        <v xml:space="preserve"> Blandine</v>
      </c>
      <c r="DB6" s="82"/>
      <c r="DC6" s="83"/>
      <c r="DD6" s="109"/>
      <c r="DE6" s="89"/>
      <c r="DF6" s="2"/>
      <c r="DG6" s="67">
        <f>DB5</f>
        <v>44349</v>
      </c>
      <c r="DH6" s="6"/>
      <c r="DI6" s="84"/>
      <c r="DJ6" s="6"/>
      <c r="DK6" s="84"/>
      <c r="DL6" s="7"/>
      <c r="DN6" s="81" t="str">
        <f>INDEX(Paramètres_Application!$N$1:$N$367,SUMPRODUCT((Paramètres_Application!$L$2:$L$367=MONTH(DO5))*(DAY(DO5)=Paramètres_Application!$M$2:$M$367)*ROW(Paramètres_Application!$L$2:$L$367)))</f>
        <v xml:space="preserve"> Martinien</v>
      </c>
      <c r="DO6" s="82"/>
      <c r="DP6" s="83"/>
      <c r="DQ6" s="109"/>
      <c r="DR6" s="89"/>
      <c r="DS6" s="2"/>
      <c r="DT6" s="67">
        <f>DO5</f>
        <v>44379</v>
      </c>
      <c r="DU6" s="6"/>
      <c r="DV6" s="84"/>
      <c r="DW6" s="6"/>
      <c r="DX6" s="84"/>
      <c r="DY6" s="7"/>
      <c r="EA6" s="81" t="str">
        <f>INDEX(Paramètres_Application!$N$1:$N$367,SUMPRODUCT((Paramètres_Application!$L$2:$L$367=MONTH(EB5))*(DAY(EB5)=Paramètres_Application!$M$2:$M$367)*ROW(Paramètres_Application!$L$2:$L$367)))</f>
        <v xml:space="preserve"> Julien Eymard</v>
      </c>
      <c r="EB6" s="82"/>
      <c r="EC6" s="83"/>
      <c r="ED6" s="109"/>
      <c r="EE6" s="89"/>
      <c r="EF6" s="2"/>
      <c r="EG6" s="67">
        <f>EB5</f>
        <v>44410</v>
      </c>
      <c r="EH6" s="6"/>
      <c r="EI6" s="84"/>
      <c r="EJ6" s="6"/>
      <c r="EK6" s="84"/>
      <c r="EL6" s="7"/>
      <c r="EN6" s="81" t="str">
        <f>INDEX(Paramètres_Application!$N$1:$N$367,SUMPRODUCT((Paramètres_Application!$L$2:$L$367=MONTH(EO5))*(DAY(EO5)=Paramètres_Application!$M$2:$M$367)*ROW(Paramètres_Application!$L$2:$L$367)))</f>
        <v xml:space="preserve"> Ingrid</v>
      </c>
      <c r="EO6" s="82"/>
      <c r="EP6" s="83"/>
      <c r="EQ6" s="109"/>
      <c r="ER6" s="89"/>
      <c r="ES6" s="2"/>
      <c r="ET6" s="67">
        <f>EO5</f>
        <v>44441</v>
      </c>
      <c r="EU6" s="6"/>
      <c r="EV6" s="84"/>
      <c r="EW6" s="6"/>
      <c r="EX6" s="84"/>
      <c r="EY6" s="7"/>
      <c r="FA6" s="81" t="str">
        <f>INDEX(Paramètres_Application!$N$1:$N$367,SUMPRODUCT((Paramètres_Application!$L$2:$L$367=MONTH(FB5))*(DAY(FB5)=Paramètres_Application!$M$2:$M$367)*ROW(Paramètres_Application!$L$2:$L$367)))</f>
        <v xml:space="preserve"> Léger</v>
      </c>
      <c r="FB6" s="82"/>
      <c r="FC6" s="83"/>
      <c r="FD6" s="109"/>
      <c r="FE6" s="89"/>
      <c r="FF6" s="2"/>
      <c r="FG6" s="67">
        <f>FB5</f>
        <v>44471</v>
      </c>
      <c r="FH6" s="6"/>
      <c r="FI6" s="84"/>
      <c r="FJ6" s="6"/>
      <c r="FK6" s="84"/>
      <c r="FL6" s="7"/>
      <c r="FN6" s="81" t="str">
        <f>INDEX(Paramètres_Application!$N$1:$N$367,SUMPRODUCT((Paramètres_Application!$L$2:$L$367=MONTH(FO5))*(DAY(FO5)=Paramètres_Application!$M$2:$M$367)*ROW(Paramètres_Application!$L$2:$L$367)))</f>
        <v xml:space="preserve"> Défunts</v>
      </c>
      <c r="FO6" s="82"/>
      <c r="FP6" s="83"/>
      <c r="FQ6" s="109"/>
      <c r="FR6" s="89"/>
      <c r="FS6" s="32"/>
      <c r="FT6" s="67">
        <f>FO5</f>
        <v>44502</v>
      </c>
      <c r="FU6" s="6"/>
      <c r="FV6" s="84"/>
      <c r="FW6" s="6"/>
      <c r="FX6" s="84"/>
      <c r="FY6" s="7"/>
      <c r="GA6" s="81" t="str">
        <f>INDEX(Paramètres_Application!$N$1:$N$367,SUMPRODUCT((Paramètres_Application!$L$2:$L$367=MONTH(GB5))*(DAY(GB5)=Paramètres_Application!$M$2:$M$367)*ROW(Paramètres_Application!$L$2:$L$367)))</f>
        <v xml:space="preserve"> Viviane</v>
      </c>
      <c r="GB6" s="82"/>
      <c r="GC6" s="83"/>
      <c r="GD6" s="109"/>
      <c r="GE6" s="89"/>
      <c r="GF6" s="2"/>
      <c r="GG6" s="67">
        <f>GB5</f>
        <v>44532</v>
      </c>
      <c r="GH6" s="6"/>
      <c r="GI6" s="84"/>
      <c r="GJ6" s="6"/>
      <c r="GK6" s="84"/>
      <c r="GL6" s="7"/>
      <c r="GN6" s="81" t="str">
        <f>INDEX(Paramètres_Application!$N$1:$N$367,SUMPRODUCT((Paramètres_Application!$L$2:$L$367=MONTH(GO5))*(DAY(GO5)=Paramètres_Application!$M$2:$M$367)*ROW(Paramètres_Application!$L$2:$L$367)))</f>
        <v xml:space="preserve"> Basile</v>
      </c>
      <c r="GO6" s="82"/>
      <c r="GP6" s="83"/>
      <c r="GQ6" s="109"/>
      <c r="GR6" s="89"/>
      <c r="GS6" s="2"/>
      <c r="GT6" s="67">
        <f>GO5</f>
        <v>44563</v>
      </c>
      <c r="GU6" s="6"/>
      <c r="GV6" s="84"/>
      <c r="GW6" s="6"/>
      <c r="GX6" s="84"/>
      <c r="GY6" s="7"/>
    </row>
    <row r="7" spans="1:207" ht="22.5" customHeight="1" x14ac:dyDescent="0.25">
      <c r="A7" s="19" t="str">
        <f t="shared" si="13"/>
        <v>J</v>
      </c>
      <c r="B7" s="20">
        <f t="shared" ref="B7" si="29">B5+1</f>
        <v>44168</v>
      </c>
      <c r="C7" s="11" t="str">
        <f>TEXT(B7-DATE(An-1,1,1)+((DATE(An,1,1)-DATE(An-1,1,1))-365),"000")&amp;" - "&amp;TEXT(DATE(An-1,12,31)-B7,"000")</f>
        <v>338 - 028</v>
      </c>
      <c r="D7" s="108" t="str">
        <f>IFERROR(INDEX(Paramètres_Application!$J$2:$J$35,MATCH(Calendrier!B7,Paramètres_Application!$I$2:$I$35,0)),"")</f>
        <v/>
      </c>
      <c r="E7" s="88" t="str">
        <f>IF(A7="L","S" &amp; TEXT(INT((B7-LOOKUP(B7,DATE(YEAR(B7)+{-1;0;1},1,3)-WEEKDAY(DATE(YEAR(B7)+{-1;0;1},1,3))+2))/7)+1,"00"),"")</f>
        <v/>
      </c>
      <c r="F7" s="2"/>
      <c r="G7" s="67">
        <f t="shared" ref="G7" si="30">B7</f>
        <v>44168</v>
      </c>
      <c r="H7" s="6"/>
      <c r="I7" s="84"/>
      <c r="J7" s="6"/>
      <c r="K7" s="84"/>
      <c r="L7" s="7"/>
      <c r="N7" s="9" t="str">
        <f t="shared" si="14"/>
        <v>D</v>
      </c>
      <c r="O7" s="10">
        <f t="shared" ref="O7" si="31">O5+1</f>
        <v>44199</v>
      </c>
      <c r="P7" s="11" t="str">
        <f>TEXT(O7-DATE(An,1,1)+1,"000")&amp;" - "&amp;TEXT(DATE(An,12,31)-O5,"000")-1</f>
        <v>003 - 362</v>
      </c>
      <c r="Q7" s="108" t="str">
        <f>IFERROR(INDEX(Paramètres_Application!$J$2:$J$35,MATCH(Calendrier!O7,Paramètres_Application!$I$2:$I$35,0)),"")</f>
        <v/>
      </c>
      <c r="R7" s="88" t="str">
        <f>IF(N7="L","S" &amp; TEXT(INT((O7-LOOKUP(O7,DATE(YEAR(O7)+{-1;0;1},1,3)-WEEKDAY(DATE(YEAR(O7)+{-1;0;1},1,3))+2))/7)+1,"00"),"")</f>
        <v/>
      </c>
      <c r="S7" s="2"/>
      <c r="T7" s="67">
        <f t="shared" ref="T7" si="32">O7</f>
        <v>44199</v>
      </c>
      <c r="U7" s="6"/>
      <c r="V7" s="84"/>
      <c r="W7" s="6"/>
      <c r="X7" s="84"/>
      <c r="Y7" s="7"/>
      <c r="AA7" s="19" t="str">
        <f t="shared" si="15"/>
        <v>M</v>
      </c>
      <c r="AB7" s="20">
        <f t="shared" ref="AB7" si="33">AB5+1</f>
        <v>44230</v>
      </c>
      <c r="AC7" s="11" t="str">
        <f>TEXT(AB7-DATE(An,1,1)+1,"000")&amp;" - "&amp;TEXT(DATE(An,12,31)-AB5,"000")-1</f>
        <v>034 - 331</v>
      </c>
      <c r="AD7" s="108" t="str">
        <f>IFERROR(INDEX(Paramètres_Application!$J$2:$J$35,MATCH(Calendrier!AB7,Paramètres_Application!$I$2:$I$35,0)),"")</f>
        <v/>
      </c>
      <c r="AE7" s="88" t="str">
        <f>IF(AA7="L","S" &amp; TEXT(INT((AB7-LOOKUP(AB7,DATE(YEAR(AB7)+{-1;0;1},1,3)-WEEKDAY(DATE(YEAR(AB7)+{-1;0;1},1,3))+2))/7)+1,"00"),"")</f>
        <v/>
      </c>
      <c r="AF7" s="2"/>
      <c r="AG7" s="67">
        <f t="shared" ref="AG7" si="34">AB7</f>
        <v>44230</v>
      </c>
      <c r="AH7" s="6"/>
      <c r="AI7" s="84"/>
      <c r="AJ7" s="6"/>
      <c r="AK7" s="84"/>
      <c r="AL7" s="7"/>
      <c r="AN7" s="23" t="str">
        <f t="shared" si="16"/>
        <v>M</v>
      </c>
      <c r="AO7" s="24">
        <f t="shared" ref="AO7" si="35">AO5+1</f>
        <v>44258</v>
      </c>
      <c r="AP7" s="22" t="str">
        <f>TEXT(AO7-DATE(An,1,1)+1,"000")&amp;" - "&amp;TEXT(DATE(An,12,31)-AO5,"000")-1</f>
        <v>062 - 303</v>
      </c>
      <c r="AQ7" s="108" t="str">
        <f>IFERROR(INDEX(Paramètres_Application!$J$2:$J$35,MATCH(Calendrier!AO7,Paramètres_Application!$I$2:$I$35,0)),"")</f>
        <v/>
      </c>
      <c r="AR7" s="88" t="str">
        <f>IF(AN7="L","S" &amp; TEXT(INT((AO7-LOOKUP(AO7,DATE(YEAR(AO7)+{-1;0;1},1,3)-WEEKDAY(DATE(YEAR(AO7)+{-1;0;1},1,3))+2))/7)+1,"00"),"")</f>
        <v/>
      </c>
      <c r="AS7" s="2"/>
      <c r="AT7" s="67">
        <f t="shared" ref="AT7" si="36">AO7</f>
        <v>44258</v>
      </c>
      <c r="AU7" s="6"/>
      <c r="AV7" s="84"/>
      <c r="AW7" s="6"/>
      <c r="AX7" s="84"/>
      <c r="AY7" s="7"/>
      <c r="BA7" s="19" t="str">
        <f t="shared" si="17"/>
        <v>S</v>
      </c>
      <c r="BB7" s="20">
        <f t="shared" ref="BB7" si="37">BB5+1</f>
        <v>44289</v>
      </c>
      <c r="BC7" s="11" t="str">
        <f>TEXT(BB7-DATE(An,1,1)+1,"000")&amp;" - "&amp;TEXT(DATE(An,12,31)-BB5,"000")-1</f>
        <v>093 - 272</v>
      </c>
      <c r="BD7" s="108" t="str">
        <f>IFERROR(INDEX(Paramètres_Application!$J$2:$J$35,MATCH(Calendrier!BB7,Paramètres_Application!$I$2:$I$35,0)),"")</f>
        <v/>
      </c>
      <c r="BE7" s="88" t="str">
        <f>IF(BA7="L","S" &amp; TEXT(INT((BB7-LOOKUP(BB7,DATE(YEAR(BB7)+{-1;0;1},1,3)-WEEKDAY(DATE(YEAR(BB7)+{-1;0;1},1,3))+2))/7)+1,"00"),"")</f>
        <v/>
      </c>
      <c r="BF7" s="2"/>
      <c r="BG7" s="67">
        <f t="shared" ref="BG7" si="38">BB7</f>
        <v>44289</v>
      </c>
      <c r="BH7" s="6"/>
      <c r="BI7" s="84"/>
      <c r="BJ7" s="6"/>
      <c r="BK7" s="84"/>
      <c r="BL7" s="7"/>
      <c r="BN7" s="23" t="str">
        <f t="shared" si="18"/>
        <v>L</v>
      </c>
      <c r="BO7" s="24">
        <f t="shared" ref="BO7" si="39">BO5+1</f>
        <v>44319</v>
      </c>
      <c r="BP7" s="22" t="str">
        <f>TEXT(BO7-DATE(An,1,1)+1,"000")&amp;" - "&amp;TEXT(DATE(An,12,31)-BO5,"000")-1</f>
        <v>123 - 242</v>
      </c>
      <c r="BQ7" s="108" t="str">
        <f>IFERROR(INDEX(Paramètres_Application!$J$2:$J$35,MATCH(Calendrier!BO7,Paramètres_Application!$I$2:$I$35,0)),"")</f>
        <v/>
      </c>
      <c r="BR7" s="88" t="str">
        <f>IF(BN7="L","S" &amp; TEXT(INT((BO7-LOOKUP(BO7,DATE(YEAR(BO7)+{-1;0;1},1,3)-WEEKDAY(DATE(YEAR(BO7)+{-1;0;1},1,3))+2))/7)+1,"00"),"")</f>
        <v>S18</v>
      </c>
      <c r="BS7" s="2"/>
      <c r="BT7" s="67">
        <f t="shared" ref="BT7" si="40">BO7</f>
        <v>44319</v>
      </c>
      <c r="BU7" s="6"/>
      <c r="BV7" s="84"/>
      <c r="BW7" s="6"/>
      <c r="BX7" s="84"/>
      <c r="BY7" s="7"/>
      <c r="CA7" s="19" t="str">
        <f t="shared" si="19"/>
        <v>J</v>
      </c>
      <c r="CB7" s="20">
        <f t="shared" ref="CB7" si="41">CB5+1</f>
        <v>44350</v>
      </c>
      <c r="CC7" s="11" t="str">
        <f>TEXT(CB7-DATE(An,1,1)+1,"000")&amp;" - "&amp;TEXT(DATE(An,12,31)-CB5,"000")-1</f>
        <v>154 - 211</v>
      </c>
      <c r="CD7" s="108" t="str">
        <f>IFERROR(INDEX(Paramètres_Application!$J$2:$J$35,MATCH(Calendrier!CB7,Paramètres_Application!$I$2:$I$35,0)),"")</f>
        <v/>
      </c>
      <c r="CE7" s="88" t="str">
        <f>IF(CA7="L","S" &amp; TEXT(INT((CB7-LOOKUP(CB7,DATE(YEAR(CB7)+{-1;0;1},1,3)-WEEKDAY(DATE(YEAR(CB7)+{-1;0;1},1,3))+2))/7)+1,"00"),"")</f>
        <v/>
      </c>
      <c r="CF7" s="2"/>
      <c r="CG7" s="67">
        <f t="shared" ref="CG7" si="42">CB7</f>
        <v>44350</v>
      </c>
      <c r="CH7" s="6"/>
      <c r="CI7" s="84"/>
      <c r="CJ7" s="6"/>
      <c r="CK7" s="84"/>
      <c r="CL7" s="7"/>
      <c r="CN7" s="23" t="str">
        <f t="shared" si="20"/>
        <v>S</v>
      </c>
      <c r="CO7" s="24">
        <f t="shared" ref="CO7" si="43">CO5+1</f>
        <v>44380</v>
      </c>
      <c r="CP7" s="22" t="str">
        <f>TEXT(CO7-DATE(An,1,1)+1,"000")&amp;" - "&amp;TEXT(DATE(An,12,31)-CO5,"000")-1</f>
        <v>184 - 181</v>
      </c>
      <c r="CQ7" s="108" t="str">
        <f>IFERROR(INDEX(Paramètres_Application!$J$2:$J$35,MATCH(Calendrier!CO7,Paramètres_Application!$I$2:$I$35,0)),"")</f>
        <v/>
      </c>
      <c r="CR7" s="88" t="str">
        <f>IF(CN7="L","S" &amp; TEXT(INT((CO7-LOOKUP(CO7,DATE(YEAR(CO7)+{-1;0;1},1,3)-WEEKDAY(DATE(YEAR(CO7)+{-1;0;1},1,3))+2))/7)+1,"00"),"")</f>
        <v/>
      </c>
      <c r="CS7" s="2"/>
      <c r="CT7" s="67">
        <f t="shared" ref="CT7" si="44">CO7</f>
        <v>44380</v>
      </c>
      <c r="CU7" s="6"/>
      <c r="CV7" s="84"/>
      <c r="CW7" s="6"/>
      <c r="CX7" s="84"/>
      <c r="CY7" s="7"/>
      <c r="CZ7" s="18"/>
      <c r="DA7" s="19" t="str">
        <f t="shared" si="21"/>
        <v>J</v>
      </c>
      <c r="DB7" s="20">
        <f t="shared" ref="DB7" si="45">DB5+1</f>
        <v>44350</v>
      </c>
      <c r="DC7" s="11" t="str">
        <f>TEXT(DB7-DATE(An,1,1)+1,"000")&amp;" - "&amp;TEXT(DATE(An,12,31)-DB5,"000")-1</f>
        <v>154 - 211</v>
      </c>
      <c r="DD7" s="108" t="str">
        <f>IFERROR(INDEX(Paramètres_Application!$J$2:$J$35,MATCH(Calendrier!DB7,Paramètres_Application!$I$2:$I$35,0)),"")</f>
        <v/>
      </c>
      <c r="DE7" s="88" t="str">
        <f>IF(DA7="L","S" &amp; TEXT(INT((DB7-LOOKUP(DB7,DATE(YEAR(DB7)+{-1;0;1},1,3)-WEEKDAY(DATE(YEAR(DB7)+{-1;0;1},1,3))+2))/7)+1,"00"),"")</f>
        <v/>
      </c>
      <c r="DF7" s="2"/>
      <c r="DG7" s="67">
        <f t="shared" ref="DG7" si="46">DB7</f>
        <v>44350</v>
      </c>
      <c r="DH7" s="6"/>
      <c r="DI7" s="84"/>
      <c r="DJ7" s="6"/>
      <c r="DK7" s="84"/>
      <c r="DL7" s="7"/>
      <c r="DN7" s="23" t="str">
        <f t="shared" si="22"/>
        <v>S</v>
      </c>
      <c r="DO7" s="24">
        <f t="shared" ref="DO7" si="47">DO5+1</f>
        <v>44380</v>
      </c>
      <c r="DP7" s="22" t="str">
        <f>TEXT(DO7-DATE(An,1,1)+1,"000")&amp;" - "&amp;TEXT(DATE(An,12,31)-DO5,"000")-1</f>
        <v>184 - 181</v>
      </c>
      <c r="DQ7" s="108" t="str">
        <f>IFERROR(INDEX(Paramètres_Application!$J$2:$J$35,MATCH(Calendrier!DO7,Paramètres_Application!$I$2:$I$35,0)),"")</f>
        <v/>
      </c>
      <c r="DR7" s="88" t="str">
        <f>IF(DN7="L","S" &amp; TEXT(INT((DO7-LOOKUP(DO7,DATE(YEAR(DO7)+{-1;0;1},1,3)-WEEKDAY(DATE(YEAR(DO7)+{-1;0;1},1,3))+2))/7)+1,"00"),"")</f>
        <v/>
      </c>
      <c r="DS7" s="2"/>
      <c r="DT7" s="67">
        <f t="shared" ref="DT7" si="48">DO7</f>
        <v>44380</v>
      </c>
      <c r="DU7" s="6"/>
      <c r="DV7" s="84"/>
      <c r="DW7" s="6"/>
      <c r="DX7" s="84"/>
      <c r="DY7" s="7"/>
      <c r="EA7" s="19" t="str">
        <f t="shared" si="23"/>
        <v>M</v>
      </c>
      <c r="EB7" s="20">
        <f t="shared" ref="EB7" si="49">EB5+1</f>
        <v>44411</v>
      </c>
      <c r="EC7" s="11" t="str">
        <f>TEXT(EB7-DATE(An,1,1)+1,"000")&amp;" - "&amp;TEXT(DATE(An,12,31)-EB5,"000")-1</f>
        <v>215 - 150</v>
      </c>
      <c r="ED7" s="108" t="str">
        <f>IFERROR(INDEX(Paramètres_Application!$J$2:$J$35,MATCH(Calendrier!EB7,Paramètres_Application!$I$2:$I$35,0)),"")</f>
        <v/>
      </c>
      <c r="EE7" s="88" t="str">
        <f>IF(EA7="L","S" &amp; TEXT(INT((EB7-LOOKUP(EB7,DATE(YEAR(EB7)+{-1;0;1},1,3)-WEEKDAY(DATE(YEAR(EB7)+{-1;0;1},1,3))+2))/7)+1,"00"),"")</f>
        <v/>
      </c>
      <c r="EF7" s="2"/>
      <c r="EG7" s="67">
        <f t="shared" ref="EG7" si="50">EB7</f>
        <v>44411</v>
      </c>
      <c r="EH7" s="6"/>
      <c r="EI7" s="84"/>
      <c r="EJ7" s="6"/>
      <c r="EK7" s="84"/>
      <c r="EL7" s="7"/>
      <c r="EN7" s="23" t="str">
        <f t="shared" si="24"/>
        <v>V</v>
      </c>
      <c r="EO7" s="24">
        <f t="shared" ref="EO7" si="51">EO5+1</f>
        <v>44442</v>
      </c>
      <c r="EP7" s="22" t="str">
        <f>TEXT(EO7-DATE(An,1,1)+1,"000")&amp;" - "&amp;TEXT(DATE(An,12,31)-EO5,"000")-1</f>
        <v>246 - 119</v>
      </c>
      <c r="EQ7" s="108" t="str">
        <f>IFERROR(INDEX(Paramètres_Application!$J$2:$J$35,MATCH(Calendrier!EO7,Paramètres_Application!$I$2:$I$35,0)),"")</f>
        <v/>
      </c>
      <c r="ER7" s="88" t="str">
        <f>IF(EN7="L","S" &amp; TEXT(INT((EO7-LOOKUP(EO7,DATE(YEAR(EO7)+{-1;0;1},1,3)-WEEKDAY(DATE(YEAR(EO7)+{-1;0;1},1,3))+2))/7)+1,"00"),"")</f>
        <v/>
      </c>
      <c r="ES7" s="2"/>
      <c r="ET7" s="67">
        <f t="shared" ref="ET7" si="52">EO7</f>
        <v>44442</v>
      </c>
      <c r="EU7" s="6"/>
      <c r="EV7" s="84"/>
      <c r="EW7" s="6"/>
      <c r="EX7" s="84"/>
      <c r="EY7" s="7"/>
      <c r="FA7" s="19" t="str">
        <f t="shared" si="25"/>
        <v>D</v>
      </c>
      <c r="FB7" s="20">
        <f t="shared" ref="FB7" si="53">FB5+1</f>
        <v>44472</v>
      </c>
      <c r="FC7" s="11" t="str">
        <f>TEXT(FB7-DATE(An,1,1)+1,"000")&amp;" - "&amp;TEXT(DATE(An,12,31)-FB5,"000")-1</f>
        <v>276 - 89</v>
      </c>
      <c r="FD7" s="108" t="str">
        <f>IFERROR(INDEX(Paramètres_Application!$J$2:$J$35,MATCH(Calendrier!FB7,Paramètres_Application!$I$2:$I$35,0)),"")</f>
        <v/>
      </c>
      <c r="FE7" s="88" t="str">
        <f>IF(FA7="L","S" &amp; TEXT(INT((FB7-LOOKUP(FB7,DATE(YEAR(FB7)+{-1;0;1},1,3)-WEEKDAY(DATE(YEAR(FB7)+{-1;0;1},1,3))+2))/7)+1,"00"),"")</f>
        <v/>
      </c>
      <c r="FF7" s="2"/>
      <c r="FG7" s="67">
        <f t="shared" ref="FG7" si="54">FB7</f>
        <v>44472</v>
      </c>
      <c r="FH7" s="6"/>
      <c r="FI7" s="84"/>
      <c r="FJ7" s="6"/>
      <c r="FK7" s="84"/>
      <c r="FL7" s="7"/>
      <c r="FN7" s="23" t="str">
        <f t="shared" si="26"/>
        <v>M</v>
      </c>
      <c r="FO7" s="24">
        <f t="shared" ref="FO7" si="55">FO5+1</f>
        <v>44503</v>
      </c>
      <c r="FP7" s="22" t="str">
        <f>TEXT(FO7-DATE(An,1,1)+1,"000")&amp;" - "&amp;TEXT(DATE(An,12,31)-FO5,"000")-1</f>
        <v>307 - 58</v>
      </c>
      <c r="FQ7" s="108" t="str">
        <f>IFERROR(INDEX(Paramètres_Application!$J$2:$J$35,MATCH(Calendrier!FO7,Paramètres_Application!$I$2:$I$35,0)),"")</f>
        <v/>
      </c>
      <c r="FR7" s="88" t="str">
        <f>IF(FN7="L","S" &amp; TEXT(INT((FO7-LOOKUP(FO7,DATE(YEAR(FO7)+{-1;0;1},1,3)-WEEKDAY(DATE(YEAR(FO7)+{-1;0;1},1,3))+2))/7)+1,"00"),"")</f>
        <v/>
      </c>
      <c r="FS7" s="32"/>
      <c r="FT7" s="67">
        <f t="shared" ref="FT7" si="56">FO7</f>
        <v>44503</v>
      </c>
      <c r="FU7" s="6"/>
      <c r="FV7" s="84"/>
      <c r="FW7" s="6"/>
      <c r="FX7" s="84"/>
      <c r="FY7" s="7"/>
      <c r="GA7" s="19" t="str">
        <f t="shared" si="27"/>
        <v>V</v>
      </c>
      <c r="GB7" s="20">
        <f t="shared" ref="GB7" si="57">GB5+1</f>
        <v>44533</v>
      </c>
      <c r="GC7" s="11" t="str">
        <f>TEXT(GB7-DATE(An,1,1)+1,"000")&amp;" - "&amp;TEXT(DATE(An,12,31)-GB5,"000")-1</f>
        <v>337 - 28</v>
      </c>
      <c r="GD7" s="108" t="str">
        <f>IFERROR(INDEX(Paramètres_Application!$J$2:$J$35,MATCH(Calendrier!GB7,Paramètres_Application!$I$2:$I$35,0)),"")</f>
        <v/>
      </c>
      <c r="GE7" s="88" t="str">
        <f>IF(GA7="L","S" &amp; TEXT(INT((GB7-LOOKUP(GB7,DATE(YEAR(GB7)+{-1;0;1},1,3)-WEEKDAY(DATE(YEAR(GB7)+{-1;0;1},1,3))+2))/7)+1,"00"),"")</f>
        <v/>
      </c>
      <c r="GF7" s="2"/>
      <c r="GG7" s="67">
        <f t="shared" ref="GG7" si="58">GB7</f>
        <v>44533</v>
      </c>
      <c r="GH7" s="6"/>
      <c r="GI7" s="84"/>
      <c r="GJ7" s="6"/>
      <c r="GK7" s="84"/>
      <c r="GL7" s="7"/>
      <c r="GN7" s="23" t="str">
        <f t="shared" si="28"/>
        <v>L</v>
      </c>
      <c r="GO7" s="24">
        <f t="shared" ref="GO7" si="59">GO5+1</f>
        <v>44564</v>
      </c>
      <c r="GP7" s="22" t="str">
        <f>TEXT(GO7-DATE(An+1,1,1)+1,"000")&amp;" - "&amp;TEXT(DATE(An+1,12,31)-GO5,"000")-1</f>
        <v>003 - 362</v>
      </c>
      <c r="GQ7" s="108" t="str">
        <f>IFERROR(INDEX(Paramètres_Application!$J$2:$J$35,MATCH(Calendrier!GO7,Paramètres_Application!$I$2:$I$35,0)),"")</f>
        <v/>
      </c>
      <c r="GR7" s="88" t="str">
        <f>IF(GN7="L","S" &amp; TEXT(INT((GO7-LOOKUP(GO7,DATE(YEAR(GO7)+{-1;0;1},1,3)-WEEKDAY(DATE(YEAR(GO7)+{-1;0;1},1,3))+2))/7)+1,"00"),"")</f>
        <v>S01</v>
      </c>
      <c r="GS7" s="2"/>
      <c r="GT7" s="67">
        <f t="shared" ref="GT7" si="60">GO7</f>
        <v>44564</v>
      </c>
      <c r="GU7" s="6"/>
      <c r="GV7" s="84"/>
      <c r="GW7" s="6"/>
      <c r="GX7" s="84"/>
      <c r="GY7" s="7"/>
    </row>
    <row r="8" spans="1:207" ht="22.5" customHeight="1" x14ac:dyDescent="0.25">
      <c r="A8" s="81" t="str">
        <f>INDEX(Paramètres_Application!$N$1:$N$367,SUMPRODUCT((Paramètres_Application!$L$2:$L$367=MONTH(B7))*(DAY(B7)=Paramètres_Application!$M$2:$M$367)*ROW(Paramètres_Application!$L$2:$L$367)))</f>
        <v xml:space="preserve"> François-Xavier</v>
      </c>
      <c r="B8" s="82"/>
      <c r="C8" s="83"/>
      <c r="D8" s="109"/>
      <c r="E8" s="89"/>
      <c r="F8" s="2"/>
      <c r="G8" s="67">
        <f t="shared" ref="G8" si="61">B7</f>
        <v>44168</v>
      </c>
      <c r="H8" s="6"/>
      <c r="I8" s="84"/>
      <c r="J8" s="6"/>
      <c r="K8" s="84"/>
      <c r="L8" s="7"/>
      <c r="N8" s="81" t="str">
        <f>INDEX(Paramètres_Application!$N$1:$N$367,SUMPRODUCT((Paramètres_Application!$L$2:$L$367=MONTH(O7))*(DAY(O7)=Paramètres_Application!$M$2:$M$367)*ROW(Paramètres_Application!$L$2:$L$367)))</f>
        <v xml:space="preserve"> Geneviève</v>
      </c>
      <c r="O8" s="82"/>
      <c r="P8" s="83"/>
      <c r="Q8" s="109"/>
      <c r="R8" s="89"/>
      <c r="S8" s="2"/>
      <c r="T8" s="67">
        <f t="shared" ref="T8" si="62">O7</f>
        <v>44199</v>
      </c>
      <c r="U8" s="6"/>
      <c r="V8" s="84"/>
      <c r="W8" s="6"/>
      <c r="X8" s="84"/>
      <c r="Y8" s="7"/>
      <c r="AA8" s="81" t="str">
        <f>INDEX(Paramètres_Application!$N$1:$N$367,SUMPRODUCT((Paramètres_Application!$L$2:$L$367=MONTH(AB7))*(DAY(AB7)=Paramètres_Application!$M$2:$M$367)*ROW(Paramètres_Application!$L$2:$L$367)))</f>
        <v xml:space="preserve"> Blaise</v>
      </c>
      <c r="AB8" s="82"/>
      <c r="AC8" s="83"/>
      <c r="AD8" s="109"/>
      <c r="AE8" s="89"/>
      <c r="AF8" s="2"/>
      <c r="AG8" s="67">
        <f t="shared" ref="AG8" si="63">AB7</f>
        <v>44230</v>
      </c>
      <c r="AH8" s="6"/>
      <c r="AI8" s="84"/>
      <c r="AJ8" s="6"/>
      <c r="AK8" s="84"/>
      <c r="AL8" s="7"/>
      <c r="AN8" s="81" t="str">
        <f>INDEX(Paramètres_Application!$N$1:$N$367,SUMPRODUCT((Paramètres_Application!$L$2:$L$367=MONTH(AO7))*(DAY(AO7)=Paramètres_Application!$M$2:$M$367)*ROW(Paramètres_Application!$L$2:$L$367)))</f>
        <v xml:space="preserve"> Guénolé</v>
      </c>
      <c r="AO8" s="82"/>
      <c r="AP8" s="83"/>
      <c r="AQ8" s="109"/>
      <c r="AR8" s="89"/>
      <c r="AS8" s="2"/>
      <c r="AT8" s="67">
        <f t="shared" ref="AT8" si="64">AO7</f>
        <v>44258</v>
      </c>
      <c r="AU8" s="6"/>
      <c r="AV8" s="84"/>
      <c r="AW8" s="6"/>
      <c r="AX8" s="84"/>
      <c r="AY8" s="7"/>
      <c r="BA8" s="81" t="str">
        <f>INDEX(Paramètres_Application!$N$1:$N$367,SUMPRODUCT((Paramètres_Application!$L$2:$L$367=MONTH(BB7))*(DAY(BB7)=Paramètres_Application!$M$2:$M$367)*ROW(Paramètres_Application!$L$2:$L$367)))</f>
        <v xml:space="preserve"> Richard</v>
      </c>
      <c r="BB8" s="82"/>
      <c r="BC8" s="83"/>
      <c r="BD8" s="109"/>
      <c r="BE8" s="89"/>
      <c r="BF8" s="2"/>
      <c r="BG8" s="67">
        <f t="shared" ref="BG8" si="65">BB7</f>
        <v>44289</v>
      </c>
      <c r="BH8" s="6"/>
      <c r="BI8" s="84"/>
      <c r="BJ8" s="6"/>
      <c r="BK8" s="84"/>
      <c r="BL8" s="7"/>
      <c r="BN8" s="81" t="str">
        <f>INDEX(Paramètres_Application!$N$1:$N$367,SUMPRODUCT((Paramètres_Application!$L$2:$L$367=MONTH(BO7))*(DAY(BO7)=Paramètres_Application!$M$2:$M$367)*ROW(Paramètres_Application!$L$2:$L$367)))</f>
        <v xml:space="preserve"> Philippe, Jacques</v>
      </c>
      <c r="BO8" s="82"/>
      <c r="BP8" s="83"/>
      <c r="BQ8" s="109"/>
      <c r="BR8" s="89"/>
      <c r="BS8" s="2"/>
      <c r="BT8" s="67">
        <f t="shared" ref="BT8" si="66">BO7</f>
        <v>44319</v>
      </c>
      <c r="BU8" s="6"/>
      <c r="BV8" s="84"/>
      <c r="BW8" s="6"/>
      <c r="BX8" s="84"/>
      <c r="BY8" s="7"/>
      <c r="CA8" s="81" t="str">
        <f>INDEX(Paramètres_Application!$N$1:$N$367,SUMPRODUCT((Paramètres_Application!$L$2:$L$367=MONTH(CB7))*(DAY(CB7)=Paramètres_Application!$M$2:$M$367)*ROW(Paramètres_Application!$L$2:$L$367)))</f>
        <v xml:space="preserve"> Kévin</v>
      </c>
      <c r="CB8" s="82"/>
      <c r="CC8" s="83"/>
      <c r="CD8" s="109"/>
      <c r="CE8" s="89"/>
      <c r="CF8" s="2"/>
      <c r="CG8" s="67">
        <f t="shared" ref="CG8" si="67">CB7</f>
        <v>44350</v>
      </c>
      <c r="CH8" s="6"/>
      <c r="CI8" s="84"/>
      <c r="CJ8" s="6"/>
      <c r="CK8" s="84"/>
      <c r="CL8" s="7"/>
      <c r="CN8" s="81" t="str">
        <f>INDEX(Paramètres_Application!$N$1:$N$367,SUMPRODUCT((Paramètres_Application!$L$2:$L$367=MONTH(CO7))*(DAY(CO7)=Paramètres_Application!$M$2:$M$367)*ROW(Paramètres_Application!$L$2:$L$367)))</f>
        <v xml:space="preserve"> Thomas</v>
      </c>
      <c r="CO8" s="82"/>
      <c r="CP8" s="83"/>
      <c r="CQ8" s="109"/>
      <c r="CR8" s="89"/>
      <c r="CS8" s="2"/>
      <c r="CT8" s="67">
        <f t="shared" ref="CT8" si="68">CO7</f>
        <v>44380</v>
      </c>
      <c r="CU8" s="6"/>
      <c r="CV8" s="84"/>
      <c r="CW8" s="6"/>
      <c r="CX8" s="84"/>
      <c r="CY8" s="7"/>
      <c r="CZ8" s="18"/>
      <c r="DA8" s="81" t="str">
        <f>INDEX(Paramètres_Application!$N$1:$N$367,SUMPRODUCT((Paramètres_Application!$L$2:$L$367=MONTH(DB7))*(DAY(DB7)=Paramètres_Application!$M$2:$M$367)*ROW(Paramètres_Application!$L$2:$L$367)))</f>
        <v xml:space="preserve"> Kévin</v>
      </c>
      <c r="DB8" s="82"/>
      <c r="DC8" s="83"/>
      <c r="DD8" s="109"/>
      <c r="DE8" s="89"/>
      <c r="DF8" s="2"/>
      <c r="DG8" s="67">
        <f t="shared" ref="DG8" si="69">DB7</f>
        <v>44350</v>
      </c>
      <c r="DH8" s="6"/>
      <c r="DI8" s="84"/>
      <c r="DJ8" s="6"/>
      <c r="DK8" s="84"/>
      <c r="DL8" s="7"/>
      <c r="DN8" s="81" t="str">
        <f>INDEX(Paramètres_Application!$N$1:$N$367,SUMPRODUCT((Paramètres_Application!$L$2:$L$367=MONTH(DO7))*(DAY(DO7)=Paramètres_Application!$M$2:$M$367)*ROW(Paramètres_Application!$L$2:$L$367)))</f>
        <v xml:space="preserve"> Thomas</v>
      </c>
      <c r="DO8" s="82"/>
      <c r="DP8" s="83"/>
      <c r="DQ8" s="109"/>
      <c r="DR8" s="89"/>
      <c r="DS8" s="2"/>
      <c r="DT8" s="67">
        <f t="shared" ref="DT8" si="70">DO7</f>
        <v>44380</v>
      </c>
      <c r="DU8" s="6"/>
      <c r="DV8" s="84"/>
      <c r="DW8" s="6"/>
      <c r="DX8" s="84"/>
      <c r="DY8" s="7"/>
      <c r="EA8" s="81" t="str">
        <f>INDEX(Paramètres_Application!$N$1:$N$367,SUMPRODUCT((Paramètres_Application!$L$2:$L$367=MONTH(EB7))*(DAY(EB7)=Paramètres_Application!$M$2:$M$367)*ROW(Paramètres_Application!$L$2:$L$367)))</f>
        <v xml:space="preserve"> Lydie</v>
      </c>
      <c r="EB8" s="82"/>
      <c r="EC8" s="83"/>
      <c r="ED8" s="109"/>
      <c r="EE8" s="89"/>
      <c r="EF8" s="2"/>
      <c r="EG8" s="67">
        <f t="shared" ref="EG8" si="71">EB7</f>
        <v>44411</v>
      </c>
      <c r="EH8" s="6"/>
      <c r="EI8" s="84"/>
      <c r="EJ8" s="6"/>
      <c r="EK8" s="84"/>
      <c r="EL8" s="7"/>
      <c r="EN8" s="81" t="str">
        <f>INDEX(Paramètres_Application!$N$1:$N$367,SUMPRODUCT((Paramètres_Application!$L$2:$L$367=MONTH(EO7))*(DAY(EO7)=Paramètres_Application!$M$2:$M$367)*ROW(Paramètres_Application!$L$2:$L$367)))</f>
        <v xml:space="preserve"> Grégoire</v>
      </c>
      <c r="EO8" s="82"/>
      <c r="EP8" s="83"/>
      <c r="EQ8" s="109"/>
      <c r="ER8" s="89"/>
      <c r="ES8" s="2"/>
      <c r="ET8" s="67">
        <f t="shared" ref="ET8" si="72">EO7</f>
        <v>44442</v>
      </c>
      <c r="EU8" s="6"/>
      <c r="EV8" s="84"/>
      <c r="EW8" s="6"/>
      <c r="EX8" s="84"/>
      <c r="EY8" s="7"/>
      <c r="FA8" s="81" t="str">
        <f>INDEX(Paramètres_Application!$N$1:$N$367,SUMPRODUCT((Paramètres_Application!$L$2:$L$367=MONTH(FB7))*(DAY(FB7)=Paramètres_Application!$M$2:$M$367)*ROW(Paramètres_Application!$L$2:$L$367)))</f>
        <v xml:space="preserve"> Gérard</v>
      </c>
      <c r="FB8" s="82"/>
      <c r="FC8" s="83"/>
      <c r="FD8" s="109"/>
      <c r="FE8" s="89"/>
      <c r="FF8" s="2"/>
      <c r="FG8" s="67">
        <f t="shared" ref="FG8" si="73">FB7</f>
        <v>44472</v>
      </c>
      <c r="FH8" s="6"/>
      <c r="FI8" s="84"/>
      <c r="FJ8" s="6"/>
      <c r="FK8" s="84"/>
      <c r="FL8" s="7"/>
      <c r="FN8" s="81" t="str">
        <f>INDEX(Paramètres_Application!$N$1:$N$367,SUMPRODUCT((Paramètres_Application!$L$2:$L$367=MONTH(FO7))*(DAY(FO7)=Paramètres_Application!$M$2:$M$367)*ROW(Paramètres_Application!$L$2:$L$367)))</f>
        <v xml:space="preserve"> Hubert</v>
      </c>
      <c r="FO8" s="82"/>
      <c r="FP8" s="83"/>
      <c r="FQ8" s="109"/>
      <c r="FR8" s="89"/>
      <c r="FS8" s="32"/>
      <c r="FT8" s="67">
        <f t="shared" ref="FT8" si="74">FO7</f>
        <v>44503</v>
      </c>
      <c r="FU8" s="6"/>
      <c r="FV8" s="84"/>
      <c r="FW8" s="6"/>
      <c r="FX8" s="84"/>
      <c r="FY8" s="7"/>
      <c r="GA8" s="81" t="str">
        <f>INDEX(Paramètres_Application!$N$1:$N$367,SUMPRODUCT((Paramètres_Application!$L$2:$L$367=MONTH(GB7))*(DAY(GB7)=Paramètres_Application!$M$2:$M$367)*ROW(Paramètres_Application!$L$2:$L$367)))</f>
        <v xml:space="preserve"> François-Xavier</v>
      </c>
      <c r="GB8" s="82"/>
      <c r="GC8" s="83"/>
      <c r="GD8" s="109"/>
      <c r="GE8" s="89"/>
      <c r="GF8" s="2"/>
      <c r="GG8" s="67">
        <f t="shared" ref="GG8" si="75">GB7</f>
        <v>44533</v>
      </c>
      <c r="GH8" s="6"/>
      <c r="GI8" s="84"/>
      <c r="GJ8" s="6"/>
      <c r="GK8" s="84"/>
      <c r="GL8" s="7"/>
      <c r="GN8" s="81" t="str">
        <f>INDEX(Paramètres_Application!$N$1:$N$367,SUMPRODUCT((Paramètres_Application!$L$2:$L$367=MONTH(GO7))*(DAY(GO7)=Paramètres_Application!$M$2:$M$367)*ROW(Paramètres_Application!$L$2:$L$367)))</f>
        <v xml:space="preserve"> Geneviève</v>
      </c>
      <c r="GO8" s="82"/>
      <c r="GP8" s="83"/>
      <c r="GQ8" s="109"/>
      <c r="GR8" s="89"/>
      <c r="GS8" s="2"/>
      <c r="GT8" s="67">
        <f t="shared" ref="GT8" si="76">GO7</f>
        <v>44564</v>
      </c>
      <c r="GU8" s="6"/>
      <c r="GV8" s="84"/>
      <c r="GW8" s="6"/>
      <c r="GX8" s="84"/>
      <c r="GY8" s="7"/>
    </row>
    <row r="9" spans="1:207" ht="22.5" customHeight="1" x14ac:dyDescent="0.25">
      <c r="A9" s="19" t="str">
        <f t="shared" si="13"/>
        <v>V</v>
      </c>
      <c r="B9" s="20">
        <f t="shared" ref="B9" si="77">B7+1</f>
        <v>44169</v>
      </c>
      <c r="C9" s="11" t="str">
        <f>TEXT(B9-DATE(An-1,1,1)+((DATE(An,1,1)-DATE(An-1,1,1))-365),"000")&amp;" - "&amp;TEXT(DATE(An-1,12,31)-B9,"000")</f>
        <v>339 - 027</v>
      </c>
      <c r="D9" s="108" t="str">
        <f>IFERROR(INDEX(Paramètres_Application!$J$2:$J$35,MATCH(Calendrier!B9,Paramètres_Application!$I$2:$I$35,0)),"")</f>
        <v/>
      </c>
      <c r="E9" s="88" t="str">
        <f>IF(A9="L","S" &amp; TEXT(INT((B9-LOOKUP(B9,DATE(YEAR(B9)+{-1;0;1},1,3)-WEEKDAY(DATE(YEAR(B9)+{-1;0;1},1,3))+2))/7)+1,"00"),"")</f>
        <v/>
      </c>
      <c r="F9" s="2"/>
      <c r="G9" s="67">
        <f t="shared" ref="G9" si="78">B9</f>
        <v>44169</v>
      </c>
      <c r="H9" s="6"/>
      <c r="I9" s="84"/>
      <c r="J9" s="6"/>
      <c r="K9" s="84"/>
      <c r="L9" s="7"/>
      <c r="N9" s="9" t="str">
        <f t="shared" si="14"/>
        <v>L</v>
      </c>
      <c r="O9" s="10">
        <f t="shared" ref="O9" si="79">O7+1</f>
        <v>44200</v>
      </c>
      <c r="P9" s="11" t="str">
        <f>TEXT(O9-DATE(An,1,1)+1,"000")&amp;" - "&amp;TEXT(DATE(An,12,31)-O7,"000")-1</f>
        <v>004 - 361</v>
      </c>
      <c r="Q9" s="108" t="str">
        <f>IFERROR(INDEX(Paramètres_Application!$J$2:$J$35,MATCH(Calendrier!O9,Paramètres_Application!$I$2:$I$35,0)),"")</f>
        <v/>
      </c>
      <c r="R9" s="88" t="str">
        <f>IF(N9="L","S" &amp; TEXT(INT((O9-LOOKUP(O9,DATE(YEAR(O9)+{-1;0;1},1,3)-WEEKDAY(DATE(YEAR(O9)+{-1;0;1},1,3))+2))/7)+1,"00"),"")</f>
        <v>S01</v>
      </c>
      <c r="S9" s="2"/>
      <c r="T9" s="67">
        <f t="shared" ref="T9" si="80">O9</f>
        <v>44200</v>
      </c>
      <c r="U9" s="6"/>
      <c r="V9" s="84"/>
      <c r="W9" s="6"/>
      <c r="X9" s="84"/>
      <c r="Y9" s="7"/>
      <c r="AA9" s="19" t="str">
        <f t="shared" si="15"/>
        <v>J</v>
      </c>
      <c r="AB9" s="20">
        <f t="shared" ref="AB9" si="81">AB7+1</f>
        <v>44231</v>
      </c>
      <c r="AC9" s="11" t="str">
        <f>TEXT(AB9-DATE(An,1,1)+1,"000")&amp;" - "&amp;TEXT(DATE(An,12,31)-AB7,"000")-1</f>
        <v>035 - 330</v>
      </c>
      <c r="AD9" s="108" t="str">
        <f>IFERROR(INDEX(Paramètres_Application!$J$2:$J$35,MATCH(Calendrier!AB9,Paramètres_Application!$I$2:$I$35,0)),"")</f>
        <v/>
      </c>
      <c r="AE9" s="88" t="str">
        <f>IF(AA9="L","S" &amp; TEXT(INT((AB9-LOOKUP(AB9,DATE(YEAR(AB9)+{-1;0;1},1,3)-WEEKDAY(DATE(YEAR(AB9)+{-1;0;1},1,3))+2))/7)+1,"00"),"")</f>
        <v/>
      </c>
      <c r="AF9" s="2"/>
      <c r="AG9" s="67">
        <f t="shared" ref="AG9" si="82">AB9</f>
        <v>44231</v>
      </c>
      <c r="AH9" s="6"/>
      <c r="AI9" s="84"/>
      <c r="AJ9" s="6"/>
      <c r="AK9" s="84"/>
      <c r="AL9" s="7"/>
      <c r="AN9" s="23" t="str">
        <f t="shared" si="16"/>
        <v>J</v>
      </c>
      <c r="AO9" s="24">
        <f t="shared" ref="AO9" si="83">AO7+1</f>
        <v>44259</v>
      </c>
      <c r="AP9" s="22" t="str">
        <f>TEXT(AO9-DATE(An,1,1)+1,"000")&amp;" - "&amp;TEXT(DATE(An,12,31)-AO7,"000")-1</f>
        <v>063 - 302</v>
      </c>
      <c r="AQ9" s="108" t="str">
        <f>IFERROR(INDEX(Paramètres_Application!$J$2:$J$35,MATCH(Calendrier!AO9,Paramètres_Application!$I$2:$I$35,0)),"")</f>
        <v/>
      </c>
      <c r="AR9" s="88" t="str">
        <f>IF(AN9="L","S" &amp; TEXT(INT((AO9-LOOKUP(AO9,DATE(YEAR(AO9)+{-1;0;1},1,3)-WEEKDAY(DATE(YEAR(AO9)+{-1;0;1},1,3))+2))/7)+1,"00"),"")</f>
        <v/>
      </c>
      <c r="AS9" s="2"/>
      <c r="AT9" s="67">
        <f t="shared" ref="AT9" si="84">AO9</f>
        <v>44259</v>
      </c>
      <c r="AU9" s="6"/>
      <c r="AV9" s="84"/>
      <c r="AW9" s="6"/>
      <c r="AX9" s="84"/>
      <c r="AY9" s="7"/>
      <c r="BA9" s="19" t="str">
        <f t="shared" si="17"/>
        <v>D</v>
      </c>
      <c r="BB9" s="20">
        <f t="shared" ref="BB9" si="85">BB7+1</f>
        <v>44290</v>
      </c>
      <c r="BC9" s="11" t="str">
        <f>TEXT(BB9-DATE(An,1,1)+1,"000")&amp;" - "&amp;TEXT(DATE(An,12,31)-BB7,"000")-1</f>
        <v>094 - 271</v>
      </c>
      <c r="BD9" s="108" t="str">
        <f>IFERROR(INDEX(Paramètres_Application!$J$2:$J$35,MATCH(Calendrier!BB9,Paramètres_Application!$I$2:$I$35,0)),"")</f>
        <v/>
      </c>
      <c r="BE9" s="88" t="str">
        <f>IF(BA9="L","S" &amp; TEXT(INT((BB9-LOOKUP(BB9,DATE(YEAR(BB9)+{-1;0;1},1,3)-WEEKDAY(DATE(YEAR(BB9)+{-1;0;1},1,3))+2))/7)+1,"00"),"")</f>
        <v/>
      </c>
      <c r="BF9" s="2"/>
      <c r="BG9" s="67">
        <f t="shared" ref="BG9" si="86">BB9</f>
        <v>44290</v>
      </c>
      <c r="BH9" s="6"/>
      <c r="BI9" s="84"/>
      <c r="BJ9" s="6"/>
      <c r="BK9" s="84"/>
      <c r="BL9" s="7"/>
      <c r="BN9" s="23" t="str">
        <f t="shared" si="18"/>
        <v>M</v>
      </c>
      <c r="BO9" s="24">
        <f t="shared" ref="BO9" si="87">BO7+1</f>
        <v>44320</v>
      </c>
      <c r="BP9" s="22" t="str">
        <f>TEXT(BO9-DATE(An,1,1)+1,"000")&amp;" - "&amp;TEXT(DATE(An,12,31)-BO7,"000")-1</f>
        <v>124 - 241</v>
      </c>
      <c r="BQ9" s="108" t="str">
        <f>IFERROR(INDEX(Paramètres_Application!$J$2:$J$35,MATCH(Calendrier!BO9,Paramètres_Application!$I$2:$I$35,0)),"")</f>
        <v/>
      </c>
      <c r="BR9" s="88" t="str">
        <f>IF(BN9="L","S" &amp; TEXT(INT((BO9-LOOKUP(BO9,DATE(YEAR(BO9)+{-1;0;1},1,3)-WEEKDAY(DATE(YEAR(BO9)+{-1;0;1},1,3))+2))/7)+1,"00"),"")</f>
        <v/>
      </c>
      <c r="BS9" s="2"/>
      <c r="BT9" s="67">
        <f t="shared" ref="BT9" si="88">BO9</f>
        <v>44320</v>
      </c>
      <c r="BU9" s="6"/>
      <c r="BV9" s="84"/>
      <c r="BW9" s="6"/>
      <c r="BX9" s="84"/>
      <c r="BY9" s="7"/>
      <c r="CA9" s="19" t="str">
        <f t="shared" si="19"/>
        <v>V</v>
      </c>
      <c r="CB9" s="20">
        <f t="shared" ref="CB9" si="89">CB7+1</f>
        <v>44351</v>
      </c>
      <c r="CC9" s="11" t="str">
        <f>TEXT(CB9-DATE(An,1,1)+1,"000")&amp;" - "&amp;TEXT(DATE(An,12,31)-CB7,"000")-1</f>
        <v>155 - 210</v>
      </c>
      <c r="CD9" s="108" t="str">
        <f>IFERROR(INDEX(Paramètres_Application!$J$2:$J$35,MATCH(Calendrier!CB9,Paramètres_Application!$I$2:$I$35,0)),"")</f>
        <v/>
      </c>
      <c r="CE9" s="88" t="str">
        <f>IF(CA9="L","S" &amp; TEXT(INT((CB9-LOOKUP(CB9,DATE(YEAR(CB9)+{-1;0;1},1,3)-WEEKDAY(DATE(YEAR(CB9)+{-1;0;1},1,3))+2))/7)+1,"00"),"")</f>
        <v/>
      </c>
      <c r="CF9" s="2"/>
      <c r="CG9" s="67">
        <f t="shared" ref="CG9" si="90">CB9</f>
        <v>44351</v>
      </c>
      <c r="CH9" s="6"/>
      <c r="CI9" s="84"/>
      <c r="CJ9" s="6"/>
      <c r="CK9" s="84"/>
      <c r="CL9" s="7"/>
      <c r="CN9" s="23" t="str">
        <f t="shared" si="20"/>
        <v>D</v>
      </c>
      <c r="CO9" s="24">
        <f t="shared" ref="CO9" si="91">CO7+1</f>
        <v>44381</v>
      </c>
      <c r="CP9" s="22" t="str">
        <f>TEXT(CO9-DATE(An,1,1)+1,"000")&amp;" - "&amp;TEXT(DATE(An,12,31)-CO7,"000")-1</f>
        <v>185 - 180</v>
      </c>
      <c r="CQ9" s="108" t="str">
        <f>IFERROR(INDEX(Paramètres_Application!$J$2:$J$35,MATCH(Calendrier!CO9,Paramètres_Application!$I$2:$I$35,0)),"")</f>
        <v/>
      </c>
      <c r="CR9" s="88" t="str">
        <f>IF(CN9="L","S" &amp; TEXT(INT((CO9-LOOKUP(CO9,DATE(YEAR(CO9)+{-1;0;1},1,3)-WEEKDAY(DATE(YEAR(CO9)+{-1;0;1},1,3))+2))/7)+1,"00"),"")</f>
        <v/>
      </c>
      <c r="CS9" s="2"/>
      <c r="CT9" s="67">
        <f t="shared" ref="CT9" si="92">CO9</f>
        <v>44381</v>
      </c>
      <c r="CU9" s="6"/>
      <c r="CV9" s="84"/>
      <c r="CW9" s="6"/>
      <c r="CX9" s="84"/>
      <c r="CY9" s="7"/>
      <c r="CZ9" s="18"/>
      <c r="DA9" s="19" t="str">
        <f t="shared" si="21"/>
        <v>V</v>
      </c>
      <c r="DB9" s="20">
        <f t="shared" ref="DB9" si="93">DB7+1</f>
        <v>44351</v>
      </c>
      <c r="DC9" s="11" t="str">
        <f>TEXT(DB9-DATE(An,1,1)+1,"000")&amp;" - "&amp;TEXT(DATE(An,12,31)-DB7,"000")-1</f>
        <v>155 - 210</v>
      </c>
      <c r="DD9" s="108" t="str">
        <f>IFERROR(INDEX(Paramètres_Application!$J$2:$J$35,MATCH(Calendrier!DB9,Paramètres_Application!$I$2:$I$35,0)),"")</f>
        <v/>
      </c>
      <c r="DE9" s="88" t="str">
        <f>IF(DA9="L","S" &amp; TEXT(INT((DB9-LOOKUP(DB9,DATE(YEAR(DB9)+{-1;0;1},1,3)-WEEKDAY(DATE(YEAR(DB9)+{-1;0;1},1,3))+2))/7)+1,"00"),"")</f>
        <v/>
      </c>
      <c r="DF9" s="2"/>
      <c r="DG9" s="67">
        <f t="shared" ref="DG9" si="94">DB9</f>
        <v>44351</v>
      </c>
      <c r="DH9" s="6"/>
      <c r="DI9" s="84"/>
      <c r="DJ9" s="6"/>
      <c r="DK9" s="84"/>
      <c r="DL9" s="7"/>
      <c r="DN9" s="23" t="str">
        <f t="shared" si="22"/>
        <v>D</v>
      </c>
      <c r="DO9" s="24">
        <f t="shared" ref="DO9" si="95">DO7+1</f>
        <v>44381</v>
      </c>
      <c r="DP9" s="22" t="str">
        <f>TEXT(DO9-DATE(An,1,1)+1,"000")&amp;" - "&amp;TEXT(DATE(An,12,31)-DO7,"000")-1</f>
        <v>185 - 180</v>
      </c>
      <c r="DQ9" s="108" t="str">
        <f>IFERROR(INDEX(Paramètres_Application!$J$2:$J$35,MATCH(Calendrier!DO9,Paramètres_Application!$I$2:$I$35,0)),"")</f>
        <v/>
      </c>
      <c r="DR9" s="88" t="str">
        <f>IF(DN9="L","S" &amp; TEXT(INT((DO9-LOOKUP(DO9,DATE(YEAR(DO9)+{-1;0;1},1,3)-WEEKDAY(DATE(YEAR(DO9)+{-1;0;1},1,3))+2))/7)+1,"00"),"")</f>
        <v/>
      </c>
      <c r="DS9" s="2"/>
      <c r="DT9" s="67">
        <f t="shared" ref="DT9" si="96">DO9</f>
        <v>44381</v>
      </c>
      <c r="DU9" s="6"/>
      <c r="DV9" s="84"/>
      <c r="DW9" s="6"/>
      <c r="DX9" s="84"/>
      <c r="DY9" s="7"/>
      <c r="EA9" s="19" t="str">
        <f t="shared" si="23"/>
        <v>M</v>
      </c>
      <c r="EB9" s="20">
        <f t="shared" ref="EB9" si="97">EB7+1</f>
        <v>44412</v>
      </c>
      <c r="EC9" s="11" t="str">
        <f>TEXT(EB9-DATE(An,1,1)+1,"000")&amp;" - "&amp;TEXT(DATE(An,12,31)-EB7,"000")-1</f>
        <v>216 - 149</v>
      </c>
      <c r="ED9" s="108" t="str">
        <f>IFERROR(INDEX(Paramètres_Application!$J$2:$J$35,MATCH(Calendrier!EB9,Paramètres_Application!$I$2:$I$35,0)),"")</f>
        <v/>
      </c>
      <c r="EE9" s="88" t="str">
        <f>IF(EA9="L","S" &amp; TEXT(INT((EB9-LOOKUP(EB9,DATE(YEAR(EB9)+{-1;0;1},1,3)-WEEKDAY(DATE(YEAR(EB9)+{-1;0;1},1,3))+2))/7)+1,"00"),"")</f>
        <v/>
      </c>
      <c r="EF9" s="2"/>
      <c r="EG9" s="67">
        <f t="shared" ref="EG9" si="98">EB9</f>
        <v>44412</v>
      </c>
      <c r="EH9" s="6"/>
      <c r="EI9" s="84"/>
      <c r="EJ9" s="6"/>
      <c r="EK9" s="84"/>
      <c r="EL9" s="7"/>
      <c r="EN9" s="23" t="str">
        <f t="shared" si="24"/>
        <v>S</v>
      </c>
      <c r="EO9" s="24">
        <f t="shared" ref="EO9" si="99">EO7+1</f>
        <v>44443</v>
      </c>
      <c r="EP9" s="22" t="str">
        <f>TEXT(EO9-DATE(An,1,1)+1,"000")&amp;" - "&amp;TEXT(DATE(An,12,31)-EO7,"000")-1</f>
        <v>247 - 118</v>
      </c>
      <c r="EQ9" s="108" t="str">
        <f>IFERROR(INDEX(Paramètres_Application!$J$2:$J$35,MATCH(Calendrier!EO9,Paramètres_Application!$I$2:$I$35,0)),"")</f>
        <v/>
      </c>
      <c r="ER9" s="88" t="str">
        <f>IF(EN9="L","S" &amp; TEXT(INT((EO9-LOOKUP(EO9,DATE(YEAR(EO9)+{-1;0;1},1,3)-WEEKDAY(DATE(YEAR(EO9)+{-1;0;1},1,3))+2))/7)+1,"00"),"")</f>
        <v/>
      </c>
      <c r="ES9" s="2"/>
      <c r="ET9" s="67">
        <f t="shared" ref="ET9" si="100">EO9</f>
        <v>44443</v>
      </c>
      <c r="EU9" s="6"/>
      <c r="EV9" s="84"/>
      <c r="EW9" s="6"/>
      <c r="EX9" s="84"/>
      <c r="EY9" s="7"/>
      <c r="FA9" s="19" t="str">
        <f t="shared" si="25"/>
        <v>L</v>
      </c>
      <c r="FB9" s="20">
        <f t="shared" ref="FB9" si="101">FB7+1</f>
        <v>44473</v>
      </c>
      <c r="FC9" s="11" t="str">
        <f>TEXT(FB9-DATE(An,1,1)+1,"000")&amp;" - "&amp;TEXT(DATE(An,12,31)-FB7,"000")-1</f>
        <v>277 - 88</v>
      </c>
      <c r="FD9" s="108" t="str">
        <f>IFERROR(INDEX(Paramètres_Application!$J$2:$J$35,MATCH(Calendrier!FB9,Paramètres_Application!$I$2:$I$35,0)),"")</f>
        <v/>
      </c>
      <c r="FE9" s="88" t="str">
        <f>IF(FA9="L","S" &amp; TEXT(INT((FB9-LOOKUP(FB9,DATE(YEAR(FB9)+{-1;0;1},1,3)-WEEKDAY(DATE(YEAR(FB9)+{-1;0;1},1,3))+2))/7)+1,"00"),"")</f>
        <v>S40</v>
      </c>
      <c r="FF9" s="2"/>
      <c r="FG9" s="67">
        <f t="shared" ref="FG9" si="102">FB9</f>
        <v>44473</v>
      </c>
      <c r="FH9" s="6"/>
      <c r="FI9" s="84"/>
      <c r="FJ9" s="6"/>
      <c r="FK9" s="84"/>
      <c r="FL9" s="7"/>
      <c r="FN9" s="23" t="str">
        <f t="shared" si="26"/>
        <v>J</v>
      </c>
      <c r="FO9" s="24">
        <f t="shared" ref="FO9" si="103">FO7+1</f>
        <v>44504</v>
      </c>
      <c r="FP9" s="22" t="str">
        <f>TEXT(FO9-DATE(An,1,1)+1,"000")&amp;" - "&amp;TEXT(DATE(An,12,31)-FO7,"000")-1</f>
        <v>308 - 57</v>
      </c>
      <c r="FQ9" s="108" t="str">
        <f>IFERROR(INDEX(Paramètres_Application!$J$2:$J$35,MATCH(Calendrier!FO9,Paramètres_Application!$I$2:$I$35,0)),"")</f>
        <v/>
      </c>
      <c r="FR9" s="88" t="str">
        <f>IF(FN9="L","S" &amp; TEXT(INT((FO9-LOOKUP(FO9,DATE(YEAR(FO9)+{-1;0;1},1,3)-WEEKDAY(DATE(YEAR(FO9)+{-1;0;1},1,3))+2))/7)+1,"00"),"")</f>
        <v/>
      </c>
      <c r="FS9" s="32"/>
      <c r="FT9" s="67">
        <f t="shared" ref="FT9" si="104">FO9</f>
        <v>44504</v>
      </c>
      <c r="FU9" s="6"/>
      <c r="FV9" s="84"/>
      <c r="FW9" s="6"/>
      <c r="FX9" s="84"/>
      <c r="FY9" s="7"/>
      <c r="GA9" s="19" t="str">
        <f t="shared" si="27"/>
        <v>S</v>
      </c>
      <c r="GB9" s="20">
        <f t="shared" ref="GB9" si="105">GB7+1</f>
        <v>44534</v>
      </c>
      <c r="GC9" s="11" t="str">
        <f>TEXT(GB9-DATE(An,1,1)+1,"000")&amp;" - "&amp;TEXT(DATE(An,12,31)-GB7,"000")-1</f>
        <v>338 - 27</v>
      </c>
      <c r="GD9" s="108" t="str">
        <f>IFERROR(INDEX(Paramètres_Application!$J$2:$J$35,MATCH(Calendrier!GB9,Paramètres_Application!$I$2:$I$35,0)),"")</f>
        <v/>
      </c>
      <c r="GE9" s="88" t="str">
        <f>IF(GA9="L","S" &amp; TEXT(INT((GB9-LOOKUP(GB9,DATE(YEAR(GB9)+{-1;0;1},1,3)-WEEKDAY(DATE(YEAR(GB9)+{-1;0;1},1,3))+2))/7)+1,"00"),"")</f>
        <v/>
      </c>
      <c r="GF9" s="2"/>
      <c r="GG9" s="67">
        <f t="shared" ref="GG9" si="106">GB9</f>
        <v>44534</v>
      </c>
      <c r="GH9" s="6"/>
      <c r="GI9" s="84"/>
      <c r="GJ9" s="6"/>
      <c r="GK9" s="84"/>
      <c r="GL9" s="7"/>
      <c r="GN9" s="23" t="str">
        <f t="shared" si="28"/>
        <v>M</v>
      </c>
      <c r="GO9" s="24">
        <f t="shared" ref="GO9" si="107">GO7+1</f>
        <v>44565</v>
      </c>
      <c r="GP9" s="22" t="str">
        <f>TEXT(GO9-DATE(An+1,1,1)+1,"000")&amp;" - "&amp;TEXT(DATE(An+1,12,31)-GO7,"000")-1</f>
        <v>004 - 361</v>
      </c>
      <c r="GQ9" s="108" t="str">
        <f>IFERROR(INDEX(Paramètres_Application!$J$2:$J$35,MATCH(Calendrier!GO9,Paramètres_Application!$I$2:$I$35,0)),"")</f>
        <v/>
      </c>
      <c r="GR9" s="88" t="str">
        <f>IF(GN9="L","S" &amp; TEXT(INT((GO9-LOOKUP(GO9,DATE(YEAR(GO9)+{-1;0;1},1,3)-WEEKDAY(DATE(YEAR(GO9)+{-1;0;1},1,3))+2))/7)+1,"00"),"")</f>
        <v/>
      </c>
      <c r="GS9" s="2"/>
      <c r="GT9" s="67">
        <f t="shared" ref="GT9" si="108">GO9</f>
        <v>44565</v>
      </c>
      <c r="GU9" s="6"/>
      <c r="GV9" s="84"/>
      <c r="GW9" s="6"/>
      <c r="GX9" s="84"/>
      <c r="GY9" s="7"/>
    </row>
    <row r="10" spans="1:207" ht="22.5" customHeight="1" x14ac:dyDescent="0.25">
      <c r="A10" s="81" t="str">
        <f>INDEX(Paramètres_Application!$N$1:$N$367,SUMPRODUCT((Paramètres_Application!$L$2:$L$367=MONTH(B9))*(DAY(B9)=Paramètres_Application!$M$2:$M$367)*ROW(Paramètres_Application!$L$2:$L$367)))</f>
        <v xml:space="preserve"> Barbara</v>
      </c>
      <c r="B10" s="82"/>
      <c r="C10" s="83"/>
      <c r="D10" s="109"/>
      <c r="E10" s="89"/>
      <c r="F10" s="2"/>
      <c r="G10" s="67">
        <f t="shared" ref="G10" si="109">B9</f>
        <v>44169</v>
      </c>
      <c r="H10" s="6"/>
      <c r="I10" s="84"/>
      <c r="J10" s="6"/>
      <c r="K10" s="84"/>
      <c r="L10" s="7"/>
      <c r="N10" s="81" t="str">
        <f>INDEX(Paramètres_Application!$N$1:$N$367,SUMPRODUCT((Paramètres_Application!$L$2:$L$367=MONTH(O9))*(DAY(O9)=Paramètres_Application!$M$2:$M$367)*ROW(Paramètres_Application!$L$2:$L$367)))</f>
        <v xml:space="preserve"> Odilon</v>
      </c>
      <c r="O10" s="82"/>
      <c r="P10" s="83"/>
      <c r="Q10" s="109"/>
      <c r="R10" s="89"/>
      <c r="S10" s="2"/>
      <c r="T10" s="67">
        <f t="shared" ref="T10" si="110">O9</f>
        <v>44200</v>
      </c>
      <c r="U10" s="6"/>
      <c r="V10" s="84"/>
      <c r="W10" s="6"/>
      <c r="X10" s="84"/>
      <c r="Y10" s="7"/>
      <c r="AA10" s="81" t="str">
        <f>INDEX(Paramètres_Application!$N$1:$N$367,SUMPRODUCT((Paramètres_Application!$L$2:$L$367=MONTH(AB9))*(DAY(AB9)=Paramètres_Application!$M$2:$M$367)*ROW(Paramètres_Application!$L$2:$L$367)))</f>
        <v xml:space="preserve"> Véronique</v>
      </c>
      <c r="AB10" s="82"/>
      <c r="AC10" s="83"/>
      <c r="AD10" s="109"/>
      <c r="AE10" s="89"/>
      <c r="AF10" s="2"/>
      <c r="AG10" s="67">
        <f t="shared" ref="AG10" si="111">AB9</f>
        <v>44231</v>
      </c>
      <c r="AH10" s="6"/>
      <c r="AI10" s="84"/>
      <c r="AJ10" s="6"/>
      <c r="AK10" s="84"/>
      <c r="AL10" s="7"/>
      <c r="AN10" s="81" t="str">
        <f>INDEX(Paramètres_Application!$N$1:$N$367,SUMPRODUCT((Paramètres_Application!$L$2:$L$367=MONTH(AO9))*(DAY(AO9)=Paramètres_Application!$M$2:$M$367)*ROW(Paramètres_Application!$L$2:$L$367)))</f>
        <v xml:space="preserve"> Casimir</v>
      </c>
      <c r="AO10" s="82"/>
      <c r="AP10" s="83"/>
      <c r="AQ10" s="109"/>
      <c r="AR10" s="89"/>
      <c r="AS10" s="2"/>
      <c r="AT10" s="67">
        <f t="shared" ref="AT10" si="112">AO9</f>
        <v>44259</v>
      </c>
      <c r="AU10" s="6"/>
      <c r="AV10" s="84"/>
      <c r="AW10" s="6"/>
      <c r="AX10" s="84"/>
      <c r="AY10" s="7"/>
      <c r="BA10" s="81" t="str">
        <f>INDEX(Paramètres_Application!$N$1:$N$367,SUMPRODUCT((Paramètres_Application!$L$2:$L$367=MONTH(BB9))*(DAY(BB9)=Paramètres_Application!$M$2:$M$367)*ROW(Paramètres_Application!$L$2:$L$367)))</f>
        <v xml:space="preserve"> Isidore</v>
      </c>
      <c r="BB10" s="82"/>
      <c r="BC10" s="83"/>
      <c r="BD10" s="109"/>
      <c r="BE10" s="89"/>
      <c r="BF10" s="2"/>
      <c r="BG10" s="67">
        <f t="shared" ref="BG10" si="113">BB9</f>
        <v>44290</v>
      </c>
      <c r="BH10" s="6"/>
      <c r="BI10" s="84"/>
      <c r="BJ10" s="6"/>
      <c r="BK10" s="84"/>
      <c r="BL10" s="7"/>
      <c r="BN10" s="81" t="str">
        <f>INDEX(Paramètres_Application!$N$1:$N$367,SUMPRODUCT((Paramètres_Application!$L$2:$L$367=MONTH(BO9))*(DAY(BO9)=Paramètres_Application!$M$2:$M$367)*ROW(Paramètres_Application!$L$2:$L$367)))</f>
        <v xml:space="preserve"> Sylvain</v>
      </c>
      <c r="BO10" s="82"/>
      <c r="BP10" s="83"/>
      <c r="BQ10" s="109"/>
      <c r="BR10" s="89"/>
      <c r="BS10" s="2"/>
      <c r="BT10" s="67">
        <f t="shared" ref="BT10" si="114">BO9</f>
        <v>44320</v>
      </c>
      <c r="BU10" s="6"/>
      <c r="BV10" s="84"/>
      <c r="BW10" s="6"/>
      <c r="BX10" s="84"/>
      <c r="BY10" s="7"/>
      <c r="CA10" s="81" t="str">
        <f>INDEX(Paramètres_Application!$N$1:$N$367,SUMPRODUCT((Paramètres_Application!$L$2:$L$367=MONTH(CB9))*(DAY(CB9)=Paramètres_Application!$M$2:$M$367)*ROW(Paramètres_Application!$L$2:$L$367)))</f>
        <v xml:space="preserve"> Clotilde</v>
      </c>
      <c r="CB10" s="82"/>
      <c r="CC10" s="83"/>
      <c r="CD10" s="109"/>
      <c r="CE10" s="89"/>
      <c r="CF10" s="2"/>
      <c r="CG10" s="67">
        <f t="shared" ref="CG10" si="115">CB9</f>
        <v>44351</v>
      </c>
      <c r="CH10" s="6"/>
      <c r="CI10" s="84"/>
      <c r="CJ10" s="6"/>
      <c r="CK10" s="84"/>
      <c r="CL10" s="7"/>
      <c r="CN10" s="81" t="str">
        <f>INDEX(Paramètres_Application!$N$1:$N$367,SUMPRODUCT((Paramètres_Application!$L$2:$L$367=MONTH(CO9))*(DAY(CO9)=Paramètres_Application!$M$2:$M$367)*ROW(Paramètres_Application!$L$2:$L$367)))</f>
        <v xml:space="preserve"> Florent</v>
      </c>
      <c r="CO10" s="82"/>
      <c r="CP10" s="83"/>
      <c r="CQ10" s="109"/>
      <c r="CR10" s="89"/>
      <c r="CS10" s="2"/>
      <c r="CT10" s="67">
        <f t="shared" ref="CT10" si="116">CO9</f>
        <v>44381</v>
      </c>
      <c r="CU10" s="6"/>
      <c r="CV10" s="84"/>
      <c r="CW10" s="6"/>
      <c r="CX10" s="84"/>
      <c r="CY10" s="7"/>
      <c r="CZ10" s="18"/>
      <c r="DA10" s="81" t="str">
        <f>INDEX(Paramètres_Application!$N$1:$N$367,SUMPRODUCT((Paramètres_Application!$L$2:$L$367=MONTH(DB9))*(DAY(DB9)=Paramètres_Application!$M$2:$M$367)*ROW(Paramètres_Application!$L$2:$L$367)))</f>
        <v xml:space="preserve"> Clotilde</v>
      </c>
      <c r="DB10" s="82"/>
      <c r="DC10" s="83"/>
      <c r="DD10" s="109"/>
      <c r="DE10" s="89"/>
      <c r="DF10" s="2"/>
      <c r="DG10" s="67">
        <f t="shared" ref="DG10" si="117">DB9</f>
        <v>44351</v>
      </c>
      <c r="DH10" s="6"/>
      <c r="DI10" s="84"/>
      <c r="DJ10" s="6"/>
      <c r="DK10" s="84"/>
      <c r="DL10" s="7"/>
      <c r="DN10" s="81" t="str">
        <f>INDEX(Paramètres_Application!$N$1:$N$367,SUMPRODUCT((Paramètres_Application!$L$2:$L$367=MONTH(DO9))*(DAY(DO9)=Paramètres_Application!$M$2:$M$367)*ROW(Paramètres_Application!$L$2:$L$367)))</f>
        <v xml:space="preserve"> Florent</v>
      </c>
      <c r="DO10" s="82"/>
      <c r="DP10" s="83"/>
      <c r="DQ10" s="109"/>
      <c r="DR10" s="89"/>
      <c r="DS10" s="2"/>
      <c r="DT10" s="67">
        <f t="shared" ref="DT10" si="118">DO9</f>
        <v>44381</v>
      </c>
      <c r="DU10" s="6"/>
      <c r="DV10" s="84"/>
      <c r="DW10" s="6"/>
      <c r="DX10" s="84"/>
      <c r="DY10" s="7"/>
      <c r="EA10" s="81" t="str">
        <f>INDEX(Paramètres_Application!$N$1:$N$367,SUMPRODUCT((Paramètres_Application!$L$2:$L$367=MONTH(EB9))*(DAY(EB9)=Paramètres_Application!$M$2:$M$367)*ROW(Paramètres_Application!$L$2:$L$367)))</f>
        <v xml:space="preserve"> Jean-Marie Vianney</v>
      </c>
      <c r="EB10" s="82"/>
      <c r="EC10" s="83"/>
      <c r="ED10" s="109"/>
      <c r="EE10" s="89"/>
      <c r="EF10" s="2"/>
      <c r="EG10" s="67">
        <f t="shared" ref="EG10" si="119">EB9</f>
        <v>44412</v>
      </c>
      <c r="EH10" s="6"/>
      <c r="EI10" s="84"/>
      <c r="EJ10" s="6"/>
      <c r="EK10" s="84"/>
      <c r="EL10" s="7"/>
      <c r="EN10" s="81" t="str">
        <f>INDEX(Paramètres_Application!$N$1:$N$367,SUMPRODUCT((Paramètres_Application!$L$2:$L$367=MONTH(EO9))*(DAY(EO9)=Paramètres_Application!$M$2:$M$367)*ROW(Paramètres_Application!$L$2:$L$367)))</f>
        <v xml:space="preserve"> Rosalie</v>
      </c>
      <c r="EO10" s="82"/>
      <c r="EP10" s="83"/>
      <c r="EQ10" s="109"/>
      <c r="ER10" s="89"/>
      <c r="ES10" s="2"/>
      <c r="ET10" s="67">
        <f t="shared" ref="ET10" si="120">EO9</f>
        <v>44443</v>
      </c>
      <c r="EU10" s="6"/>
      <c r="EV10" s="84"/>
      <c r="EW10" s="6"/>
      <c r="EX10" s="84"/>
      <c r="EY10" s="7"/>
      <c r="FA10" s="81" t="str">
        <f>INDEX(Paramètres_Application!$N$1:$N$367,SUMPRODUCT((Paramètres_Application!$L$2:$L$367=MONTH(FB9))*(DAY(FB9)=Paramètres_Application!$M$2:$M$367)*ROW(Paramètres_Application!$L$2:$L$367)))</f>
        <v xml:space="preserve"> François d'Assise</v>
      </c>
      <c r="FB10" s="82"/>
      <c r="FC10" s="83"/>
      <c r="FD10" s="109"/>
      <c r="FE10" s="89"/>
      <c r="FF10" s="2"/>
      <c r="FG10" s="67">
        <f t="shared" ref="FG10" si="121">FB9</f>
        <v>44473</v>
      </c>
      <c r="FH10" s="6"/>
      <c r="FI10" s="84"/>
      <c r="FJ10" s="6"/>
      <c r="FK10" s="84"/>
      <c r="FL10" s="7"/>
      <c r="FN10" s="81" t="str">
        <f>INDEX(Paramètres_Application!$N$1:$N$367,SUMPRODUCT((Paramètres_Application!$L$2:$L$367=MONTH(FO9))*(DAY(FO9)=Paramètres_Application!$M$2:$M$367)*ROW(Paramètres_Application!$L$2:$L$367)))</f>
        <v xml:space="preserve"> Charles</v>
      </c>
      <c r="FO10" s="82"/>
      <c r="FP10" s="83"/>
      <c r="FQ10" s="109"/>
      <c r="FR10" s="89"/>
      <c r="FS10" s="32"/>
      <c r="FT10" s="67">
        <f t="shared" ref="FT10" si="122">FO9</f>
        <v>44504</v>
      </c>
      <c r="FU10" s="6"/>
      <c r="FV10" s="84"/>
      <c r="FW10" s="6"/>
      <c r="FX10" s="84"/>
      <c r="FY10" s="7"/>
      <c r="GA10" s="81" t="str">
        <f>INDEX(Paramètres_Application!$N$1:$N$367,SUMPRODUCT((Paramètres_Application!$L$2:$L$367=MONTH(GB9))*(DAY(GB9)=Paramètres_Application!$M$2:$M$367)*ROW(Paramètres_Application!$L$2:$L$367)))</f>
        <v xml:space="preserve"> Barbara</v>
      </c>
      <c r="GB10" s="82"/>
      <c r="GC10" s="83"/>
      <c r="GD10" s="109"/>
      <c r="GE10" s="89"/>
      <c r="GF10" s="2"/>
      <c r="GG10" s="67">
        <f t="shared" ref="GG10" si="123">GB9</f>
        <v>44534</v>
      </c>
      <c r="GH10" s="6"/>
      <c r="GI10" s="84"/>
      <c r="GJ10" s="6"/>
      <c r="GK10" s="84"/>
      <c r="GL10" s="7"/>
      <c r="GN10" s="81" t="str">
        <f>INDEX(Paramètres_Application!$N$1:$N$367,SUMPRODUCT((Paramètres_Application!$L$2:$L$367=MONTH(GO9))*(DAY(GO9)=Paramètres_Application!$M$2:$M$367)*ROW(Paramètres_Application!$L$2:$L$367)))</f>
        <v xml:space="preserve"> Odilon</v>
      </c>
      <c r="GO10" s="82"/>
      <c r="GP10" s="83"/>
      <c r="GQ10" s="109"/>
      <c r="GR10" s="89"/>
      <c r="GS10" s="2"/>
      <c r="GT10" s="67">
        <f t="shared" ref="GT10" si="124">GO9</f>
        <v>44565</v>
      </c>
      <c r="GU10" s="6"/>
      <c r="GV10" s="84"/>
      <c r="GW10" s="6"/>
      <c r="GX10" s="84"/>
      <c r="GY10" s="7"/>
    </row>
    <row r="11" spans="1:207" ht="22.5" customHeight="1" x14ac:dyDescent="0.25">
      <c r="A11" s="19" t="str">
        <f t="shared" si="13"/>
        <v>S</v>
      </c>
      <c r="B11" s="20">
        <f t="shared" ref="B11" si="125">B9+1</f>
        <v>44170</v>
      </c>
      <c r="C11" s="11" t="str">
        <f>TEXT(B11-DATE(An-1,1,1)+((DATE(An,1,1)-DATE(An-1,1,1))-365),"000")&amp;" - "&amp;TEXT(DATE(An-1,12,31)-B11,"000")</f>
        <v>340 - 026</v>
      </c>
      <c r="D11" s="108" t="str">
        <f>IFERROR(INDEX(Paramètres_Application!$J$2:$J$35,MATCH(Calendrier!B11,Paramètres_Application!$I$2:$I$35,0)),"")</f>
        <v/>
      </c>
      <c r="E11" s="88" t="str">
        <f>IF(A11="L","S" &amp; TEXT(INT((B11-LOOKUP(B11,DATE(YEAR(B11)+{-1;0;1},1,3)-WEEKDAY(DATE(YEAR(B11)+{-1;0;1},1,3))+2))/7)+1,"00"),"")</f>
        <v/>
      </c>
      <c r="F11" s="2"/>
      <c r="G11" s="67">
        <f t="shared" ref="G11" si="126">B11</f>
        <v>44170</v>
      </c>
      <c r="H11" s="6"/>
      <c r="I11" s="84"/>
      <c r="J11" s="6"/>
      <c r="K11" s="84"/>
      <c r="L11" s="7"/>
      <c r="N11" s="9" t="str">
        <f t="shared" si="14"/>
        <v>M</v>
      </c>
      <c r="O11" s="10">
        <f t="shared" ref="O11" si="127">O9+1</f>
        <v>44201</v>
      </c>
      <c r="P11" s="11" t="str">
        <f>TEXT(O11-DATE(An,1,1)+1,"000")&amp;" - "&amp;TEXT(DATE(An,12,31)-O9,"000")-1</f>
        <v>005 - 360</v>
      </c>
      <c r="Q11" s="108" t="str">
        <f>IFERROR(INDEX(Paramètres_Application!$J$2:$J$35,MATCH(Calendrier!O11,Paramètres_Application!$I$2:$I$35,0)),"")</f>
        <v/>
      </c>
      <c r="R11" s="88" t="str">
        <f>IF(N11="L","S" &amp; TEXT(INT((O11-LOOKUP(O11,DATE(YEAR(O11)+{-1;0;1},1,3)-WEEKDAY(DATE(YEAR(O11)+{-1;0;1},1,3))+2))/7)+1,"00"),"")</f>
        <v/>
      </c>
      <c r="S11" s="2"/>
      <c r="T11" s="67">
        <f t="shared" ref="T11" si="128">O11</f>
        <v>44201</v>
      </c>
      <c r="U11" s="6"/>
      <c r="V11" s="84"/>
      <c r="W11" s="6"/>
      <c r="X11" s="84"/>
      <c r="Y11" s="7"/>
      <c r="AA11" s="19" t="str">
        <f t="shared" si="15"/>
        <v>V</v>
      </c>
      <c r="AB11" s="20">
        <f t="shared" ref="AB11" si="129">AB9+1</f>
        <v>44232</v>
      </c>
      <c r="AC11" s="11" t="str">
        <f>TEXT(AB11-DATE(An,1,1)+1,"000")&amp;" - "&amp;TEXT(DATE(An,12,31)-AB9,"000")-1</f>
        <v>036 - 329</v>
      </c>
      <c r="AD11" s="108" t="str">
        <f>IFERROR(INDEX(Paramètres_Application!$J$2:$J$35,MATCH(Calendrier!AB11,Paramètres_Application!$I$2:$I$35,0)),"")</f>
        <v/>
      </c>
      <c r="AE11" s="88" t="str">
        <f>IF(AA11="L","S" &amp; TEXT(INT((AB11-LOOKUP(AB11,DATE(YEAR(AB11)+{-1;0;1},1,3)-WEEKDAY(DATE(YEAR(AB11)+{-1;0;1},1,3))+2))/7)+1,"00"),"")</f>
        <v/>
      </c>
      <c r="AF11" s="2"/>
      <c r="AG11" s="67">
        <f t="shared" ref="AG11" si="130">AB11</f>
        <v>44232</v>
      </c>
      <c r="AH11" s="6"/>
      <c r="AI11" s="84"/>
      <c r="AJ11" s="6"/>
      <c r="AK11" s="84"/>
      <c r="AL11" s="7"/>
      <c r="AN11" s="23" t="str">
        <f t="shared" si="16"/>
        <v>V</v>
      </c>
      <c r="AO11" s="24">
        <f t="shared" ref="AO11" si="131">AO9+1</f>
        <v>44260</v>
      </c>
      <c r="AP11" s="22" t="str">
        <f>TEXT(AO11-DATE(An,1,1)+1,"000")&amp;" - "&amp;TEXT(DATE(An,12,31)-AO9,"000")-1</f>
        <v>064 - 301</v>
      </c>
      <c r="AQ11" s="108" t="str">
        <f>IFERROR(INDEX(Paramètres_Application!$J$2:$J$35,MATCH(Calendrier!AO11,Paramètres_Application!$I$2:$I$35,0)),"")</f>
        <v/>
      </c>
      <c r="AR11" s="88" t="str">
        <f>IF(AN11="L","S" &amp; TEXT(INT((AO11-LOOKUP(AO11,DATE(YEAR(AO11)+{-1;0;1},1,3)-WEEKDAY(DATE(YEAR(AO11)+{-1;0;1},1,3))+2))/7)+1,"00"),"")</f>
        <v/>
      </c>
      <c r="AS11" s="2"/>
      <c r="AT11" s="67">
        <f t="shared" ref="AT11" si="132">AO11</f>
        <v>44260</v>
      </c>
      <c r="AU11" s="6"/>
      <c r="AV11" s="84"/>
      <c r="AW11" s="6"/>
      <c r="AX11" s="84"/>
      <c r="AY11" s="7"/>
      <c r="BA11" s="19" t="str">
        <f t="shared" si="17"/>
        <v>L</v>
      </c>
      <c r="BB11" s="20">
        <f t="shared" ref="BB11" si="133">BB9+1</f>
        <v>44291</v>
      </c>
      <c r="BC11" s="11" t="str">
        <f>TEXT(BB11-DATE(An,1,1)+1,"000")&amp;" - "&amp;TEXT(DATE(An,12,31)-BB9,"000")-1</f>
        <v>095 - 270</v>
      </c>
      <c r="BD11" s="108" t="str">
        <f>IFERROR(INDEX(Paramètres_Application!$J$2:$J$35,MATCH(Calendrier!BB11,Paramètres_Application!$I$2:$I$35,0)),"")</f>
        <v>Lundi de Pâques</v>
      </c>
      <c r="BE11" s="88" t="str">
        <f>IF(BA11="L","S" &amp; TEXT(INT((BB11-LOOKUP(BB11,DATE(YEAR(BB11)+{-1;0;1},1,3)-WEEKDAY(DATE(YEAR(BB11)+{-1;0;1},1,3))+2))/7)+1,"00"),"")</f>
        <v>S14</v>
      </c>
      <c r="BF11" s="2"/>
      <c r="BG11" s="67">
        <f t="shared" ref="BG11" si="134">BB11</f>
        <v>44291</v>
      </c>
      <c r="BH11" s="6"/>
      <c r="BI11" s="84"/>
      <c r="BJ11" s="6"/>
      <c r="BK11" s="84"/>
      <c r="BL11" s="7"/>
      <c r="BN11" s="23" t="str">
        <f t="shared" si="18"/>
        <v>M</v>
      </c>
      <c r="BO11" s="24">
        <f t="shared" ref="BO11" si="135">BO9+1</f>
        <v>44321</v>
      </c>
      <c r="BP11" s="22" t="str">
        <f>TEXT(BO11-DATE(An,1,1)+1,"000")&amp;" - "&amp;TEXT(DATE(An,12,31)-BO9,"000")-1</f>
        <v>125 - 240</v>
      </c>
      <c r="BQ11" s="108" t="str">
        <f>IFERROR(INDEX(Paramètres_Application!$J$2:$J$35,MATCH(Calendrier!BO11,Paramètres_Application!$I$2:$I$35,0)),"")</f>
        <v/>
      </c>
      <c r="BR11" s="88" t="str">
        <f>IF(BN11="L","S" &amp; TEXT(INT((BO11-LOOKUP(BO11,DATE(YEAR(BO11)+{-1;0;1},1,3)-WEEKDAY(DATE(YEAR(BO11)+{-1;0;1},1,3))+2))/7)+1,"00"),"")</f>
        <v/>
      </c>
      <c r="BS11" s="2"/>
      <c r="BT11" s="67">
        <f t="shared" ref="BT11" si="136">BO11</f>
        <v>44321</v>
      </c>
      <c r="BU11" s="6"/>
      <c r="BV11" s="84"/>
      <c r="BW11" s="6"/>
      <c r="BX11" s="84"/>
      <c r="BY11" s="7"/>
      <c r="CA11" s="19" t="str">
        <f t="shared" si="19"/>
        <v>S</v>
      </c>
      <c r="CB11" s="20">
        <f t="shared" ref="CB11" si="137">CB9+1</f>
        <v>44352</v>
      </c>
      <c r="CC11" s="11" t="str">
        <f>TEXT(CB11-DATE(An,1,1)+1,"000")&amp;" - "&amp;TEXT(DATE(An,12,31)-CB9,"000")-1</f>
        <v>156 - 209</v>
      </c>
      <c r="CD11" s="108" t="str">
        <f>IFERROR(INDEX(Paramètres_Application!$J$2:$J$35,MATCH(Calendrier!CB11,Paramètres_Application!$I$2:$I$35,0)),"")</f>
        <v/>
      </c>
      <c r="CE11" s="88" t="str">
        <f>IF(CA11="L","S" &amp; TEXT(INT((CB11-LOOKUP(CB11,DATE(YEAR(CB11)+{-1;0;1},1,3)-WEEKDAY(DATE(YEAR(CB11)+{-1;0;1},1,3))+2))/7)+1,"00"),"")</f>
        <v/>
      </c>
      <c r="CF11" s="2"/>
      <c r="CG11" s="67">
        <f t="shared" ref="CG11" si="138">CB11</f>
        <v>44352</v>
      </c>
      <c r="CH11" s="6"/>
      <c r="CI11" s="84"/>
      <c r="CJ11" s="6"/>
      <c r="CK11" s="84"/>
      <c r="CL11" s="7"/>
      <c r="CN11" s="23" t="str">
        <f t="shared" si="20"/>
        <v>L</v>
      </c>
      <c r="CO11" s="24">
        <f t="shared" ref="CO11" si="139">CO9+1</f>
        <v>44382</v>
      </c>
      <c r="CP11" s="22" t="str">
        <f>TEXT(CO11-DATE(An,1,1)+1,"000")&amp;" - "&amp;TEXT(DATE(An,12,31)-CO9,"000")-1</f>
        <v>186 - 179</v>
      </c>
      <c r="CQ11" s="108" t="str">
        <f>IFERROR(INDEX(Paramètres_Application!$J$2:$J$35,MATCH(Calendrier!CO11,Paramètres_Application!$I$2:$I$35,0)),"")</f>
        <v/>
      </c>
      <c r="CR11" s="88" t="str">
        <f>IF(CN11="L","S" &amp; TEXT(INT((CO11-LOOKUP(CO11,DATE(YEAR(CO11)+{-1;0;1},1,3)-WEEKDAY(DATE(YEAR(CO11)+{-1;0;1},1,3))+2))/7)+1,"00"),"")</f>
        <v>S27</v>
      </c>
      <c r="CS11" s="2"/>
      <c r="CT11" s="67">
        <f t="shared" ref="CT11" si="140">CO11</f>
        <v>44382</v>
      </c>
      <c r="CU11" s="6"/>
      <c r="CV11" s="84"/>
      <c r="CW11" s="6"/>
      <c r="CX11" s="84"/>
      <c r="CY11" s="7"/>
      <c r="CZ11" s="18"/>
      <c r="DA11" s="19" t="str">
        <f t="shared" si="21"/>
        <v>S</v>
      </c>
      <c r="DB11" s="20">
        <f t="shared" ref="DB11" si="141">DB9+1</f>
        <v>44352</v>
      </c>
      <c r="DC11" s="11" t="str">
        <f>TEXT(DB11-DATE(An,1,1)+1,"000")&amp;" - "&amp;TEXT(DATE(An,12,31)-DB9,"000")-1</f>
        <v>156 - 209</v>
      </c>
      <c r="DD11" s="108" t="str">
        <f>IFERROR(INDEX(Paramètres_Application!$J$2:$J$35,MATCH(Calendrier!DB11,Paramètres_Application!$I$2:$I$35,0)),"")</f>
        <v/>
      </c>
      <c r="DE11" s="88" t="str">
        <f>IF(DA11="L","S" &amp; TEXT(INT((DB11-LOOKUP(DB11,DATE(YEAR(DB11)+{-1;0;1},1,3)-WEEKDAY(DATE(YEAR(DB11)+{-1;0;1},1,3))+2))/7)+1,"00"),"")</f>
        <v/>
      </c>
      <c r="DF11" s="2"/>
      <c r="DG11" s="67">
        <f t="shared" ref="DG11" si="142">DB11</f>
        <v>44352</v>
      </c>
      <c r="DH11" s="6"/>
      <c r="DI11" s="84"/>
      <c r="DJ11" s="6"/>
      <c r="DK11" s="84"/>
      <c r="DL11" s="7"/>
      <c r="DN11" s="23" t="str">
        <f t="shared" si="22"/>
        <v>L</v>
      </c>
      <c r="DO11" s="24">
        <f t="shared" ref="DO11" si="143">DO9+1</f>
        <v>44382</v>
      </c>
      <c r="DP11" s="22" t="str">
        <f>TEXT(DO11-DATE(An,1,1)+1,"000")&amp;" - "&amp;TEXT(DATE(An,12,31)-DO9,"000")-1</f>
        <v>186 - 179</v>
      </c>
      <c r="DQ11" s="108" t="str">
        <f>IFERROR(INDEX(Paramètres_Application!$J$2:$J$35,MATCH(Calendrier!DO11,Paramètres_Application!$I$2:$I$35,0)),"")</f>
        <v/>
      </c>
      <c r="DR11" s="88" t="str">
        <f>IF(DN11="L","S" &amp; TEXT(INT((DO11-LOOKUP(DO11,DATE(YEAR(DO11)+{-1;0;1},1,3)-WEEKDAY(DATE(YEAR(DO11)+{-1;0;1},1,3))+2))/7)+1,"00"),"")</f>
        <v>S27</v>
      </c>
      <c r="DS11" s="2"/>
      <c r="DT11" s="67">
        <f t="shared" ref="DT11" si="144">DO11</f>
        <v>44382</v>
      </c>
      <c r="DU11" s="6"/>
      <c r="DV11" s="84"/>
      <c r="DW11" s="6"/>
      <c r="DX11" s="84"/>
      <c r="DY11" s="7"/>
      <c r="EA11" s="19" t="str">
        <f t="shared" si="23"/>
        <v>J</v>
      </c>
      <c r="EB11" s="20">
        <f t="shared" ref="EB11" si="145">EB9+1</f>
        <v>44413</v>
      </c>
      <c r="EC11" s="11" t="str">
        <f>TEXT(EB11-DATE(An,1,1)+1,"000")&amp;" - "&amp;TEXT(DATE(An,12,31)-EB9,"000")-1</f>
        <v>217 - 148</v>
      </c>
      <c r="ED11" s="108" t="str">
        <f>IFERROR(INDEX(Paramètres_Application!$J$2:$J$35,MATCH(Calendrier!EB11,Paramètres_Application!$I$2:$I$35,0)),"")</f>
        <v/>
      </c>
      <c r="EE11" s="88" t="str">
        <f>IF(EA11="L","S" &amp; TEXT(INT((EB11-LOOKUP(EB11,DATE(YEAR(EB11)+{-1;0;1},1,3)-WEEKDAY(DATE(YEAR(EB11)+{-1;0;1},1,3))+2))/7)+1,"00"),"")</f>
        <v/>
      </c>
      <c r="EF11" s="2"/>
      <c r="EG11" s="67">
        <f t="shared" ref="EG11" si="146">EB11</f>
        <v>44413</v>
      </c>
      <c r="EH11" s="6"/>
      <c r="EI11" s="84"/>
      <c r="EJ11" s="6"/>
      <c r="EK11" s="84"/>
      <c r="EL11" s="7"/>
      <c r="EN11" s="23" t="str">
        <f t="shared" si="24"/>
        <v>D</v>
      </c>
      <c r="EO11" s="24">
        <f t="shared" ref="EO11" si="147">EO9+1</f>
        <v>44444</v>
      </c>
      <c r="EP11" s="22" t="str">
        <f>TEXT(EO11-DATE(An,1,1)+1,"000")&amp;" - "&amp;TEXT(DATE(An,12,31)-EO9,"000")-1</f>
        <v>248 - 117</v>
      </c>
      <c r="EQ11" s="108" t="str">
        <f>IFERROR(INDEX(Paramètres_Application!$J$2:$J$35,MATCH(Calendrier!EO11,Paramètres_Application!$I$2:$I$35,0)),"")</f>
        <v/>
      </c>
      <c r="ER11" s="88" t="str">
        <f>IF(EN11="L","S" &amp; TEXT(INT((EO11-LOOKUP(EO11,DATE(YEAR(EO11)+{-1;0;1},1,3)-WEEKDAY(DATE(YEAR(EO11)+{-1;0;1},1,3))+2))/7)+1,"00"),"")</f>
        <v/>
      </c>
      <c r="ES11" s="2"/>
      <c r="ET11" s="67">
        <f t="shared" ref="ET11" si="148">EO11</f>
        <v>44444</v>
      </c>
      <c r="EU11" s="6"/>
      <c r="EV11" s="84"/>
      <c r="EW11" s="6"/>
      <c r="EX11" s="84"/>
      <c r="EY11" s="7"/>
      <c r="FA11" s="19" t="str">
        <f t="shared" si="25"/>
        <v>M</v>
      </c>
      <c r="FB11" s="20">
        <f t="shared" ref="FB11" si="149">FB9+1</f>
        <v>44474</v>
      </c>
      <c r="FC11" s="11" t="str">
        <f>TEXT(FB11-DATE(An,1,1)+1,"000")&amp;" - "&amp;TEXT(DATE(An,12,31)-FB9,"000")-1</f>
        <v>278 - 87</v>
      </c>
      <c r="FD11" s="108" t="str">
        <f>IFERROR(INDEX(Paramètres_Application!$J$2:$J$35,MATCH(Calendrier!FB11,Paramètres_Application!$I$2:$I$35,0)),"")</f>
        <v/>
      </c>
      <c r="FE11" s="88" t="str">
        <f>IF(FA11="L","S" &amp; TEXT(INT((FB11-LOOKUP(FB11,DATE(YEAR(FB11)+{-1;0;1},1,3)-WEEKDAY(DATE(YEAR(FB11)+{-1;0;1},1,3))+2))/7)+1,"00"),"")</f>
        <v/>
      </c>
      <c r="FF11" s="2"/>
      <c r="FG11" s="67">
        <f t="shared" ref="FG11" si="150">FB11</f>
        <v>44474</v>
      </c>
      <c r="FH11" s="6"/>
      <c r="FI11" s="84"/>
      <c r="FJ11" s="6"/>
      <c r="FK11" s="84"/>
      <c r="FL11" s="7"/>
      <c r="FN11" s="23" t="str">
        <f t="shared" si="26"/>
        <v>V</v>
      </c>
      <c r="FO11" s="24">
        <f t="shared" ref="FO11" si="151">FO9+1</f>
        <v>44505</v>
      </c>
      <c r="FP11" s="22" t="str">
        <f>TEXT(FO11-DATE(An,1,1)+1,"000")&amp;" - "&amp;TEXT(DATE(An,12,31)-FO9,"000")-1</f>
        <v>309 - 56</v>
      </c>
      <c r="FQ11" s="108" t="str">
        <f>IFERROR(INDEX(Paramètres_Application!$J$2:$J$35,MATCH(Calendrier!FO11,Paramètres_Application!$I$2:$I$35,0)),"")</f>
        <v/>
      </c>
      <c r="FR11" s="88" t="str">
        <f>IF(FN11="L","S" &amp; TEXT(INT((FO11-LOOKUP(FO11,DATE(YEAR(FO11)+{-1;0;1},1,3)-WEEKDAY(DATE(YEAR(FO11)+{-1;0;1},1,3))+2))/7)+1,"00"),"")</f>
        <v/>
      </c>
      <c r="FS11" s="32"/>
      <c r="FT11" s="67">
        <f t="shared" ref="FT11" si="152">FO11</f>
        <v>44505</v>
      </c>
      <c r="FU11" s="6"/>
      <c r="FV11" s="84"/>
      <c r="FW11" s="6"/>
      <c r="FX11" s="84"/>
      <c r="FY11" s="7"/>
      <c r="GA11" s="19" t="str">
        <f t="shared" si="27"/>
        <v>D</v>
      </c>
      <c r="GB11" s="20">
        <f t="shared" ref="GB11" si="153">GB9+1</f>
        <v>44535</v>
      </c>
      <c r="GC11" s="11" t="str">
        <f>TEXT(GB11-DATE(An,1,1)+1,"000")&amp;" - "&amp;TEXT(DATE(An,12,31)-GB9,"000")-1</f>
        <v>339 - 26</v>
      </c>
      <c r="GD11" s="108" t="str">
        <f>IFERROR(INDEX(Paramètres_Application!$J$2:$J$35,MATCH(Calendrier!GB11,Paramètres_Application!$I$2:$I$35,0)),"")</f>
        <v/>
      </c>
      <c r="GE11" s="88" t="str">
        <f>IF(GA11="L","S" &amp; TEXT(INT((GB11-LOOKUP(GB11,DATE(YEAR(GB11)+{-1;0;1},1,3)-WEEKDAY(DATE(YEAR(GB11)+{-1;0;1},1,3))+2))/7)+1,"00"),"")</f>
        <v/>
      </c>
      <c r="GF11" s="2"/>
      <c r="GG11" s="67">
        <f t="shared" ref="GG11" si="154">GB11</f>
        <v>44535</v>
      </c>
      <c r="GH11" s="6"/>
      <c r="GI11" s="84"/>
      <c r="GJ11" s="6"/>
      <c r="GK11" s="84"/>
      <c r="GL11" s="7"/>
      <c r="GN11" s="23" t="str">
        <f t="shared" si="28"/>
        <v>M</v>
      </c>
      <c r="GO11" s="24">
        <f t="shared" ref="GO11" si="155">GO9+1</f>
        <v>44566</v>
      </c>
      <c r="GP11" s="22" t="str">
        <f>TEXT(GO11-DATE(An+1,1,1)+1,"000")&amp;" - "&amp;TEXT(DATE(An+1,12,31)-GO9,"000")-1</f>
        <v>005 - 360</v>
      </c>
      <c r="GQ11" s="108" t="str">
        <f>IFERROR(INDEX(Paramètres_Application!$J$2:$J$35,MATCH(Calendrier!GO11,Paramètres_Application!$I$2:$I$35,0)),"")</f>
        <v/>
      </c>
      <c r="GR11" s="88" t="str">
        <f>IF(GN11="L","S" &amp; TEXT(INT((GO11-LOOKUP(GO11,DATE(YEAR(GO11)+{-1;0;1},1,3)-WEEKDAY(DATE(YEAR(GO11)+{-1;0;1},1,3))+2))/7)+1,"00"),"")</f>
        <v/>
      </c>
      <c r="GS11" s="2"/>
      <c r="GT11" s="67">
        <f t="shared" ref="GT11" si="156">GO11</f>
        <v>44566</v>
      </c>
      <c r="GU11" s="6"/>
      <c r="GV11" s="84"/>
      <c r="GW11" s="6"/>
      <c r="GX11" s="84"/>
      <c r="GY11" s="7"/>
    </row>
    <row r="12" spans="1:207" ht="22.5" customHeight="1" x14ac:dyDescent="0.25">
      <c r="A12" s="81" t="str">
        <f>INDEX(Paramètres_Application!$N$1:$N$367,SUMPRODUCT((Paramètres_Application!$L$2:$L$367=MONTH(B11))*(DAY(B11)=Paramètres_Application!$M$2:$M$367)*ROW(Paramètres_Application!$L$2:$L$367)))</f>
        <v xml:space="preserve"> Gérald</v>
      </c>
      <c r="B12" s="82"/>
      <c r="C12" s="83"/>
      <c r="D12" s="109"/>
      <c r="E12" s="89"/>
      <c r="F12" s="2"/>
      <c r="G12" s="67">
        <f t="shared" ref="G12" si="157">B11</f>
        <v>44170</v>
      </c>
      <c r="H12" s="6"/>
      <c r="I12" s="84"/>
      <c r="J12" s="6"/>
      <c r="K12" s="84"/>
      <c r="L12" s="7"/>
      <c r="N12" s="81" t="str">
        <f>INDEX(Paramètres_Application!$N$1:$N$367,SUMPRODUCT((Paramètres_Application!$L$2:$L$367=MONTH(O11))*(DAY(O11)=Paramètres_Application!$M$2:$M$367)*ROW(Paramètres_Application!$L$2:$L$367)))</f>
        <v xml:space="preserve"> Edouard</v>
      </c>
      <c r="O12" s="82"/>
      <c r="P12" s="83"/>
      <c r="Q12" s="109"/>
      <c r="R12" s="89"/>
      <c r="S12" s="2"/>
      <c r="T12" s="67">
        <f t="shared" ref="T12" si="158">O11</f>
        <v>44201</v>
      </c>
      <c r="U12" s="6"/>
      <c r="V12" s="84"/>
      <c r="W12" s="6"/>
      <c r="X12" s="84"/>
      <c r="Y12" s="7"/>
      <c r="AA12" s="81" t="str">
        <f>INDEX(Paramètres_Application!$N$1:$N$367,SUMPRODUCT((Paramètres_Application!$L$2:$L$367=MONTH(AB11))*(DAY(AB11)=Paramètres_Application!$M$2:$M$367)*ROW(Paramètres_Application!$L$2:$L$367)))</f>
        <v xml:space="preserve"> Agathe</v>
      </c>
      <c r="AB12" s="82"/>
      <c r="AC12" s="83"/>
      <c r="AD12" s="109"/>
      <c r="AE12" s="89"/>
      <c r="AF12" s="2"/>
      <c r="AG12" s="67">
        <f t="shared" ref="AG12" si="159">AB11</f>
        <v>44232</v>
      </c>
      <c r="AH12" s="6"/>
      <c r="AI12" s="84"/>
      <c r="AJ12" s="6"/>
      <c r="AK12" s="84"/>
      <c r="AL12" s="7"/>
      <c r="AN12" s="81" t="str">
        <f>INDEX(Paramètres_Application!$N$1:$N$367,SUMPRODUCT((Paramètres_Application!$L$2:$L$367=MONTH(AO11))*(DAY(AO11)=Paramètres_Application!$M$2:$M$367)*ROW(Paramètres_Application!$L$2:$L$367)))</f>
        <v xml:space="preserve"> Olive</v>
      </c>
      <c r="AO12" s="82"/>
      <c r="AP12" s="83"/>
      <c r="AQ12" s="109"/>
      <c r="AR12" s="89"/>
      <c r="AS12" s="2"/>
      <c r="AT12" s="67">
        <f t="shared" ref="AT12" si="160">AO11</f>
        <v>44260</v>
      </c>
      <c r="AU12" s="6"/>
      <c r="AV12" s="84"/>
      <c r="AW12" s="6"/>
      <c r="AX12" s="84"/>
      <c r="AY12" s="7"/>
      <c r="BA12" s="81" t="str">
        <f>INDEX(Paramètres_Application!$N$1:$N$367,SUMPRODUCT((Paramètres_Application!$L$2:$L$367=MONTH(BB11))*(DAY(BB11)=Paramètres_Application!$M$2:$M$367)*ROW(Paramètres_Application!$L$2:$L$367)))</f>
        <v xml:space="preserve"> Irène</v>
      </c>
      <c r="BB12" s="82"/>
      <c r="BC12" s="83"/>
      <c r="BD12" s="109"/>
      <c r="BE12" s="89"/>
      <c r="BF12" s="2"/>
      <c r="BG12" s="67">
        <f t="shared" ref="BG12" si="161">BB11</f>
        <v>44291</v>
      </c>
      <c r="BH12" s="6"/>
      <c r="BI12" s="84"/>
      <c r="BJ12" s="6"/>
      <c r="BK12" s="84"/>
      <c r="BL12" s="7"/>
      <c r="BN12" s="81" t="str">
        <f>INDEX(Paramètres_Application!$N$1:$N$367,SUMPRODUCT((Paramètres_Application!$L$2:$L$367=MONTH(BO11))*(DAY(BO11)=Paramètres_Application!$M$2:$M$367)*ROW(Paramètres_Application!$L$2:$L$367)))</f>
        <v xml:space="preserve"> Judith</v>
      </c>
      <c r="BO12" s="82"/>
      <c r="BP12" s="83"/>
      <c r="BQ12" s="109"/>
      <c r="BR12" s="89"/>
      <c r="BS12" s="2"/>
      <c r="BT12" s="67">
        <f t="shared" ref="BT12" si="162">BO11</f>
        <v>44321</v>
      </c>
      <c r="BU12" s="6"/>
      <c r="BV12" s="84"/>
      <c r="BW12" s="6"/>
      <c r="BX12" s="84"/>
      <c r="BY12" s="7"/>
      <c r="CA12" s="81" t="str">
        <f>INDEX(Paramètres_Application!$N$1:$N$367,SUMPRODUCT((Paramètres_Application!$L$2:$L$367=MONTH(CB11))*(DAY(CB11)=Paramètres_Application!$M$2:$M$367)*ROW(Paramètres_Application!$L$2:$L$367)))</f>
        <v xml:space="preserve"> Igor</v>
      </c>
      <c r="CB12" s="82"/>
      <c r="CC12" s="83"/>
      <c r="CD12" s="109"/>
      <c r="CE12" s="89"/>
      <c r="CF12" s="2"/>
      <c r="CG12" s="67">
        <f t="shared" ref="CG12" si="163">CB11</f>
        <v>44352</v>
      </c>
      <c r="CH12" s="6"/>
      <c r="CI12" s="84"/>
      <c r="CJ12" s="6"/>
      <c r="CK12" s="84"/>
      <c r="CL12" s="7"/>
      <c r="CN12" s="81" t="str">
        <f>INDEX(Paramètres_Application!$N$1:$N$367,SUMPRODUCT((Paramètres_Application!$L$2:$L$367=MONTH(CO11))*(DAY(CO11)=Paramètres_Application!$M$2:$M$367)*ROW(Paramètres_Application!$L$2:$L$367)))</f>
        <v xml:space="preserve"> Antoine</v>
      </c>
      <c r="CO12" s="82"/>
      <c r="CP12" s="83"/>
      <c r="CQ12" s="109"/>
      <c r="CR12" s="89"/>
      <c r="CS12" s="2"/>
      <c r="CT12" s="67">
        <f t="shared" ref="CT12" si="164">CO11</f>
        <v>44382</v>
      </c>
      <c r="CU12" s="6"/>
      <c r="CV12" s="84"/>
      <c r="CW12" s="6"/>
      <c r="CX12" s="84"/>
      <c r="CY12" s="7"/>
      <c r="CZ12" s="18"/>
      <c r="DA12" s="81" t="str">
        <f>INDEX(Paramètres_Application!$N$1:$N$367,SUMPRODUCT((Paramètres_Application!$L$2:$L$367=MONTH(DB11))*(DAY(DB11)=Paramètres_Application!$M$2:$M$367)*ROW(Paramètres_Application!$L$2:$L$367)))</f>
        <v xml:space="preserve"> Igor</v>
      </c>
      <c r="DB12" s="82"/>
      <c r="DC12" s="83"/>
      <c r="DD12" s="109"/>
      <c r="DE12" s="89"/>
      <c r="DF12" s="2"/>
      <c r="DG12" s="67">
        <f t="shared" ref="DG12" si="165">DB11</f>
        <v>44352</v>
      </c>
      <c r="DH12" s="6"/>
      <c r="DI12" s="84"/>
      <c r="DJ12" s="6"/>
      <c r="DK12" s="84"/>
      <c r="DL12" s="7"/>
      <c r="DN12" s="81" t="str">
        <f>INDEX(Paramètres_Application!$N$1:$N$367,SUMPRODUCT((Paramètres_Application!$L$2:$L$367=MONTH(DO11))*(DAY(DO11)=Paramètres_Application!$M$2:$M$367)*ROW(Paramètres_Application!$L$2:$L$367)))</f>
        <v xml:space="preserve"> Antoine</v>
      </c>
      <c r="DO12" s="82"/>
      <c r="DP12" s="83"/>
      <c r="DQ12" s="109"/>
      <c r="DR12" s="89"/>
      <c r="DS12" s="2"/>
      <c r="DT12" s="67">
        <f t="shared" ref="DT12" si="166">DO11</f>
        <v>44382</v>
      </c>
      <c r="DU12" s="6"/>
      <c r="DV12" s="84"/>
      <c r="DW12" s="6"/>
      <c r="DX12" s="84"/>
      <c r="DY12" s="7"/>
      <c r="EA12" s="81" t="str">
        <f>INDEX(Paramètres_Application!$N$1:$N$367,SUMPRODUCT((Paramètres_Application!$L$2:$L$367=MONTH(EB11))*(DAY(EB11)=Paramètres_Application!$M$2:$M$367)*ROW(Paramètres_Application!$L$2:$L$367)))</f>
        <v xml:space="preserve"> Abel</v>
      </c>
      <c r="EB12" s="82"/>
      <c r="EC12" s="83"/>
      <c r="ED12" s="109"/>
      <c r="EE12" s="89"/>
      <c r="EF12" s="2"/>
      <c r="EG12" s="67">
        <f t="shared" ref="EG12" si="167">EB11</f>
        <v>44413</v>
      </c>
      <c r="EH12" s="6"/>
      <c r="EI12" s="84"/>
      <c r="EJ12" s="6"/>
      <c r="EK12" s="84"/>
      <c r="EL12" s="7"/>
      <c r="EN12" s="81" t="str">
        <f>INDEX(Paramètres_Application!$N$1:$N$367,SUMPRODUCT((Paramètres_Application!$L$2:$L$367=MONTH(EO11))*(DAY(EO11)=Paramètres_Application!$M$2:$M$367)*ROW(Paramètres_Application!$L$2:$L$367)))</f>
        <v xml:space="preserve"> Raïssa</v>
      </c>
      <c r="EO12" s="82"/>
      <c r="EP12" s="83"/>
      <c r="EQ12" s="109"/>
      <c r="ER12" s="89"/>
      <c r="ES12" s="2"/>
      <c r="ET12" s="67">
        <f t="shared" ref="ET12" si="168">EO11</f>
        <v>44444</v>
      </c>
      <c r="EU12" s="6"/>
      <c r="EV12" s="84"/>
      <c r="EW12" s="6"/>
      <c r="EX12" s="84"/>
      <c r="EY12" s="7"/>
      <c r="FA12" s="81" t="str">
        <f>INDEX(Paramètres_Application!$N$1:$N$367,SUMPRODUCT((Paramètres_Application!$L$2:$L$367=MONTH(FB11))*(DAY(FB11)=Paramètres_Application!$M$2:$M$367)*ROW(Paramètres_Application!$L$2:$L$367)))</f>
        <v xml:space="preserve"> Fleur</v>
      </c>
      <c r="FB12" s="82"/>
      <c r="FC12" s="83"/>
      <c r="FD12" s="109"/>
      <c r="FE12" s="89"/>
      <c r="FF12" s="2"/>
      <c r="FG12" s="67">
        <f t="shared" ref="FG12" si="169">FB11</f>
        <v>44474</v>
      </c>
      <c r="FH12" s="6"/>
      <c r="FI12" s="84"/>
      <c r="FJ12" s="6"/>
      <c r="FK12" s="84"/>
      <c r="FL12" s="7"/>
      <c r="FN12" s="81" t="str">
        <f>INDEX(Paramètres_Application!$N$1:$N$367,SUMPRODUCT((Paramètres_Application!$L$2:$L$367=MONTH(FO11))*(DAY(FO11)=Paramètres_Application!$M$2:$M$367)*ROW(Paramètres_Application!$L$2:$L$367)))</f>
        <v xml:space="preserve"> Sylvie</v>
      </c>
      <c r="FO12" s="82"/>
      <c r="FP12" s="83"/>
      <c r="FQ12" s="109"/>
      <c r="FR12" s="89"/>
      <c r="FS12" s="32"/>
      <c r="FT12" s="67">
        <f t="shared" ref="FT12" si="170">FO11</f>
        <v>44505</v>
      </c>
      <c r="FU12" s="6"/>
      <c r="FV12" s="84"/>
      <c r="FW12" s="6"/>
      <c r="FX12" s="84"/>
      <c r="FY12" s="7"/>
      <c r="GA12" s="81" t="str">
        <f>INDEX(Paramètres_Application!$N$1:$N$367,SUMPRODUCT((Paramètres_Application!$L$2:$L$367=MONTH(GB11))*(DAY(GB11)=Paramètres_Application!$M$2:$M$367)*ROW(Paramètres_Application!$L$2:$L$367)))</f>
        <v xml:space="preserve"> Gérald</v>
      </c>
      <c r="GB12" s="82"/>
      <c r="GC12" s="83"/>
      <c r="GD12" s="109"/>
      <c r="GE12" s="89"/>
      <c r="GF12" s="2"/>
      <c r="GG12" s="67">
        <f t="shared" ref="GG12" si="171">GB11</f>
        <v>44535</v>
      </c>
      <c r="GH12" s="6"/>
      <c r="GI12" s="84"/>
      <c r="GJ12" s="6"/>
      <c r="GK12" s="84"/>
      <c r="GL12" s="7"/>
      <c r="GN12" s="81" t="str">
        <f>INDEX(Paramètres_Application!$N$1:$N$367,SUMPRODUCT((Paramètres_Application!$L$2:$L$367=MONTH(GO11))*(DAY(GO11)=Paramètres_Application!$M$2:$M$367)*ROW(Paramètres_Application!$L$2:$L$367)))</f>
        <v xml:space="preserve"> Edouard</v>
      </c>
      <c r="GO12" s="82"/>
      <c r="GP12" s="83"/>
      <c r="GQ12" s="109"/>
      <c r="GR12" s="89"/>
      <c r="GS12" s="2"/>
      <c r="GT12" s="67">
        <f t="shared" ref="GT12" si="172">GO11</f>
        <v>44566</v>
      </c>
      <c r="GU12" s="6"/>
      <c r="GV12" s="84"/>
      <c r="GW12" s="6"/>
      <c r="GX12" s="84"/>
      <c r="GY12" s="7"/>
    </row>
    <row r="13" spans="1:207" ht="22.5" customHeight="1" x14ac:dyDescent="0.25">
      <c r="A13" s="19" t="str">
        <f t="shared" si="13"/>
        <v>D</v>
      </c>
      <c r="B13" s="20">
        <f t="shared" ref="B13" si="173">B11+1</f>
        <v>44171</v>
      </c>
      <c r="C13" s="11" t="str">
        <f>TEXT(B13-DATE(An-1,1,1)+((DATE(An,1,1)-DATE(An-1,1,1))-365),"000")&amp;" - "&amp;TEXT(DATE(An-1,12,31)-B13,"000")</f>
        <v>341 - 025</v>
      </c>
      <c r="D13" s="108" t="str">
        <f>IFERROR(INDEX(Paramètres_Application!$J$2:$J$35,MATCH(Calendrier!B13,Paramètres_Application!$I$2:$I$35,0)),"")</f>
        <v/>
      </c>
      <c r="E13" s="88" t="str">
        <f>IF(A13="L","S" &amp; TEXT(INT((B13-LOOKUP(B13,DATE(YEAR(B13)+{-1;0;1},1,3)-WEEKDAY(DATE(YEAR(B13)+{-1;0;1},1,3))+2))/7)+1,"00"),"")</f>
        <v/>
      </c>
      <c r="F13" s="2"/>
      <c r="G13" s="67">
        <f t="shared" ref="G13" si="174">B13</f>
        <v>44171</v>
      </c>
      <c r="H13" s="6"/>
      <c r="I13" s="84"/>
      <c r="J13" s="6"/>
      <c r="K13" s="84"/>
      <c r="L13" s="7"/>
      <c r="N13" s="9" t="str">
        <f t="shared" si="14"/>
        <v>M</v>
      </c>
      <c r="O13" s="10">
        <f t="shared" ref="O13" si="175">O11+1</f>
        <v>44202</v>
      </c>
      <c r="P13" s="11" t="str">
        <f>TEXT(O13-DATE(An,1,1)+1,"000")&amp;" - "&amp;TEXT(DATE(An,12,31)-O11,"000")-1</f>
        <v>006 - 359</v>
      </c>
      <c r="Q13" s="108" t="str">
        <f>IFERROR(INDEX(Paramètres_Application!$J$2:$J$35,MATCH(Calendrier!O13,Paramètres_Application!$I$2:$I$35,0)),"")</f>
        <v/>
      </c>
      <c r="R13" s="88" t="str">
        <f>IF(N13="L","S" &amp; TEXT(INT((O13-LOOKUP(O13,DATE(YEAR(O13)+{-1;0;1},1,3)-WEEKDAY(DATE(YEAR(O13)+{-1;0;1},1,3))+2))/7)+1,"00"),"")</f>
        <v/>
      </c>
      <c r="S13" s="2"/>
      <c r="T13" s="67">
        <f t="shared" ref="T13" si="176">O13</f>
        <v>44202</v>
      </c>
      <c r="U13" s="6"/>
      <c r="V13" s="84"/>
      <c r="W13" s="6"/>
      <c r="X13" s="84"/>
      <c r="Y13" s="7"/>
      <c r="AA13" s="19" t="str">
        <f t="shared" si="15"/>
        <v>S</v>
      </c>
      <c r="AB13" s="20">
        <f t="shared" ref="AB13" si="177">AB11+1</f>
        <v>44233</v>
      </c>
      <c r="AC13" s="11" t="str">
        <f>TEXT(AB13-DATE(An,1,1)+1,"000")&amp;" - "&amp;TEXT(DATE(An,12,31)-AB11,"000")-1</f>
        <v>037 - 328</v>
      </c>
      <c r="AD13" s="108" t="str">
        <f>IFERROR(INDEX(Paramètres_Application!$J$2:$J$35,MATCH(Calendrier!AB13,Paramètres_Application!$I$2:$I$35,0)),"")</f>
        <v/>
      </c>
      <c r="AE13" s="88" t="str">
        <f>IF(AA13="L","S" &amp; TEXT(INT((AB13-LOOKUP(AB13,DATE(YEAR(AB13)+{-1;0;1},1,3)-WEEKDAY(DATE(YEAR(AB13)+{-1;0;1},1,3))+2))/7)+1,"00"),"")</f>
        <v/>
      </c>
      <c r="AF13" s="2"/>
      <c r="AG13" s="67">
        <f t="shared" ref="AG13" si="178">AB13</f>
        <v>44233</v>
      </c>
      <c r="AH13" s="6"/>
      <c r="AI13" s="84"/>
      <c r="AJ13" s="6"/>
      <c r="AK13" s="84"/>
      <c r="AL13" s="7"/>
      <c r="AN13" s="23" t="str">
        <f t="shared" si="16"/>
        <v>S</v>
      </c>
      <c r="AO13" s="24">
        <f t="shared" ref="AO13" si="179">AO11+1</f>
        <v>44261</v>
      </c>
      <c r="AP13" s="22" t="str">
        <f>TEXT(AO13-DATE(An,1,1)+1,"000")&amp;" - "&amp;TEXT(DATE(An,12,31)-AO11,"000")-1</f>
        <v>065 - 300</v>
      </c>
      <c r="AQ13" s="108" t="str">
        <f>IFERROR(INDEX(Paramètres_Application!$J$2:$J$35,MATCH(Calendrier!AO13,Paramètres_Application!$I$2:$I$35,0)),"")</f>
        <v/>
      </c>
      <c r="AR13" s="88" t="str">
        <f>IF(AN13="L","S" &amp; TEXT(INT((AO13-LOOKUP(AO13,DATE(YEAR(AO13)+{-1;0;1},1,3)-WEEKDAY(DATE(YEAR(AO13)+{-1;0;1},1,3))+2))/7)+1,"00"),"")</f>
        <v/>
      </c>
      <c r="AS13" s="2"/>
      <c r="AT13" s="67">
        <f t="shared" ref="AT13" si="180">AO13</f>
        <v>44261</v>
      </c>
      <c r="AU13" s="6"/>
      <c r="AV13" s="84"/>
      <c r="AW13" s="6"/>
      <c r="AX13" s="84"/>
      <c r="AY13" s="7"/>
      <c r="BA13" s="19" t="str">
        <f t="shared" si="17"/>
        <v>M</v>
      </c>
      <c r="BB13" s="20">
        <f t="shared" ref="BB13" si="181">BB11+1</f>
        <v>44292</v>
      </c>
      <c r="BC13" s="11" t="str">
        <f>TEXT(BB13-DATE(An,1,1)+1,"000")&amp;" - "&amp;TEXT(DATE(An,12,31)-BB11,"000")-1</f>
        <v>096 - 269</v>
      </c>
      <c r="BD13" s="108" t="str">
        <f>IFERROR(INDEX(Paramètres_Application!$J$2:$J$35,MATCH(Calendrier!BB13,Paramètres_Application!$I$2:$I$35,0)),"")</f>
        <v/>
      </c>
      <c r="BE13" s="88" t="str">
        <f>IF(BA13="L","S" &amp; TEXT(INT((BB13-LOOKUP(BB13,DATE(YEAR(BB13)+{-1;0;1},1,3)-WEEKDAY(DATE(YEAR(BB13)+{-1;0;1},1,3))+2))/7)+1,"00"),"")</f>
        <v/>
      </c>
      <c r="BF13" s="2"/>
      <c r="BG13" s="67">
        <f t="shared" ref="BG13" si="182">BB13</f>
        <v>44292</v>
      </c>
      <c r="BH13" s="6"/>
      <c r="BI13" s="84"/>
      <c r="BJ13" s="6"/>
      <c r="BK13" s="84"/>
      <c r="BL13" s="7"/>
      <c r="BN13" s="23" t="str">
        <f t="shared" si="18"/>
        <v>J</v>
      </c>
      <c r="BO13" s="24">
        <f t="shared" ref="BO13" si="183">BO11+1</f>
        <v>44322</v>
      </c>
      <c r="BP13" s="22" t="str">
        <f>TEXT(BO13-DATE(An,1,1)+1,"000")&amp;" - "&amp;TEXT(DATE(An,12,31)-BO11,"000")-1</f>
        <v>126 - 239</v>
      </c>
      <c r="BQ13" s="108" t="str">
        <f>IFERROR(INDEX(Paramètres_Application!$J$2:$J$35,MATCH(Calendrier!BO13,Paramètres_Application!$I$2:$I$35,0)),"")</f>
        <v/>
      </c>
      <c r="BR13" s="88" t="str">
        <f>IF(BN13="L","S" &amp; TEXT(INT((BO13-LOOKUP(BO13,DATE(YEAR(BO13)+{-1;0;1},1,3)-WEEKDAY(DATE(YEAR(BO13)+{-1;0;1},1,3))+2))/7)+1,"00"),"")</f>
        <v/>
      </c>
      <c r="BS13" s="2"/>
      <c r="BT13" s="67">
        <f t="shared" ref="BT13" si="184">BO13</f>
        <v>44322</v>
      </c>
      <c r="BU13" s="6"/>
      <c r="BV13" s="84"/>
      <c r="BW13" s="6"/>
      <c r="BX13" s="84"/>
      <c r="BY13" s="7"/>
      <c r="CA13" s="19" t="str">
        <f t="shared" si="19"/>
        <v>D</v>
      </c>
      <c r="CB13" s="20">
        <f t="shared" ref="CB13" si="185">CB11+1</f>
        <v>44353</v>
      </c>
      <c r="CC13" s="11" t="str">
        <f>TEXT(CB13-DATE(An,1,1)+1,"000")&amp;" - "&amp;TEXT(DATE(An,12,31)-CB11,"000")-1</f>
        <v>157 - 208</v>
      </c>
      <c r="CD13" s="108" t="str">
        <f>IFERROR(INDEX(Paramètres_Application!$J$2:$J$35,MATCH(Calendrier!CB13,Paramètres_Application!$I$2:$I$35,0)),"")</f>
        <v/>
      </c>
      <c r="CE13" s="88" t="str">
        <f>IF(CA13="L","S" &amp; TEXT(INT((CB13-LOOKUP(CB13,DATE(YEAR(CB13)+{-1;0;1},1,3)-WEEKDAY(DATE(YEAR(CB13)+{-1;0;1},1,3))+2))/7)+1,"00"),"")</f>
        <v/>
      </c>
      <c r="CF13" s="2"/>
      <c r="CG13" s="67">
        <f t="shared" ref="CG13" si="186">CB13</f>
        <v>44353</v>
      </c>
      <c r="CH13" s="6"/>
      <c r="CI13" s="84"/>
      <c r="CJ13" s="6"/>
      <c r="CK13" s="84"/>
      <c r="CL13" s="7"/>
      <c r="CN13" s="23" t="str">
        <f t="shared" si="20"/>
        <v>M</v>
      </c>
      <c r="CO13" s="24">
        <f t="shared" ref="CO13" si="187">CO11+1</f>
        <v>44383</v>
      </c>
      <c r="CP13" s="22" t="str">
        <f>TEXT(CO13-DATE(An,1,1)+1,"000")&amp;" - "&amp;TEXT(DATE(An,12,31)-CO11,"000")-1</f>
        <v>187 - 178</v>
      </c>
      <c r="CQ13" s="108" t="str">
        <f>IFERROR(INDEX(Paramètres_Application!$J$2:$J$35,MATCH(Calendrier!CO13,Paramètres_Application!$I$2:$I$35,0)),"")</f>
        <v/>
      </c>
      <c r="CR13" s="88" t="str">
        <f>IF(CN13="L","S" &amp; TEXT(INT((CO13-LOOKUP(CO13,DATE(YEAR(CO13)+{-1;0;1},1,3)-WEEKDAY(DATE(YEAR(CO13)+{-1;0;1},1,3))+2))/7)+1,"00"),"")</f>
        <v/>
      </c>
      <c r="CS13" s="2"/>
      <c r="CT13" s="67">
        <f t="shared" ref="CT13" si="188">CO13</f>
        <v>44383</v>
      </c>
      <c r="CU13" s="6"/>
      <c r="CV13" s="84"/>
      <c r="CW13" s="6"/>
      <c r="CX13" s="84"/>
      <c r="CY13" s="7"/>
      <c r="CZ13" s="18"/>
      <c r="DA13" s="19" t="str">
        <f t="shared" si="21"/>
        <v>D</v>
      </c>
      <c r="DB13" s="20">
        <f t="shared" ref="DB13" si="189">DB11+1</f>
        <v>44353</v>
      </c>
      <c r="DC13" s="11" t="str">
        <f>TEXT(DB13-DATE(An,1,1)+1,"000")&amp;" - "&amp;TEXT(DATE(An,12,31)-DB11,"000")-1</f>
        <v>157 - 208</v>
      </c>
      <c r="DD13" s="108" t="str">
        <f>IFERROR(INDEX(Paramètres_Application!$J$2:$J$35,MATCH(Calendrier!DB13,Paramètres_Application!$I$2:$I$35,0)),"")</f>
        <v/>
      </c>
      <c r="DE13" s="88" t="str">
        <f>IF(DA13="L","S" &amp; TEXT(INT((DB13-LOOKUP(DB13,DATE(YEAR(DB13)+{-1;0;1},1,3)-WEEKDAY(DATE(YEAR(DB13)+{-1;0;1},1,3))+2))/7)+1,"00"),"")</f>
        <v/>
      </c>
      <c r="DF13" s="2"/>
      <c r="DG13" s="67">
        <f t="shared" ref="DG13" si="190">DB13</f>
        <v>44353</v>
      </c>
      <c r="DH13" s="6"/>
      <c r="DI13" s="84"/>
      <c r="DJ13" s="6"/>
      <c r="DK13" s="84"/>
      <c r="DL13" s="7"/>
      <c r="DN13" s="23" t="str">
        <f t="shared" si="22"/>
        <v>M</v>
      </c>
      <c r="DO13" s="24">
        <f t="shared" ref="DO13" si="191">DO11+1</f>
        <v>44383</v>
      </c>
      <c r="DP13" s="22" t="str">
        <f>TEXT(DO13-DATE(An,1,1)+1,"000")&amp;" - "&amp;TEXT(DATE(An,12,31)-DO11,"000")-1</f>
        <v>187 - 178</v>
      </c>
      <c r="DQ13" s="108" t="str">
        <f>IFERROR(INDEX(Paramètres_Application!$J$2:$J$35,MATCH(Calendrier!DO13,Paramètres_Application!$I$2:$I$35,0)),"")</f>
        <v/>
      </c>
      <c r="DR13" s="88" t="str">
        <f>IF(DN13="L","S" &amp; TEXT(INT((DO13-LOOKUP(DO13,DATE(YEAR(DO13)+{-1;0;1},1,3)-WEEKDAY(DATE(YEAR(DO13)+{-1;0;1},1,3))+2))/7)+1,"00"),"")</f>
        <v/>
      </c>
      <c r="DS13" s="2"/>
      <c r="DT13" s="67">
        <f t="shared" ref="DT13" si="192">DO13</f>
        <v>44383</v>
      </c>
      <c r="DU13" s="6"/>
      <c r="DV13" s="84"/>
      <c r="DW13" s="6"/>
      <c r="DX13" s="84"/>
      <c r="DY13" s="7"/>
      <c r="EA13" s="19" t="str">
        <f t="shared" si="23"/>
        <v>V</v>
      </c>
      <c r="EB13" s="20">
        <f t="shared" ref="EB13" si="193">EB11+1</f>
        <v>44414</v>
      </c>
      <c r="EC13" s="11" t="str">
        <f>TEXT(EB13-DATE(An,1,1)+1,"000")&amp;" - "&amp;TEXT(DATE(An,12,31)-EB11,"000")-1</f>
        <v>218 - 147</v>
      </c>
      <c r="ED13" s="108" t="str">
        <f>IFERROR(INDEX(Paramètres_Application!$J$2:$J$35,MATCH(Calendrier!EB13,Paramètres_Application!$I$2:$I$35,0)),"")</f>
        <v/>
      </c>
      <c r="EE13" s="88" t="str">
        <f>IF(EA13="L","S" &amp; TEXT(INT((EB13-LOOKUP(EB13,DATE(YEAR(EB13)+{-1;0;1},1,3)-WEEKDAY(DATE(YEAR(EB13)+{-1;0;1},1,3))+2))/7)+1,"00"),"")</f>
        <v/>
      </c>
      <c r="EF13" s="2"/>
      <c r="EG13" s="67">
        <f t="shared" ref="EG13" si="194">EB13</f>
        <v>44414</v>
      </c>
      <c r="EH13" s="6"/>
      <c r="EI13" s="84"/>
      <c r="EJ13" s="6"/>
      <c r="EK13" s="84"/>
      <c r="EL13" s="7"/>
      <c r="EN13" s="23" t="str">
        <f t="shared" si="24"/>
        <v>L</v>
      </c>
      <c r="EO13" s="24">
        <f t="shared" ref="EO13" si="195">EO11+1</f>
        <v>44445</v>
      </c>
      <c r="EP13" s="22" t="str">
        <f>TEXT(EO13-DATE(An,1,1)+1,"000")&amp;" - "&amp;TEXT(DATE(An,12,31)-EO11,"000")-1</f>
        <v>249 - 116</v>
      </c>
      <c r="EQ13" s="108" t="str">
        <f>IFERROR(INDEX(Paramètres_Application!$J$2:$J$35,MATCH(Calendrier!EO13,Paramètres_Application!$I$2:$I$35,0)),"")</f>
        <v/>
      </c>
      <c r="ER13" s="88" t="str">
        <f>IF(EN13="L","S" &amp; TEXT(INT((EO13-LOOKUP(EO13,DATE(YEAR(EO13)+{-1;0;1},1,3)-WEEKDAY(DATE(YEAR(EO13)+{-1;0;1},1,3))+2))/7)+1,"00"),"")</f>
        <v>S36</v>
      </c>
      <c r="ES13" s="2"/>
      <c r="ET13" s="67">
        <f t="shared" ref="ET13" si="196">EO13</f>
        <v>44445</v>
      </c>
      <c r="EU13" s="6"/>
      <c r="EV13" s="84"/>
      <c r="EW13" s="6"/>
      <c r="EX13" s="84"/>
      <c r="EY13" s="7"/>
      <c r="FA13" s="19" t="str">
        <f t="shared" si="25"/>
        <v>M</v>
      </c>
      <c r="FB13" s="20">
        <f t="shared" ref="FB13" si="197">FB11+1</f>
        <v>44475</v>
      </c>
      <c r="FC13" s="11" t="str">
        <f>TEXT(FB13-DATE(An,1,1)+1,"000")&amp;" - "&amp;TEXT(DATE(An,12,31)-FB11,"000")-1</f>
        <v>279 - 86</v>
      </c>
      <c r="FD13" s="108" t="str">
        <f>IFERROR(INDEX(Paramètres_Application!$J$2:$J$35,MATCH(Calendrier!FB13,Paramètres_Application!$I$2:$I$35,0)),"")</f>
        <v/>
      </c>
      <c r="FE13" s="88" t="str">
        <f>IF(FA13="L","S" &amp; TEXT(INT((FB13-LOOKUP(FB13,DATE(YEAR(FB13)+{-1;0;1},1,3)-WEEKDAY(DATE(YEAR(FB13)+{-1;0;1},1,3))+2))/7)+1,"00"),"")</f>
        <v/>
      </c>
      <c r="FF13" s="2"/>
      <c r="FG13" s="67">
        <f t="shared" ref="FG13" si="198">FB13</f>
        <v>44475</v>
      </c>
      <c r="FH13" s="6"/>
      <c r="FI13" s="84"/>
      <c r="FJ13" s="6"/>
      <c r="FK13" s="84"/>
      <c r="FL13" s="7"/>
      <c r="FN13" s="23" t="str">
        <f t="shared" si="26"/>
        <v>S</v>
      </c>
      <c r="FO13" s="24">
        <f t="shared" ref="FO13" si="199">FO11+1</f>
        <v>44506</v>
      </c>
      <c r="FP13" s="22" t="str">
        <f>TEXT(FO13-DATE(An,1,1)+1,"000")&amp;" - "&amp;TEXT(DATE(An,12,31)-FO11,"000")-1</f>
        <v>310 - 55</v>
      </c>
      <c r="FQ13" s="108" t="str">
        <f>IFERROR(INDEX(Paramètres_Application!$J$2:$J$35,MATCH(Calendrier!FO13,Paramètres_Application!$I$2:$I$35,0)),"")</f>
        <v/>
      </c>
      <c r="FR13" s="88" t="str">
        <f>IF(FN13="L","S" &amp; TEXT(INT((FO13-LOOKUP(FO13,DATE(YEAR(FO13)+{-1;0;1},1,3)-WEEKDAY(DATE(YEAR(FO13)+{-1;0;1},1,3))+2))/7)+1,"00"),"")</f>
        <v/>
      </c>
      <c r="FS13" s="32"/>
      <c r="FT13" s="67">
        <f t="shared" ref="FT13" si="200">FO13</f>
        <v>44506</v>
      </c>
      <c r="FU13" s="6"/>
      <c r="FV13" s="84"/>
      <c r="FW13" s="6"/>
      <c r="FX13" s="84"/>
      <c r="FY13" s="7"/>
      <c r="GA13" s="19" t="str">
        <f t="shared" si="27"/>
        <v>L</v>
      </c>
      <c r="GB13" s="20">
        <f t="shared" ref="GB13" si="201">GB11+1</f>
        <v>44536</v>
      </c>
      <c r="GC13" s="11" t="str">
        <f>TEXT(GB13-DATE(An,1,1)+1,"000")&amp;" - "&amp;TEXT(DATE(An,12,31)-GB11,"000")-1</f>
        <v>340 - 25</v>
      </c>
      <c r="GD13" s="108" t="str">
        <f>IFERROR(INDEX(Paramètres_Application!$J$2:$J$35,MATCH(Calendrier!GB13,Paramètres_Application!$I$2:$I$35,0)),"")</f>
        <v/>
      </c>
      <c r="GE13" s="88" t="str">
        <f>IF(GA13="L","S" &amp; TEXT(INT((GB13-LOOKUP(GB13,DATE(YEAR(GB13)+{-1;0;1},1,3)-WEEKDAY(DATE(YEAR(GB13)+{-1;0;1},1,3))+2))/7)+1,"00"),"")</f>
        <v>S49</v>
      </c>
      <c r="GF13" s="2"/>
      <c r="GG13" s="67">
        <f t="shared" ref="GG13" si="202">GB13</f>
        <v>44536</v>
      </c>
      <c r="GH13" s="6"/>
      <c r="GI13" s="84"/>
      <c r="GJ13" s="6"/>
      <c r="GK13" s="84"/>
      <c r="GL13" s="7"/>
      <c r="GN13" s="23" t="str">
        <f t="shared" si="28"/>
        <v>J</v>
      </c>
      <c r="GO13" s="24">
        <f t="shared" ref="GO13" si="203">GO11+1</f>
        <v>44567</v>
      </c>
      <c r="GP13" s="22" t="str">
        <f>TEXT(GO13-DATE(An+1,1,1)+1,"000")&amp;" - "&amp;TEXT(DATE(An+1,12,31)-GO11,"000")-1</f>
        <v>006 - 359</v>
      </c>
      <c r="GQ13" s="108" t="str">
        <f>IFERROR(INDEX(Paramètres_Application!$J$2:$J$35,MATCH(Calendrier!GO13,Paramètres_Application!$I$2:$I$35,0)),"")</f>
        <v/>
      </c>
      <c r="GR13" s="88" t="str">
        <f>IF(GN13="L","S" &amp; TEXT(INT((GO13-LOOKUP(GO13,DATE(YEAR(GO13)+{-1;0;1},1,3)-WEEKDAY(DATE(YEAR(GO13)+{-1;0;1},1,3))+2))/7)+1,"00"),"")</f>
        <v/>
      </c>
      <c r="GS13" s="2"/>
      <c r="GT13" s="67">
        <f t="shared" ref="GT13" si="204">GO13</f>
        <v>44567</v>
      </c>
      <c r="GU13" s="6"/>
      <c r="GV13" s="84"/>
      <c r="GW13" s="6"/>
      <c r="GX13" s="84"/>
      <c r="GY13" s="7"/>
    </row>
    <row r="14" spans="1:207" ht="22.5" customHeight="1" x14ac:dyDescent="0.25">
      <c r="A14" s="81" t="str">
        <f>INDEX(Paramètres_Application!$N$1:$N$367,SUMPRODUCT((Paramètres_Application!$L$2:$L$367=MONTH(B13))*(DAY(B13)=Paramètres_Application!$M$2:$M$367)*ROW(Paramètres_Application!$L$2:$L$367)))</f>
        <v xml:space="preserve"> Nicolas</v>
      </c>
      <c r="B14" s="82"/>
      <c r="C14" s="83"/>
      <c r="D14" s="109"/>
      <c r="E14" s="89"/>
      <c r="F14" s="2"/>
      <c r="G14" s="67">
        <f t="shared" ref="G14" si="205">B13</f>
        <v>44171</v>
      </c>
      <c r="H14" s="6"/>
      <c r="I14" s="84"/>
      <c r="J14" s="6"/>
      <c r="K14" s="84"/>
      <c r="L14" s="7"/>
      <c r="N14" s="81" t="str">
        <f>INDEX(Paramètres_Application!$N$1:$N$367,SUMPRODUCT((Paramètres_Application!$L$2:$L$367=MONTH(O13))*(DAY(O13)=Paramètres_Application!$M$2:$M$367)*ROW(Paramètres_Application!$L$2:$L$367)))</f>
        <v xml:space="preserve"> Mélaine</v>
      </c>
      <c r="O14" s="82"/>
      <c r="P14" s="83"/>
      <c r="Q14" s="109"/>
      <c r="R14" s="89"/>
      <c r="S14" s="2"/>
      <c r="T14" s="67">
        <f t="shared" ref="T14" si="206">O13</f>
        <v>44202</v>
      </c>
      <c r="U14" s="6"/>
      <c r="V14" s="84"/>
      <c r="W14" s="6"/>
      <c r="X14" s="84"/>
      <c r="Y14" s="7"/>
      <c r="AA14" s="81" t="str">
        <f>INDEX(Paramètres_Application!$N$1:$N$367,SUMPRODUCT((Paramètres_Application!$L$2:$L$367=MONTH(AB13))*(DAY(AB13)=Paramètres_Application!$M$2:$M$367)*ROW(Paramètres_Application!$L$2:$L$367)))</f>
        <v xml:space="preserve"> Gaston</v>
      </c>
      <c r="AB14" s="82"/>
      <c r="AC14" s="83"/>
      <c r="AD14" s="109"/>
      <c r="AE14" s="89"/>
      <c r="AF14" s="2"/>
      <c r="AG14" s="67">
        <f t="shared" ref="AG14" si="207">AB13</f>
        <v>44233</v>
      </c>
      <c r="AH14" s="6"/>
      <c r="AI14" s="84"/>
      <c r="AJ14" s="6"/>
      <c r="AK14" s="84"/>
      <c r="AL14" s="7"/>
      <c r="AN14" s="81" t="str">
        <f>INDEX(Paramètres_Application!$N$1:$N$367,SUMPRODUCT((Paramètres_Application!$L$2:$L$367=MONTH(AO13))*(DAY(AO13)=Paramètres_Application!$M$2:$M$367)*ROW(Paramètres_Application!$L$2:$L$367)))</f>
        <v xml:space="preserve"> Colette</v>
      </c>
      <c r="AO14" s="82"/>
      <c r="AP14" s="83"/>
      <c r="AQ14" s="109"/>
      <c r="AR14" s="89"/>
      <c r="AS14" s="2"/>
      <c r="AT14" s="67">
        <f t="shared" ref="AT14" si="208">AO13</f>
        <v>44261</v>
      </c>
      <c r="AU14" s="6"/>
      <c r="AV14" s="84"/>
      <c r="AW14" s="6"/>
      <c r="AX14" s="84"/>
      <c r="AY14" s="7"/>
      <c r="BA14" s="81" t="str">
        <f>INDEX(Paramètres_Application!$N$1:$N$367,SUMPRODUCT((Paramètres_Application!$L$2:$L$367=MONTH(BB13))*(DAY(BB13)=Paramètres_Application!$M$2:$M$367)*ROW(Paramètres_Application!$L$2:$L$367)))</f>
        <v xml:space="preserve"> Marcellin</v>
      </c>
      <c r="BB14" s="82"/>
      <c r="BC14" s="83"/>
      <c r="BD14" s="109"/>
      <c r="BE14" s="89"/>
      <c r="BF14" s="2"/>
      <c r="BG14" s="67">
        <f t="shared" ref="BG14" si="209">BB13</f>
        <v>44292</v>
      </c>
      <c r="BH14" s="6"/>
      <c r="BI14" s="84"/>
      <c r="BJ14" s="6"/>
      <c r="BK14" s="84"/>
      <c r="BL14" s="7"/>
      <c r="BN14" s="81" t="str">
        <f>INDEX(Paramètres_Application!$N$1:$N$367,SUMPRODUCT((Paramètres_Application!$L$2:$L$367=MONTH(BO13))*(DAY(BO13)=Paramètres_Application!$M$2:$M$367)*ROW(Paramètres_Application!$L$2:$L$367)))</f>
        <v xml:space="preserve"> Prudence</v>
      </c>
      <c r="BO14" s="82"/>
      <c r="BP14" s="83"/>
      <c r="BQ14" s="109"/>
      <c r="BR14" s="89"/>
      <c r="BS14" s="2"/>
      <c r="BT14" s="67">
        <f t="shared" ref="BT14" si="210">BO13</f>
        <v>44322</v>
      </c>
      <c r="BU14" s="6"/>
      <c r="BV14" s="84"/>
      <c r="BW14" s="6"/>
      <c r="BX14" s="84"/>
      <c r="BY14" s="7"/>
      <c r="CA14" s="81" t="str">
        <f>INDEX(Paramètres_Application!$N$1:$N$367,SUMPRODUCT((Paramètres_Application!$L$2:$L$367=MONTH(CB13))*(DAY(CB13)=Paramètres_Application!$M$2:$M$367)*ROW(Paramètres_Application!$L$2:$L$367)))</f>
        <v xml:space="preserve"> Norbert</v>
      </c>
      <c r="CB14" s="82"/>
      <c r="CC14" s="83"/>
      <c r="CD14" s="109"/>
      <c r="CE14" s="89"/>
      <c r="CF14" s="2"/>
      <c r="CG14" s="67">
        <f t="shared" ref="CG14" si="211">CB13</f>
        <v>44353</v>
      </c>
      <c r="CH14" s="6"/>
      <c r="CI14" s="84"/>
      <c r="CJ14" s="6"/>
      <c r="CK14" s="84"/>
      <c r="CL14" s="7"/>
      <c r="CN14" s="81" t="str">
        <f>INDEX(Paramètres_Application!$N$1:$N$367,SUMPRODUCT((Paramètres_Application!$L$2:$L$367=MONTH(CO13))*(DAY(CO13)=Paramètres_Application!$M$2:$M$367)*ROW(Paramètres_Application!$L$2:$L$367)))</f>
        <v xml:space="preserve"> Mariette</v>
      </c>
      <c r="CO14" s="82"/>
      <c r="CP14" s="83"/>
      <c r="CQ14" s="109"/>
      <c r="CR14" s="89"/>
      <c r="CS14" s="2"/>
      <c r="CT14" s="67">
        <f t="shared" ref="CT14" si="212">CO13</f>
        <v>44383</v>
      </c>
      <c r="CU14" s="6"/>
      <c r="CV14" s="84"/>
      <c r="CW14" s="6"/>
      <c r="CX14" s="84"/>
      <c r="CY14" s="7"/>
      <c r="CZ14" s="18"/>
      <c r="DA14" s="81" t="str">
        <f>INDEX(Paramètres_Application!$N$1:$N$367,SUMPRODUCT((Paramètres_Application!$L$2:$L$367=MONTH(DB13))*(DAY(DB13)=Paramètres_Application!$M$2:$M$367)*ROW(Paramètres_Application!$L$2:$L$367)))</f>
        <v xml:space="preserve"> Norbert</v>
      </c>
      <c r="DB14" s="82"/>
      <c r="DC14" s="83"/>
      <c r="DD14" s="109"/>
      <c r="DE14" s="89"/>
      <c r="DF14" s="2"/>
      <c r="DG14" s="67">
        <f t="shared" ref="DG14" si="213">DB13</f>
        <v>44353</v>
      </c>
      <c r="DH14" s="6"/>
      <c r="DI14" s="84"/>
      <c r="DJ14" s="6"/>
      <c r="DK14" s="84"/>
      <c r="DL14" s="7"/>
      <c r="DN14" s="81" t="str">
        <f>INDEX(Paramètres_Application!$N$1:$N$367,SUMPRODUCT((Paramètres_Application!$L$2:$L$367=MONTH(DO13))*(DAY(DO13)=Paramètres_Application!$M$2:$M$367)*ROW(Paramètres_Application!$L$2:$L$367)))</f>
        <v xml:space="preserve"> Mariette</v>
      </c>
      <c r="DO14" s="82"/>
      <c r="DP14" s="83"/>
      <c r="DQ14" s="109"/>
      <c r="DR14" s="89"/>
      <c r="DS14" s="2"/>
      <c r="DT14" s="67">
        <f t="shared" ref="DT14" si="214">DO13</f>
        <v>44383</v>
      </c>
      <c r="DU14" s="6"/>
      <c r="DV14" s="84"/>
      <c r="DW14" s="6"/>
      <c r="DX14" s="84"/>
      <c r="DY14" s="7"/>
      <c r="EA14" s="81" t="str">
        <f>INDEX(Paramètres_Application!$N$1:$N$367,SUMPRODUCT((Paramètres_Application!$L$2:$L$367=MONTH(EB13))*(DAY(EB13)=Paramètres_Application!$M$2:$M$367)*ROW(Paramètres_Application!$L$2:$L$367)))</f>
        <v xml:space="preserve"> Transfiguration</v>
      </c>
      <c r="EB14" s="82"/>
      <c r="EC14" s="83"/>
      <c r="ED14" s="109"/>
      <c r="EE14" s="89"/>
      <c r="EF14" s="2"/>
      <c r="EG14" s="67">
        <f t="shared" ref="EG14" si="215">EB13</f>
        <v>44414</v>
      </c>
      <c r="EH14" s="6"/>
      <c r="EI14" s="84"/>
      <c r="EJ14" s="6"/>
      <c r="EK14" s="84"/>
      <c r="EL14" s="7"/>
      <c r="EN14" s="81" t="str">
        <f>INDEX(Paramètres_Application!$N$1:$N$367,SUMPRODUCT((Paramètres_Application!$L$2:$L$367=MONTH(EO13))*(DAY(EO13)=Paramètres_Application!$M$2:$M$367)*ROW(Paramètres_Application!$L$2:$L$367)))</f>
        <v xml:space="preserve"> Bertrand</v>
      </c>
      <c r="EO14" s="82"/>
      <c r="EP14" s="83"/>
      <c r="EQ14" s="109"/>
      <c r="ER14" s="89"/>
      <c r="ES14" s="2"/>
      <c r="ET14" s="67">
        <f t="shared" ref="ET14" si="216">EO13</f>
        <v>44445</v>
      </c>
      <c r="EU14" s="6"/>
      <c r="EV14" s="84"/>
      <c r="EW14" s="6"/>
      <c r="EX14" s="84"/>
      <c r="EY14" s="7"/>
      <c r="FA14" s="81" t="str">
        <f>INDEX(Paramètres_Application!$N$1:$N$367,SUMPRODUCT((Paramètres_Application!$L$2:$L$367=MONTH(FB13))*(DAY(FB13)=Paramètres_Application!$M$2:$M$367)*ROW(Paramètres_Application!$L$2:$L$367)))</f>
        <v xml:space="preserve"> Bruno</v>
      </c>
      <c r="FB14" s="82"/>
      <c r="FC14" s="83"/>
      <c r="FD14" s="109"/>
      <c r="FE14" s="89"/>
      <c r="FF14" s="2"/>
      <c r="FG14" s="67">
        <f t="shared" ref="FG14" si="217">FB13</f>
        <v>44475</v>
      </c>
      <c r="FH14" s="6"/>
      <c r="FI14" s="84"/>
      <c r="FJ14" s="6"/>
      <c r="FK14" s="84"/>
      <c r="FL14" s="7"/>
      <c r="FN14" s="81" t="str">
        <f>INDEX(Paramètres_Application!$N$1:$N$367,SUMPRODUCT((Paramètres_Application!$L$2:$L$367=MONTH(FO13))*(DAY(FO13)=Paramètres_Application!$M$2:$M$367)*ROW(Paramètres_Application!$L$2:$L$367)))</f>
        <v xml:space="preserve"> Bertille</v>
      </c>
      <c r="FO14" s="82"/>
      <c r="FP14" s="83"/>
      <c r="FQ14" s="109"/>
      <c r="FR14" s="89"/>
      <c r="FS14" s="32"/>
      <c r="FT14" s="67">
        <f t="shared" ref="FT14" si="218">FO13</f>
        <v>44506</v>
      </c>
      <c r="FU14" s="6"/>
      <c r="FV14" s="84"/>
      <c r="FW14" s="6"/>
      <c r="FX14" s="84"/>
      <c r="FY14" s="7"/>
      <c r="GA14" s="81" t="str">
        <f>INDEX(Paramètres_Application!$N$1:$N$367,SUMPRODUCT((Paramètres_Application!$L$2:$L$367=MONTH(GB13))*(DAY(GB13)=Paramètres_Application!$M$2:$M$367)*ROW(Paramètres_Application!$L$2:$L$367)))</f>
        <v xml:space="preserve"> Nicolas</v>
      </c>
      <c r="GB14" s="82"/>
      <c r="GC14" s="83"/>
      <c r="GD14" s="109"/>
      <c r="GE14" s="89"/>
      <c r="GF14" s="2"/>
      <c r="GG14" s="67">
        <f t="shared" ref="GG14" si="219">GB13</f>
        <v>44536</v>
      </c>
      <c r="GH14" s="6"/>
      <c r="GI14" s="84"/>
      <c r="GJ14" s="6"/>
      <c r="GK14" s="84"/>
      <c r="GL14" s="7"/>
      <c r="GN14" s="81" t="str">
        <f>INDEX(Paramètres_Application!$N$1:$N$367,SUMPRODUCT((Paramètres_Application!$L$2:$L$367=MONTH(GO13))*(DAY(GO13)=Paramètres_Application!$M$2:$M$367)*ROW(Paramètres_Application!$L$2:$L$367)))</f>
        <v xml:space="preserve"> Mélaine</v>
      </c>
      <c r="GO14" s="82"/>
      <c r="GP14" s="83"/>
      <c r="GQ14" s="109"/>
      <c r="GR14" s="89"/>
      <c r="GS14" s="2"/>
      <c r="GT14" s="67">
        <f t="shared" ref="GT14" si="220">GO13</f>
        <v>44567</v>
      </c>
      <c r="GU14" s="6"/>
      <c r="GV14" s="84"/>
      <c r="GW14" s="6"/>
      <c r="GX14" s="84"/>
      <c r="GY14" s="7"/>
    </row>
    <row r="15" spans="1:207" ht="22.5" customHeight="1" x14ac:dyDescent="0.25">
      <c r="A15" s="19" t="str">
        <f t="shared" si="13"/>
        <v>L</v>
      </c>
      <c r="B15" s="20">
        <f t="shared" ref="B15" si="221">B13+1</f>
        <v>44172</v>
      </c>
      <c r="C15" s="11" t="str">
        <f>TEXT(B15-DATE(An-1,1,1)+((DATE(An,1,1)-DATE(An-1,1,1))-365),"000")&amp;" - "&amp;TEXT(DATE(An-1,12,31)-B15,"000")</f>
        <v>342 - 024</v>
      </c>
      <c r="D15" s="108" t="str">
        <f>IFERROR(INDEX(Paramètres_Application!$J$2:$J$35,MATCH(Calendrier!B15,Paramètres_Application!$I$2:$I$35,0)),"")</f>
        <v/>
      </c>
      <c r="E15" s="88" t="str">
        <f>IF(A15="L","S" &amp; TEXT(INT((B15-LOOKUP(B15,DATE(YEAR(B15)+{-1;0;1},1,3)-WEEKDAY(DATE(YEAR(B15)+{-1;0;1},1,3))+2))/7)+1,"00"),"")</f>
        <v>S50</v>
      </c>
      <c r="F15" s="2"/>
      <c r="G15" s="67">
        <f t="shared" ref="G15" si="222">B15</f>
        <v>44172</v>
      </c>
      <c r="H15" s="6"/>
      <c r="I15" s="84"/>
      <c r="J15" s="6"/>
      <c r="K15" s="84"/>
      <c r="L15" s="7"/>
      <c r="N15" s="9" t="str">
        <f t="shared" si="14"/>
        <v>J</v>
      </c>
      <c r="O15" s="10">
        <f t="shared" ref="O15" si="223">O13+1</f>
        <v>44203</v>
      </c>
      <c r="P15" s="11" t="str">
        <f>TEXT(O15-DATE(An,1,1)+1,"000")&amp;" - "&amp;TEXT(DATE(An,12,31)-O13,"000")-1</f>
        <v>007 - 358</v>
      </c>
      <c r="Q15" s="108" t="str">
        <f>IFERROR(INDEX(Paramètres_Application!$J$2:$J$35,MATCH(Calendrier!O15,Paramètres_Application!$I$2:$I$35,0)),"")</f>
        <v/>
      </c>
      <c r="R15" s="88" t="str">
        <f>IF(N15="L","S" &amp; TEXT(INT((O15-LOOKUP(O15,DATE(YEAR(O15)+{-1;0;1},1,3)-WEEKDAY(DATE(YEAR(O15)+{-1;0;1},1,3))+2))/7)+1,"00"),"")</f>
        <v/>
      </c>
      <c r="S15" s="2"/>
      <c r="T15" s="67">
        <f t="shared" ref="T15" si="224">O15</f>
        <v>44203</v>
      </c>
      <c r="U15" s="6"/>
      <c r="V15" s="84"/>
      <c r="W15" s="6"/>
      <c r="X15" s="84"/>
      <c r="Y15" s="7"/>
      <c r="AA15" s="19" t="str">
        <f t="shared" si="15"/>
        <v>D</v>
      </c>
      <c r="AB15" s="20">
        <f t="shared" ref="AB15" si="225">AB13+1</f>
        <v>44234</v>
      </c>
      <c r="AC15" s="11" t="str">
        <f>TEXT(AB15-DATE(An,1,1)+1,"000")&amp;" - "&amp;TEXT(DATE(An,12,31)-AB13,"000")-1</f>
        <v>038 - 327</v>
      </c>
      <c r="AD15" s="108" t="str">
        <f>IFERROR(INDEX(Paramètres_Application!$J$2:$J$35,MATCH(Calendrier!AB15,Paramètres_Application!$I$2:$I$35,0)),"")</f>
        <v/>
      </c>
      <c r="AE15" s="88" t="str">
        <f>IF(AA15="L","S" &amp; TEXT(INT((AB15-LOOKUP(AB15,DATE(YEAR(AB15)+{-1;0;1},1,3)-WEEKDAY(DATE(YEAR(AB15)+{-1;0;1},1,3))+2))/7)+1,"00"),"")</f>
        <v/>
      </c>
      <c r="AF15" s="2"/>
      <c r="AG15" s="67">
        <f t="shared" ref="AG15" si="226">AB15</f>
        <v>44234</v>
      </c>
      <c r="AH15" s="6"/>
      <c r="AI15" s="84"/>
      <c r="AJ15" s="6"/>
      <c r="AK15" s="84"/>
      <c r="AL15" s="7"/>
      <c r="AN15" s="23" t="str">
        <f t="shared" si="16"/>
        <v>D</v>
      </c>
      <c r="AO15" s="24">
        <f t="shared" ref="AO15" si="227">AO13+1</f>
        <v>44262</v>
      </c>
      <c r="AP15" s="22" t="str">
        <f>TEXT(AO15-DATE(An,1,1)+1,"000")&amp;" - "&amp;TEXT(DATE(An,12,31)-AO13,"000")-1</f>
        <v>066 - 299</v>
      </c>
      <c r="AQ15" s="108" t="str">
        <f>IFERROR(INDEX(Paramètres_Application!$J$2:$J$35,MATCH(Calendrier!AO15,Paramètres_Application!$I$2:$I$35,0)),"")</f>
        <v/>
      </c>
      <c r="AR15" s="88" t="str">
        <f>IF(AN15="L","S" &amp; TEXT(INT((AO15-LOOKUP(AO15,DATE(YEAR(AO15)+{-1;0;1},1,3)-WEEKDAY(DATE(YEAR(AO15)+{-1;0;1},1,3))+2))/7)+1,"00"),"")</f>
        <v/>
      </c>
      <c r="AS15" s="2"/>
      <c r="AT15" s="67">
        <f t="shared" ref="AT15" si="228">AO15</f>
        <v>44262</v>
      </c>
      <c r="AU15" s="6"/>
      <c r="AV15" s="84"/>
      <c r="AW15" s="6"/>
      <c r="AX15" s="84"/>
      <c r="AY15" s="7"/>
      <c r="BA15" s="19" t="str">
        <f t="shared" si="17"/>
        <v>M</v>
      </c>
      <c r="BB15" s="20">
        <f t="shared" ref="BB15" si="229">BB13+1</f>
        <v>44293</v>
      </c>
      <c r="BC15" s="11" t="str">
        <f>TEXT(BB15-DATE(An,1,1)+1,"000")&amp;" - "&amp;TEXT(DATE(An,12,31)-BB13,"000")-1</f>
        <v>097 - 268</v>
      </c>
      <c r="BD15" s="108" t="str">
        <f>IFERROR(INDEX(Paramètres_Application!$J$2:$J$35,MATCH(Calendrier!BB15,Paramètres_Application!$I$2:$I$35,0)),"")</f>
        <v/>
      </c>
      <c r="BE15" s="88" t="str">
        <f>IF(BA15="L","S" &amp; TEXT(INT((BB15-LOOKUP(BB15,DATE(YEAR(BB15)+{-1;0;1},1,3)-WEEKDAY(DATE(YEAR(BB15)+{-1;0;1},1,3))+2))/7)+1,"00"),"")</f>
        <v/>
      </c>
      <c r="BF15" s="2"/>
      <c r="BG15" s="67">
        <f t="shared" ref="BG15" si="230">BB15</f>
        <v>44293</v>
      </c>
      <c r="BH15" s="6"/>
      <c r="BI15" s="84"/>
      <c r="BJ15" s="6"/>
      <c r="BK15" s="84"/>
      <c r="BL15" s="7"/>
      <c r="BN15" s="23" t="str">
        <f t="shared" si="18"/>
        <v>V</v>
      </c>
      <c r="BO15" s="24">
        <f t="shared" ref="BO15" si="231">BO13+1</f>
        <v>44323</v>
      </c>
      <c r="BP15" s="22" t="str">
        <f>TEXT(BO15-DATE(An,1,1)+1,"000")&amp;" - "&amp;TEXT(DATE(An,12,31)-BO13,"000")-1</f>
        <v>127 - 238</v>
      </c>
      <c r="BQ15" s="108" t="str">
        <f>IFERROR(INDEX(Paramètres_Application!$J$2:$J$35,MATCH(Calendrier!BO15,Paramètres_Application!$I$2:$I$35,0)),"")</f>
        <v/>
      </c>
      <c r="BR15" s="88" t="str">
        <f>IF(BN15="L","S" &amp; TEXT(INT((BO15-LOOKUP(BO15,DATE(YEAR(BO15)+{-1;0;1},1,3)-WEEKDAY(DATE(YEAR(BO15)+{-1;0;1},1,3))+2))/7)+1,"00"),"")</f>
        <v/>
      </c>
      <c r="BS15" s="2"/>
      <c r="BT15" s="67">
        <f t="shared" ref="BT15" si="232">BO15</f>
        <v>44323</v>
      </c>
      <c r="BU15" s="6"/>
      <c r="BV15" s="84"/>
      <c r="BW15" s="6"/>
      <c r="BX15" s="84"/>
      <c r="BY15" s="7"/>
      <c r="CA15" s="19" t="str">
        <f t="shared" si="19"/>
        <v>L</v>
      </c>
      <c r="CB15" s="20">
        <f t="shared" ref="CB15" si="233">CB13+1</f>
        <v>44354</v>
      </c>
      <c r="CC15" s="11" t="str">
        <f>TEXT(CB15-DATE(An,1,1)+1,"000")&amp;" - "&amp;TEXT(DATE(An,12,31)-CB13,"000")-1</f>
        <v>158 - 207</v>
      </c>
      <c r="CD15" s="108" t="str">
        <f>IFERROR(INDEX(Paramètres_Application!$J$2:$J$35,MATCH(Calendrier!CB15,Paramètres_Application!$I$2:$I$35,0)),"")</f>
        <v/>
      </c>
      <c r="CE15" s="88" t="str">
        <f>IF(CA15="L","S" &amp; TEXT(INT((CB15-LOOKUP(CB15,DATE(YEAR(CB15)+{-1;0;1},1,3)-WEEKDAY(DATE(YEAR(CB15)+{-1;0;1},1,3))+2))/7)+1,"00"),"")</f>
        <v>S23</v>
      </c>
      <c r="CF15" s="2"/>
      <c r="CG15" s="67">
        <f t="shared" ref="CG15" si="234">CB15</f>
        <v>44354</v>
      </c>
      <c r="CH15" s="6"/>
      <c r="CI15" s="84"/>
      <c r="CJ15" s="6"/>
      <c r="CK15" s="84"/>
      <c r="CL15" s="7"/>
      <c r="CN15" s="23" t="str">
        <f t="shared" si="20"/>
        <v>M</v>
      </c>
      <c r="CO15" s="24">
        <f t="shared" ref="CO15" si="235">CO13+1</f>
        <v>44384</v>
      </c>
      <c r="CP15" s="22" t="str">
        <f>TEXT(CO15-DATE(An,1,1)+1,"000")&amp;" - "&amp;TEXT(DATE(An,12,31)-CO13,"000")-1</f>
        <v>188 - 177</v>
      </c>
      <c r="CQ15" s="108" t="str">
        <f>IFERROR(INDEX(Paramètres_Application!$J$2:$J$35,MATCH(Calendrier!CO15,Paramètres_Application!$I$2:$I$35,0)),"")</f>
        <v/>
      </c>
      <c r="CR15" s="88" t="str">
        <f>IF(CN15="L","S" &amp; TEXT(INT((CO15-LOOKUP(CO15,DATE(YEAR(CO15)+{-1;0;1},1,3)-WEEKDAY(DATE(YEAR(CO15)+{-1;0;1},1,3))+2))/7)+1,"00"),"")</f>
        <v/>
      </c>
      <c r="CS15" s="2"/>
      <c r="CT15" s="67">
        <f t="shared" ref="CT15" si="236">CO15</f>
        <v>44384</v>
      </c>
      <c r="CU15" s="6"/>
      <c r="CV15" s="84"/>
      <c r="CW15" s="6"/>
      <c r="CX15" s="84"/>
      <c r="CY15" s="7"/>
      <c r="CZ15" s="18"/>
      <c r="DA15" s="19" t="str">
        <f t="shared" si="21"/>
        <v>L</v>
      </c>
      <c r="DB15" s="20">
        <f t="shared" ref="DB15" si="237">DB13+1</f>
        <v>44354</v>
      </c>
      <c r="DC15" s="11" t="str">
        <f>TEXT(DB15-DATE(An,1,1)+1,"000")&amp;" - "&amp;TEXT(DATE(An,12,31)-DB13,"000")-1</f>
        <v>158 - 207</v>
      </c>
      <c r="DD15" s="108" t="str">
        <f>IFERROR(INDEX(Paramètres_Application!$J$2:$J$35,MATCH(Calendrier!DB15,Paramètres_Application!$I$2:$I$35,0)),"")</f>
        <v/>
      </c>
      <c r="DE15" s="88" t="str">
        <f>IF(DA15="L","S" &amp; TEXT(INT((DB15-LOOKUP(DB15,DATE(YEAR(DB15)+{-1;0;1},1,3)-WEEKDAY(DATE(YEAR(DB15)+{-1;0;1},1,3))+2))/7)+1,"00"),"")</f>
        <v>S23</v>
      </c>
      <c r="DF15" s="2"/>
      <c r="DG15" s="67">
        <f t="shared" ref="DG15" si="238">DB15</f>
        <v>44354</v>
      </c>
      <c r="DH15" s="6"/>
      <c r="DI15" s="84"/>
      <c r="DJ15" s="6"/>
      <c r="DK15" s="84"/>
      <c r="DL15" s="7"/>
      <c r="DN15" s="23" t="str">
        <f t="shared" si="22"/>
        <v>M</v>
      </c>
      <c r="DO15" s="24">
        <f t="shared" ref="DO15" si="239">DO13+1</f>
        <v>44384</v>
      </c>
      <c r="DP15" s="22" t="str">
        <f>TEXT(DO15-DATE(An,1,1)+1,"000")&amp;" - "&amp;TEXT(DATE(An,12,31)-DO13,"000")-1</f>
        <v>188 - 177</v>
      </c>
      <c r="DQ15" s="108" t="str">
        <f>IFERROR(INDEX(Paramètres_Application!$J$2:$J$35,MATCH(Calendrier!DO15,Paramètres_Application!$I$2:$I$35,0)),"")</f>
        <v/>
      </c>
      <c r="DR15" s="88" t="str">
        <f>IF(DN15="L","S" &amp; TEXT(INT((DO15-LOOKUP(DO15,DATE(YEAR(DO15)+{-1;0;1},1,3)-WEEKDAY(DATE(YEAR(DO15)+{-1;0;1},1,3))+2))/7)+1,"00"),"")</f>
        <v/>
      </c>
      <c r="DS15" s="2"/>
      <c r="DT15" s="67">
        <f t="shared" ref="DT15" si="240">DO15</f>
        <v>44384</v>
      </c>
      <c r="DU15" s="6"/>
      <c r="DV15" s="84"/>
      <c r="DW15" s="6"/>
      <c r="DX15" s="84"/>
      <c r="DY15" s="7"/>
      <c r="EA15" s="19" t="str">
        <f t="shared" si="23"/>
        <v>S</v>
      </c>
      <c r="EB15" s="20">
        <f t="shared" ref="EB15" si="241">EB13+1</f>
        <v>44415</v>
      </c>
      <c r="EC15" s="11" t="str">
        <f>TEXT(EB15-DATE(An,1,1)+1,"000")&amp;" - "&amp;TEXT(DATE(An,12,31)-EB13,"000")-1</f>
        <v>219 - 146</v>
      </c>
      <c r="ED15" s="108" t="str">
        <f>IFERROR(INDEX(Paramètres_Application!$J$2:$J$35,MATCH(Calendrier!EB15,Paramètres_Application!$I$2:$I$35,0)),"")</f>
        <v/>
      </c>
      <c r="EE15" s="88" t="str">
        <f>IF(EA15="L","S" &amp; TEXT(INT((EB15-LOOKUP(EB15,DATE(YEAR(EB15)+{-1;0;1},1,3)-WEEKDAY(DATE(YEAR(EB15)+{-1;0;1},1,3))+2))/7)+1,"00"),"")</f>
        <v/>
      </c>
      <c r="EF15" s="2"/>
      <c r="EG15" s="67">
        <f t="shared" ref="EG15" si="242">EB15</f>
        <v>44415</v>
      </c>
      <c r="EH15" s="6"/>
      <c r="EI15" s="84"/>
      <c r="EJ15" s="6"/>
      <c r="EK15" s="84"/>
      <c r="EL15" s="7"/>
      <c r="EN15" s="23" t="str">
        <f t="shared" si="24"/>
        <v>M</v>
      </c>
      <c r="EO15" s="24">
        <f t="shared" ref="EO15" si="243">EO13+1</f>
        <v>44446</v>
      </c>
      <c r="EP15" s="22" t="str">
        <f>TEXT(EO15-DATE(An,1,1)+1,"000")&amp;" - "&amp;TEXT(DATE(An,12,31)-EO13,"000")-1</f>
        <v>250 - 115</v>
      </c>
      <c r="EQ15" s="108" t="str">
        <f>IFERROR(INDEX(Paramètres_Application!$J$2:$J$35,MATCH(Calendrier!EO15,Paramètres_Application!$I$2:$I$35,0)),"")</f>
        <v/>
      </c>
      <c r="ER15" s="88" t="str">
        <f>IF(EN15="L","S" &amp; TEXT(INT((EO15-LOOKUP(EO15,DATE(YEAR(EO15)+{-1;0;1},1,3)-WEEKDAY(DATE(YEAR(EO15)+{-1;0;1},1,3))+2))/7)+1,"00"),"")</f>
        <v/>
      </c>
      <c r="ES15" s="2"/>
      <c r="ET15" s="67">
        <f t="shared" ref="ET15" si="244">EO15</f>
        <v>44446</v>
      </c>
      <c r="EU15" s="6"/>
      <c r="EV15" s="84"/>
      <c r="EW15" s="6"/>
      <c r="EX15" s="84"/>
      <c r="EY15" s="7"/>
      <c r="FA15" s="19" t="str">
        <f t="shared" si="25"/>
        <v>J</v>
      </c>
      <c r="FB15" s="20">
        <f t="shared" ref="FB15" si="245">FB13+1</f>
        <v>44476</v>
      </c>
      <c r="FC15" s="11" t="str">
        <f>TEXT(FB15-DATE(An,1,1)+1,"000")&amp;" - "&amp;TEXT(DATE(An,12,31)-FB13,"000")-1</f>
        <v>280 - 85</v>
      </c>
      <c r="FD15" s="108" t="str">
        <f>IFERROR(INDEX(Paramètres_Application!$J$2:$J$35,MATCH(Calendrier!FB15,Paramètres_Application!$I$2:$I$35,0)),"")</f>
        <v/>
      </c>
      <c r="FE15" s="88" t="str">
        <f>IF(FA15="L","S" &amp; TEXT(INT((FB15-LOOKUP(FB15,DATE(YEAR(FB15)+{-1;0;1},1,3)-WEEKDAY(DATE(YEAR(FB15)+{-1;0;1},1,3))+2))/7)+1,"00"),"")</f>
        <v/>
      </c>
      <c r="FF15" s="2"/>
      <c r="FG15" s="67">
        <f t="shared" ref="FG15" si="246">FB15</f>
        <v>44476</v>
      </c>
      <c r="FH15" s="6"/>
      <c r="FI15" s="84"/>
      <c r="FJ15" s="6"/>
      <c r="FK15" s="84"/>
      <c r="FL15" s="7"/>
      <c r="FN15" s="23" t="str">
        <f t="shared" si="26"/>
        <v>D</v>
      </c>
      <c r="FO15" s="24">
        <f t="shared" ref="FO15" si="247">FO13+1</f>
        <v>44507</v>
      </c>
      <c r="FP15" s="22" t="str">
        <f>TEXT(FO15-DATE(An,1,1)+1,"000")&amp;" - "&amp;TEXT(DATE(An,12,31)-FO13,"000")-1</f>
        <v>311 - 54</v>
      </c>
      <c r="FQ15" s="108" t="str">
        <f>IFERROR(INDEX(Paramètres_Application!$J$2:$J$35,MATCH(Calendrier!FO15,Paramètres_Application!$I$2:$I$35,0)),"")</f>
        <v/>
      </c>
      <c r="FR15" s="88" t="str">
        <f>IF(FN15="L","S" &amp; TEXT(INT((FO15-LOOKUP(FO15,DATE(YEAR(FO15)+{-1;0;1},1,3)-WEEKDAY(DATE(YEAR(FO15)+{-1;0;1},1,3))+2))/7)+1,"00"),"")</f>
        <v/>
      </c>
      <c r="FS15" s="32"/>
      <c r="FT15" s="67">
        <f t="shared" ref="FT15" si="248">FO15</f>
        <v>44507</v>
      </c>
      <c r="FU15" s="6"/>
      <c r="FV15" s="84"/>
      <c r="FW15" s="6"/>
      <c r="FX15" s="84"/>
      <c r="FY15" s="7"/>
      <c r="GA15" s="19" t="str">
        <f t="shared" si="27"/>
        <v>M</v>
      </c>
      <c r="GB15" s="20">
        <f t="shared" ref="GB15" si="249">GB13+1</f>
        <v>44537</v>
      </c>
      <c r="GC15" s="11" t="str">
        <f>TEXT(GB15-DATE(An,1,1)+1,"000")&amp;" - "&amp;TEXT(DATE(An,12,31)-GB13,"000")-1</f>
        <v>341 - 24</v>
      </c>
      <c r="GD15" s="108" t="str">
        <f>IFERROR(INDEX(Paramètres_Application!$J$2:$J$35,MATCH(Calendrier!GB15,Paramètres_Application!$I$2:$I$35,0)),"")</f>
        <v/>
      </c>
      <c r="GE15" s="88" t="str">
        <f>IF(GA15="L","S" &amp; TEXT(INT((GB15-LOOKUP(GB15,DATE(YEAR(GB15)+{-1;0;1},1,3)-WEEKDAY(DATE(YEAR(GB15)+{-1;0;1},1,3))+2))/7)+1,"00"),"")</f>
        <v/>
      </c>
      <c r="GF15" s="2"/>
      <c r="GG15" s="67">
        <f t="shared" ref="GG15" si="250">GB15</f>
        <v>44537</v>
      </c>
      <c r="GH15" s="6"/>
      <c r="GI15" s="84"/>
      <c r="GJ15" s="6"/>
      <c r="GK15" s="84"/>
      <c r="GL15" s="7"/>
      <c r="GN15" s="23" t="str">
        <f t="shared" si="28"/>
        <v>V</v>
      </c>
      <c r="GO15" s="24">
        <f t="shared" ref="GO15" si="251">GO13+1</f>
        <v>44568</v>
      </c>
      <c r="GP15" s="22" t="str">
        <f>TEXT(GO15-DATE(An+1,1,1)+1,"000")&amp;" - "&amp;TEXT(DATE(An+1,12,31)-GO13,"000")-1</f>
        <v>007 - 358</v>
      </c>
      <c r="GQ15" s="108" t="str">
        <f>IFERROR(INDEX(Paramètres_Application!$J$2:$J$35,MATCH(Calendrier!GO15,Paramètres_Application!$I$2:$I$35,0)),"")</f>
        <v/>
      </c>
      <c r="GR15" s="88" t="str">
        <f>IF(GN15="L","S" &amp; TEXT(INT((GO15-LOOKUP(GO15,DATE(YEAR(GO15)+{-1;0;1},1,3)-WEEKDAY(DATE(YEAR(GO15)+{-1;0;1},1,3))+2))/7)+1,"00"),"")</f>
        <v/>
      </c>
      <c r="GS15" s="2"/>
      <c r="GT15" s="67">
        <f t="shared" ref="GT15" si="252">GO15</f>
        <v>44568</v>
      </c>
      <c r="GU15" s="6"/>
      <c r="GV15" s="84"/>
      <c r="GW15" s="6"/>
      <c r="GX15" s="84"/>
      <c r="GY15" s="7"/>
    </row>
    <row r="16" spans="1:207" ht="22.5" customHeight="1" x14ac:dyDescent="0.25">
      <c r="A16" s="81" t="str">
        <f>INDEX(Paramètres_Application!$N$1:$N$367,SUMPRODUCT((Paramètres_Application!$L$2:$L$367=MONTH(B15))*(DAY(B15)=Paramètres_Application!$M$2:$M$367)*ROW(Paramètres_Application!$L$2:$L$367)))</f>
        <v xml:space="preserve"> Ambroise</v>
      </c>
      <c r="B16" s="82"/>
      <c r="C16" s="83"/>
      <c r="D16" s="109"/>
      <c r="E16" s="89"/>
      <c r="F16" s="2"/>
      <c r="G16" s="67">
        <f t="shared" ref="G16" si="253">B15</f>
        <v>44172</v>
      </c>
      <c r="H16" s="6"/>
      <c r="I16" s="84"/>
      <c r="J16" s="6"/>
      <c r="K16" s="84"/>
      <c r="L16" s="7"/>
      <c r="N16" s="81" t="str">
        <f>INDEX(Paramètres_Application!$N$1:$N$367,SUMPRODUCT((Paramètres_Application!$L$2:$L$367=MONTH(O15))*(DAY(O15)=Paramètres_Application!$M$2:$M$367)*ROW(Paramètres_Application!$L$2:$L$367)))</f>
        <v xml:space="preserve"> Raymond</v>
      </c>
      <c r="O16" s="82"/>
      <c r="P16" s="83"/>
      <c r="Q16" s="109"/>
      <c r="R16" s="89"/>
      <c r="S16" s="2"/>
      <c r="T16" s="67">
        <f t="shared" ref="T16" si="254">O15</f>
        <v>44203</v>
      </c>
      <c r="U16" s="6"/>
      <c r="V16" s="84"/>
      <c r="W16" s="6"/>
      <c r="X16" s="84"/>
      <c r="Y16" s="7"/>
      <c r="AA16" s="81" t="str">
        <f>INDEX(Paramètres_Application!$N$1:$N$367,SUMPRODUCT((Paramètres_Application!$L$2:$L$367=MONTH(AB15))*(DAY(AB15)=Paramètres_Application!$M$2:$M$367)*ROW(Paramètres_Application!$L$2:$L$367)))</f>
        <v xml:space="preserve"> Eugènie</v>
      </c>
      <c r="AB16" s="82"/>
      <c r="AC16" s="83"/>
      <c r="AD16" s="109"/>
      <c r="AE16" s="89"/>
      <c r="AF16" s="2"/>
      <c r="AG16" s="67">
        <f t="shared" ref="AG16" si="255">AB15</f>
        <v>44234</v>
      </c>
      <c r="AH16" s="6"/>
      <c r="AI16" s="84"/>
      <c r="AJ16" s="6"/>
      <c r="AK16" s="84"/>
      <c r="AL16" s="7"/>
      <c r="AN16" s="81" t="str">
        <f>INDEX(Paramètres_Application!$N$1:$N$367,SUMPRODUCT((Paramètres_Application!$L$2:$L$367=MONTH(AO15))*(DAY(AO15)=Paramètres_Application!$M$2:$M$367)*ROW(Paramètres_Application!$L$2:$L$367)))</f>
        <v xml:space="preserve"> Félicité</v>
      </c>
      <c r="AO16" s="82"/>
      <c r="AP16" s="83"/>
      <c r="AQ16" s="109"/>
      <c r="AR16" s="89"/>
      <c r="AS16" s="2"/>
      <c r="AT16" s="67">
        <f t="shared" ref="AT16" si="256">AO15</f>
        <v>44262</v>
      </c>
      <c r="AU16" s="6"/>
      <c r="AV16" s="84"/>
      <c r="AW16" s="6"/>
      <c r="AX16" s="84"/>
      <c r="AY16" s="7"/>
      <c r="BA16" s="81" t="str">
        <f>INDEX(Paramètres_Application!$N$1:$N$367,SUMPRODUCT((Paramètres_Application!$L$2:$L$367=MONTH(BB15))*(DAY(BB15)=Paramètres_Application!$M$2:$M$367)*ROW(Paramètres_Application!$L$2:$L$367)))</f>
        <v xml:space="preserve"> Jean-Baptiste de la Salle</v>
      </c>
      <c r="BB16" s="82"/>
      <c r="BC16" s="83"/>
      <c r="BD16" s="109"/>
      <c r="BE16" s="89"/>
      <c r="BF16" s="2"/>
      <c r="BG16" s="67">
        <f t="shared" ref="BG16" si="257">BB15</f>
        <v>44293</v>
      </c>
      <c r="BH16" s="6"/>
      <c r="BI16" s="84"/>
      <c r="BJ16" s="6"/>
      <c r="BK16" s="84"/>
      <c r="BL16" s="7"/>
      <c r="BN16" s="81" t="str">
        <f>INDEX(Paramètres_Application!$N$1:$N$367,SUMPRODUCT((Paramètres_Application!$L$2:$L$367=MONTH(BO15))*(DAY(BO15)=Paramètres_Application!$M$2:$M$367)*ROW(Paramètres_Application!$L$2:$L$367)))</f>
        <v xml:space="preserve"> Gisèle</v>
      </c>
      <c r="BO16" s="82"/>
      <c r="BP16" s="83"/>
      <c r="BQ16" s="109"/>
      <c r="BR16" s="89"/>
      <c r="BS16" s="2"/>
      <c r="BT16" s="67">
        <f t="shared" ref="BT16" si="258">BO15</f>
        <v>44323</v>
      </c>
      <c r="BU16" s="6"/>
      <c r="BV16" s="84"/>
      <c r="BW16" s="6"/>
      <c r="BX16" s="84"/>
      <c r="BY16" s="7"/>
      <c r="CA16" s="81" t="str">
        <f>INDEX(Paramètres_Application!$N$1:$N$367,SUMPRODUCT((Paramètres_Application!$L$2:$L$367=MONTH(CB15))*(DAY(CB15)=Paramètres_Application!$M$2:$M$367)*ROW(Paramètres_Application!$L$2:$L$367)))</f>
        <v xml:space="preserve"> Gilbert</v>
      </c>
      <c r="CB16" s="82"/>
      <c r="CC16" s="83"/>
      <c r="CD16" s="109"/>
      <c r="CE16" s="89"/>
      <c r="CF16" s="2"/>
      <c r="CG16" s="67">
        <f t="shared" ref="CG16" si="259">CB15</f>
        <v>44354</v>
      </c>
      <c r="CH16" s="6"/>
      <c r="CI16" s="84"/>
      <c r="CJ16" s="6"/>
      <c r="CK16" s="84"/>
      <c r="CL16" s="7"/>
      <c r="CN16" s="81" t="str">
        <f>INDEX(Paramètres_Application!$N$1:$N$367,SUMPRODUCT((Paramètres_Application!$L$2:$L$367=MONTH(CO15))*(DAY(CO15)=Paramètres_Application!$M$2:$M$367)*ROW(Paramètres_Application!$L$2:$L$367)))</f>
        <v xml:space="preserve"> Raoul</v>
      </c>
      <c r="CO16" s="82"/>
      <c r="CP16" s="83"/>
      <c r="CQ16" s="109"/>
      <c r="CR16" s="89"/>
      <c r="CS16" s="2"/>
      <c r="CT16" s="67">
        <f t="shared" ref="CT16" si="260">CO15</f>
        <v>44384</v>
      </c>
      <c r="CU16" s="6"/>
      <c r="CV16" s="84"/>
      <c r="CW16" s="6"/>
      <c r="CX16" s="84"/>
      <c r="CY16" s="7"/>
      <c r="CZ16" s="18"/>
      <c r="DA16" s="81" t="str">
        <f>INDEX(Paramètres_Application!$N$1:$N$367,SUMPRODUCT((Paramètres_Application!$L$2:$L$367=MONTH(DB15))*(DAY(DB15)=Paramètres_Application!$M$2:$M$367)*ROW(Paramètres_Application!$L$2:$L$367)))</f>
        <v xml:space="preserve"> Gilbert</v>
      </c>
      <c r="DB16" s="82"/>
      <c r="DC16" s="83"/>
      <c r="DD16" s="109"/>
      <c r="DE16" s="89"/>
      <c r="DF16" s="2"/>
      <c r="DG16" s="67">
        <f t="shared" ref="DG16" si="261">DB15</f>
        <v>44354</v>
      </c>
      <c r="DH16" s="6"/>
      <c r="DI16" s="84"/>
      <c r="DJ16" s="6"/>
      <c r="DK16" s="84"/>
      <c r="DL16" s="7"/>
      <c r="DN16" s="81" t="str">
        <f>INDEX(Paramètres_Application!$N$1:$N$367,SUMPRODUCT((Paramètres_Application!$L$2:$L$367=MONTH(DO15))*(DAY(DO15)=Paramètres_Application!$M$2:$M$367)*ROW(Paramètres_Application!$L$2:$L$367)))</f>
        <v xml:space="preserve"> Raoul</v>
      </c>
      <c r="DO16" s="82"/>
      <c r="DP16" s="83"/>
      <c r="DQ16" s="109"/>
      <c r="DR16" s="89"/>
      <c r="DS16" s="2"/>
      <c r="DT16" s="67">
        <f t="shared" ref="DT16" si="262">DO15</f>
        <v>44384</v>
      </c>
      <c r="DU16" s="6"/>
      <c r="DV16" s="84"/>
      <c r="DW16" s="6"/>
      <c r="DX16" s="84"/>
      <c r="DY16" s="7"/>
      <c r="EA16" s="81" t="str">
        <f>INDEX(Paramètres_Application!$N$1:$N$367,SUMPRODUCT((Paramètres_Application!$L$2:$L$367=MONTH(EB15))*(DAY(EB15)=Paramètres_Application!$M$2:$M$367)*ROW(Paramètres_Application!$L$2:$L$367)))</f>
        <v xml:space="preserve"> Gaétan</v>
      </c>
      <c r="EB16" s="82"/>
      <c r="EC16" s="83"/>
      <c r="ED16" s="109"/>
      <c r="EE16" s="89"/>
      <c r="EF16" s="2"/>
      <c r="EG16" s="67">
        <f t="shared" ref="EG16" si="263">EB15</f>
        <v>44415</v>
      </c>
      <c r="EH16" s="6"/>
      <c r="EI16" s="84"/>
      <c r="EJ16" s="6"/>
      <c r="EK16" s="84"/>
      <c r="EL16" s="7"/>
      <c r="EN16" s="81" t="str">
        <f>INDEX(Paramètres_Application!$N$1:$N$367,SUMPRODUCT((Paramètres_Application!$L$2:$L$367=MONTH(EO15))*(DAY(EO15)=Paramètres_Application!$M$2:$M$367)*ROW(Paramètres_Application!$L$2:$L$367)))</f>
        <v xml:space="preserve"> Reine</v>
      </c>
      <c r="EO16" s="82"/>
      <c r="EP16" s="83"/>
      <c r="EQ16" s="109"/>
      <c r="ER16" s="89"/>
      <c r="ES16" s="2"/>
      <c r="ET16" s="67">
        <f t="shared" ref="ET16" si="264">EO15</f>
        <v>44446</v>
      </c>
      <c r="EU16" s="6"/>
      <c r="EV16" s="84"/>
      <c r="EW16" s="6"/>
      <c r="EX16" s="84"/>
      <c r="EY16" s="7"/>
      <c r="FA16" s="81" t="str">
        <f>INDEX(Paramètres_Application!$N$1:$N$367,SUMPRODUCT((Paramètres_Application!$L$2:$L$367=MONTH(FB15))*(DAY(FB15)=Paramètres_Application!$M$2:$M$367)*ROW(Paramètres_Application!$L$2:$L$367)))</f>
        <v xml:space="preserve"> Serge</v>
      </c>
      <c r="FB16" s="82"/>
      <c r="FC16" s="83"/>
      <c r="FD16" s="109"/>
      <c r="FE16" s="89"/>
      <c r="FF16" s="2"/>
      <c r="FG16" s="67">
        <f t="shared" ref="FG16" si="265">FB15</f>
        <v>44476</v>
      </c>
      <c r="FH16" s="6"/>
      <c r="FI16" s="84"/>
      <c r="FJ16" s="6"/>
      <c r="FK16" s="84"/>
      <c r="FL16" s="7"/>
      <c r="FN16" s="81" t="str">
        <f>INDEX(Paramètres_Application!$N$1:$N$367,SUMPRODUCT((Paramètres_Application!$L$2:$L$367=MONTH(FO15))*(DAY(FO15)=Paramètres_Application!$M$2:$M$367)*ROW(Paramètres_Application!$L$2:$L$367)))</f>
        <v xml:space="preserve"> Carine</v>
      </c>
      <c r="FO16" s="82"/>
      <c r="FP16" s="83"/>
      <c r="FQ16" s="109"/>
      <c r="FR16" s="89"/>
      <c r="FS16" s="32"/>
      <c r="FT16" s="67">
        <f t="shared" ref="FT16" si="266">FO15</f>
        <v>44507</v>
      </c>
      <c r="FU16" s="6"/>
      <c r="FV16" s="84"/>
      <c r="FW16" s="6"/>
      <c r="FX16" s="84"/>
      <c r="FY16" s="7"/>
      <c r="GA16" s="81" t="str">
        <f>INDEX(Paramètres_Application!$N$1:$N$367,SUMPRODUCT((Paramètres_Application!$L$2:$L$367=MONTH(GB15))*(DAY(GB15)=Paramètres_Application!$M$2:$M$367)*ROW(Paramètres_Application!$L$2:$L$367)))</f>
        <v xml:space="preserve"> Ambroise</v>
      </c>
      <c r="GB16" s="82"/>
      <c r="GC16" s="83"/>
      <c r="GD16" s="109"/>
      <c r="GE16" s="89"/>
      <c r="GF16" s="2"/>
      <c r="GG16" s="67">
        <f t="shared" ref="GG16" si="267">GB15</f>
        <v>44537</v>
      </c>
      <c r="GH16" s="6"/>
      <c r="GI16" s="84"/>
      <c r="GJ16" s="6"/>
      <c r="GK16" s="84"/>
      <c r="GL16" s="7"/>
      <c r="GN16" s="81" t="str">
        <f>INDEX(Paramètres_Application!$N$1:$N$367,SUMPRODUCT((Paramètres_Application!$L$2:$L$367=MONTH(GO15))*(DAY(GO15)=Paramètres_Application!$M$2:$M$367)*ROW(Paramètres_Application!$L$2:$L$367)))</f>
        <v xml:space="preserve"> Raymond</v>
      </c>
      <c r="GO16" s="82"/>
      <c r="GP16" s="83"/>
      <c r="GQ16" s="109"/>
      <c r="GR16" s="89"/>
      <c r="GS16" s="2"/>
      <c r="GT16" s="67">
        <f t="shared" ref="GT16" si="268">GO15</f>
        <v>44568</v>
      </c>
      <c r="GU16" s="6"/>
      <c r="GV16" s="84"/>
      <c r="GW16" s="6"/>
      <c r="GX16" s="84"/>
      <c r="GY16" s="7"/>
    </row>
    <row r="17" spans="1:207" ht="22.5" customHeight="1" x14ac:dyDescent="0.25">
      <c r="A17" s="19" t="str">
        <f t="shared" si="13"/>
        <v>M</v>
      </c>
      <c r="B17" s="20">
        <f t="shared" ref="B17" si="269">B15+1</f>
        <v>44173</v>
      </c>
      <c r="C17" s="11" t="str">
        <f>TEXT(B17-DATE(An-1,1,1)+((DATE(An,1,1)-DATE(An-1,1,1))-365),"000")&amp;" - "&amp;TEXT(DATE(An-1,12,31)-B17,"000")</f>
        <v>343 - 023</v>
      </c>
      <c r="D17" s="108" t="str">
        <f>IFERROR(INDEX(Paramètres_Application!$J$2:$J$35,MATCH(Calendrier!B17,Paramètres_Application!$I$2:$I$35,0)),"")</f>
        <v/>
      </c>
      <c r="E17" s="88" t="str">
        <f>IF(A17="L","S" &amp; TEXT(INT((B17-LOOKUP(B17,DATE(YEAR(B17)+{-1;0;1},1,3)-WEEKDAY(DATE(YEAR(B17)+{-1;0;1},1,3))+2))/7)+1,"00"),"")</f>
        <v/>
      </c>
      <c r="F17" s="2"/>
      <c r="G17" s="67">
        <f t="shared" ref="G17" si="270">B17</f>
        <v>44173</v>
      </c>
      <c r="H17" s="6"/>
      <c r="I17" s="84"/>
      <c r="J17" s="6"/>
      <c r="K17" s="84"/>
      <c r="L17" s="7"/>
      <c r="N17" s="9" t="str">
        <f t="shared" si="14"/>
        <v>V</v>
      </c>
      <c r="O17" s="10">
        <f t="shared" ref="O17" si="271">O15+1</f>
        <v>44204</v>
      </c>
      <c r="P17" s="11" t="str">
        <f>TEXT(O17-DATE(An,1,1)+1,"000")&amp;" - "&amp;TEXT(DATE(An,12,31)-O15,"000")-1</f>
        <v>008 - 357</v>
      </c>
      <c r="Q17" s="108" t="str">
        <f>IFERROR(INDEX(Paramètres_Application!$J$2:$J$35,MATCH(Calendrier!O17,Paramètres_Application!$I$2:$I$35,0)),"")</f>
        <v/>
      </c>
      <c r="R17" s="88" t="str">
        <f>IF(N17="L","S" &amp; TEXT(INT((O17-LOOKUP(O17,DATE(YEAR(O17)+{-1;0;1},1,3)-WEEKDAY(DATE(YEAR(O17)+{-1;0;1},1,3))+2))/7)+1,"00"),"")</f>
        <v/>
      </c>
      <c r="S17" s="2"/>
      <c r="T17" s="67">
        <f t="shared" ref="T17" si="272">O17</f>
        <v>44204</v>
      </c>
      <c r="U17" s="6"/>
      <c r="V17" s="84"/>
      <c r="W17" s="6"/>
      <c r="X17" s="84"/>
      <c r="Y17" s="7"/>
      <c r="AA17" s="19" t="str">
        <f t="shared" si="15"/>
        <v>L</v>
      </c>
      <c r="AB17" s="20">
        <f t="shared" ref="AB17" si="273">AB15+1</f>
        <v>44235</v>
      </c>
      <c r="AC17" s="11" t="str">
        <f>TEXT(AB17-DATE(An,1,1)+1,"000")&amp;" - "&amp;TEXT(DATE(An,12,31)-AB15,"000")-1</f>
        <v>039 - 326</v>
      </c>
      <c r="AD17" s="108" t="str">
        <f>IFERROR(INDEX(Paramètres_Application!$J$2:$J$35,MATCH(Calendrier!AB17,Paramètres_Application!$I$2:$I$35,0)),"")</f>
        <v/>
      </c>
      <c r="AE17" s="88" t="str">
        <f>IF(AA17="L","S" &amp; TEXT(INT((AB17-LOOKUP(AB17,DATE(YEAR(AB17)+{-1;0;1},1,3)-WEEKDAY(DATE(YEAR(AB17)+{-1;0;1},1,3))+2))/7)+1,"00"),"")</f>
        <v>S06</v>
      </c>
      <c r="AF17" s="2"/>
      <c r="AG17" s="67">
        <f t="shared" ref="AG17" si="274">AB17</f>
        <v>44235</v>
      </c>
      <c r="AH17" s="6"/>
      <c r="AI17" s="84"/>
      <c r="AJ17" s="6"/>
      <c r="AK17" s="84"/>
      <c r="AL17" s="7"/>
      <c r="AN17" s="23" t="str">
        <f t="shared" si="16"/>
        <v>L</v>
      </c>
      <c r="AO17" s="24">
        <f t="shared" ref="AO17" si="275">AO15+1</f>
        <v>44263</v>
      </c>
      <c r="AP17" s="22" t="str">
        <f>TEXT(AO17-DATE(An,1,1)+1,"000")&amp;" - "&amp;TEXT(DATE(An,12,31)-AO15,"000")-1</f>
        <v>067 - 298</v>
      </c>
      <c r="AQ17" s="108" t="str">
        <f>IFERROR(INDEX(Paramètres_Application!$J$2:$J$35,MATCH(Calendrier!AO17,Paramètres_Application!$I$2:$I$35,0)),"")</f>
        <v/>
      </c>
      <c r="AR17" s="88" t="str">
        <f>IF(AN17="L","S" &amp; TEXT(INT((AO17-LOOKUP(AO17,DATE(YEAR(AO17)+{-1;0;1},1,3)-WEEKDAY(DATE(YEAR(AO17)+{-1;0;1},1,3))+2))/7)+1,"00"),"")</f>
        <v>S10</v>
      </c>
      <c r="AS17" s="2"/>
      <c r="AT17" s="67">
        <f t="shared" ref="AT17" si="276">AO17</f>
        <v>44263</v>
      </c>
      <c r="AU17" s="6"/>
      <c r="AV17" s="84"/>
      <c r="AW17" s="6"/>
      <c r="AX17" s="84"/>
      <c r="AY17" s="7"/>
      <c r="BA17" s="19" t="str">
        <f t="shared" si="17"/>
        <v>J</v>
      </c>
      <c r="BB17" s="20">
        <f t="shared" ref="BB17" si="277">BB15+1</f>
        <v>44294</v>
      </c>
      <c r="BC17" s="11" t="str">
        <f>TEXT(BB17-DATE(An,1,1)+1,"000")&amp;" - "&amp;TEXT(DATE(An,12,31)-BB15,"000")-1</f>
        <v>098 - 267</v>
      </c>
      <c r="BD17" s="108" t="str">
        <f>IFERROR(INDEX(Paramètres_Application!$J$2:$J$35,MATCH(Calendrier!BB17,Paramètres_Application!$I$2:$I$35,0)),"")</f>
        <v/>
      </c>
      <c r="BE17" s="88" t="str">
        <f>IF(BA17="L","S" &amp; TEXT(INT((BB17-LOOKUP(BB17,DATE(YEAR(BB17)+{-1;0;1},1,3)-WEEKDAY(DATE(YEAR(BB17)+{-1;0;1},1,3))+2))/7)+1,"00"),"")</f>
        <v/>
      </c>
      <c r="BF17" s="2"/>
      <c r="BG17" s="67">
        <f t="shared" ref="BG17" si="278">BB17</f>
        <v>44294</v>
      </c>
      <c r="BH17" s="6"/>
      <c r="BI17" s="84"/>
      <c r="BJ17" s="6"/>
      <c r="BK17" s="84"/>
      <c r="BL17" s="7"/>
      <c r="BN17" s="23" t="str">
        <f t="shared" si="18"/>
        <v>S</v>
      </c>
      <c r="BO17" s="24">
        <f t="shared" ref="BO17" si="279">BO15+1</f>
        <v>44324</v>
      </c>
      <c r="BP17" s="22" t="str">
        <f>TEXT(BO17-DATE(An,1,1)+1,"000")&amp;" - "&amp;TEXT(DATE(An,12,31)-BO15,"000")-1</f>
        <v>128 - 237</v>
      </c>
      <c r="BQ17" s="108" t="str">
        <f>IFERROR(INDEX(Paramètres_Application!$J$2:$J$35,MATCH(Calendrier!BO17,Paramètres_Application!$I$2:$I$35,0)),"")</f>
        <v>Victoire 1945</v>
      </c>
      <c r="BR17" s="88" t="str">
        <f>IF(BN17="L","S" &amp; TEXT(INT((BO17-LOOKUP(BO17,DATE(YEAR(BO17)+{-1;0;1},1,3)-WEEKDAY(DATE(YEAR(BO17)+{-1;0;1},1,3))+2))/7)+1,"00"),"")</f>
        <v/>
      </c>
      <c r="BS17" s="2"/>
      <c r="BT17" s="67">
        <f t="shared" ref="BT17" si="280">BO17</f>
        <v>44324</v>
      </c>
      <c r="BU17" s="6"/>
      <c r="BV17" s="84"/>
      <c r="BW17" s="6"/>
      <c r="BX17" s="84"/>
      <c r="BY17" s="7"/>
      <c r="CA17" s="19" t="str">
        <f t="shared" si="19"/>
        <v>M</v>
      </c>
      <c r="CB17" s="20">
        <f t="shared" ref="CB17" si="281">CB15+1</f>
        <v>44355</v>
      </c>
      <c r="CC17" s="11" t="str">
        <f>TEXT(CB17-DATE(An,1,1)+1,"000")&amp;" - "&amp;TEXT(DATE(An,12,31)-CB15,"000")-1</f>
        <v>159 - 206</v>
      </c>
      <c r="CD17" s="108" t="str">
        <f>IFERROR(INDEX(Paramètres_Application!$J$2:$J$35,MATCH(Calendrier!CB17,Paramètres_Application!$I$2:$I$35,0)),"")</f>
        <v/>
      </c>
      <c r="CE17" s="88" t="str">
        <f>IF(CA17="L","S" &amp; TEXT(INT((CB17-LOOKUP(CB17,DATE(YEAR(CB17)+{-1;0;1},1,3)-WEEKDAY(DATE(YEAR(CB17)+{-1;0;1},1,3))+2))/7)+1,"00"),"")</f>
        <v/>
      </c>
      <c r="CF17" s="2"/>
      <c r="CG17" s="67">
        <f t="shared" ref="CG17" si="282">CB17</f>
        <v>44355</v>
      </c>
      <c r="CH17" s="6"/>
      <c r="CI17" s="84"/>
      <c r="CJ17" s="6"/>
      <c r="CK17" s="84"/>
      <c r="CL17" s="7"/>
      <c r="CN17" s="23" t="str">
        <f t="shared" si="20"/>
        <v>J</v>
      </c>
      <c r="CO17" s="24">
        <f t="shared" ref="CO17" si="283">CO15+1</f>
        <v>44385</v>
      </c>
      <c r="CP17" s="22" t="str">
        <f>TEXT(CO17-DATE(An,1,1)+1,"000")&amp;" - "&amp;TEXT(DATE(An,12,31)-CO15,"000")-1</f>
        <v>189 - 176</v>
      </c>
      <c r="CQ17" s="108" t="str">
        <f>IFERROR(INDEX(Paramètres_Application!$J$2:$J$35,MATCH(Calendrier!CO17,Paramètres_Application!$I$2:$I$35,0)),"")</f>
        <v/>
      </c>
      <c r="CR17" s="88" t="str">
        <f>IF(CN17="L","S" &amp; TEXT(INT((CO17-LOOKUP(CO17,DATE(YEAR(CO17)+{-1;0;1},1,3)-WEEKDAY(DATE(YEAR(CO17)+{-1;0;1},1,3))+2))/7)+1,"00"),"")</f>
        <v/>
      </c>
      <c r="CS17" s="2"/>
      <c r="CT17" s="67">
        <f t="shared" ref="CT17" si="284">CO17</f>
        <v>44385</v>
      </c>
      <c r="CU17" s="6"/>
      <c r="CV17" s="84"/>
      <c r="CW17" s="6"/>
      <c r="CX17" s="84"/>
      <c r="CY17" s="7"/>
      <c r="CZ17" s="18"/>
      <c r="DA17" s="19" t="str">
        <f t="shared" si="21"/>
        <v>M</v>
      </c>
      <c r="DB17" s="20">
        <f t="shared" ref="DB17" si="285">DB15+1</f>
        <v>44355</v>
      </c>
      <c r="DC17" s="11" t="str">
        <f>TEXT(DB17-DATE(An,1,1)+1,"000")&amp;" - "&amp;TEXT(DATE(An,12,31)-DB15,"000")-1</f>
        <v>159 - 206</v>
      </c>
      <c r="DD17" s="108" t="str">
        <f>IFERROR(INDEX(Paramètres_Application!$J$2:$J$35,MATCH(Calendrier!DB17,Paramètres_Application!$I$2:$I$35,0)),"")</f>
        <v/>
      </c>
      <c r="DE17" s="88" t="str">
        <f>IF(DA17="L","S" &amp; TEXT(INT((DB17-LOOKUP(DB17,DATE(YEAR(DB17)+{-1;0;1},1,3)-WEEKDAY(DATE(YEAR(DB17)+{-1;0;1},1,3))+2))/7)+1,"00"),"")</f>
        <v/>
      </c>
      <c r="DF17" s="2"/>
      <c r="DG17" s="67">
        <f t="shared" ref="DG17" si="286">DB17</f>
        <v>44355</v>
      </c>
      <c r="DH17" s="6"/>
      <c r="DI17" s="84"/>
      <c r="DJ17" s="6"/>
      <c r="DK17" s="84"/>
      <c r="DL17" s="7"/>
      <c r="DN17" s="23" t="str">
        <f t="shared" si="22"/>
        <v>J</v>
      </c>
      <c r="DO17" s="24">
        <f t="shared" ref="DO17" si="287">DO15+1</f>
        <v>44385</v>
      </c>
      <c r="DP17" s="22" t="str">
        <f>TEXT(DO17-DATE(An,1,1)+1,"000")&amp;" - "&amp;TEXT(DATE(An,12,31)-DO15,"000")-1</f>
        <v>189 - 176</v>
      </c>
      <c r="DQ17" s="108" t="str">
        <f>IFERROR(INDEX(Paramètres_Application!$J$2:$J$35,MATCH(Calendrier!DO17,Paramètres_Application!$I$2:$I$35,0)),"")</f>
        <v/>
      </c>
      <c r="DR17" s="88" t="str">
        <f>IF(DN17="L","S" &amp; TEXT(INT((DO17-LOOKUP(DO17,DATE(YEAR(DO17)+{-1;0;1},1,3)-WEEKDAY(DATE(YEAR(DO17)+{-1;0;1},1,3))+2))/7)+1,"00"),"")</f>
        <v/>
      </c>
      <c r="DS17" s="2"/>
      <c r="DT17" s="67">
        <f t="shared" ref="DT17" si="288">DO17</f>
        <v>44385</v>
      </c>
      <c r="DU17" s="6"/>
      <c r="DV17" s="84"/>
      <c r="DW17" s="6"/>
      <c r="DX17" s="84"/>
      <c r="DY17" s="7"/>
      <c r="EA17" s="19" t="str">
        <f t="shared" si="23"/>
        <v>D</v>
      </c>
      <c r="EB17" s="20">
        <f t="shared" ref="EB17" si="289">EB15+1</f>
        <v>44416</v>
      </c>
      <c r="EC17" s="11" t="str">
        <f>TEXT(EB17-DATE(An,1,1)+1,"000")&amp;" - "&amp;TEXT(DATE(An,12,31)-EB15,"000")-1</f>
        <v>220 - 145</v>
      </c>
      <c r="ED17" s="108" t="str">
        <f>IFERROR(INDEX(Paramètres_Application!$J$2:$J$35,MATCH(Calendrier!EB17,Paramètres_Application!$I$2:$I$35,0)),"")</f>
        <v/>
      </c>
      <c r="EE17" s="88" t="str">
        <f>IF(EA17="L","S" &amp; TEXT(INT((EB17-LOOKUP(EB17,DATE(YEAR(EB17)+{-1;0;1},1,3)-WEEKDAY(DATE(YEAR(EB17)+{-1;0;1},1,3))+2))/7)+1,"00"),"")</f>
        <v/>
      </c>
      <c r="EF17" s="2"/>
      <c r="EG17" s="67">
        <f t="shared" ref="EG17" si="290">EB17</f>
        <v>44416</v>
      </c>
      <c r="EH17" s="6"/>
      <c r="EI17" s="84"/>
      <c r="EJ17" s="6"/>
      <c r="EK17" s="84"/>
      <c r="EL17" s="7"/>
      <c r="EN17" s="23" t="str">
        <f t="shared" si="24"/>
        <v>M</v>
      </c>
      <c r="EO17" s="24">
        <f t="shared" ref="EO17" si="291">EO15+1</f>
        <v>44447</v>
      </c>
      <c r="EP17" s="22" t="str">
        <f>TEXT(EO17-DATE(An,1,1)+1,"000")&amp;" - "&amp;TEXT(DATE(An,12,31)-EO15,"000")-1</f>
        <v>251 - 114</v>
      </c>
      <c r="EQ17" s="108" t="str">
        <f>IFERROR(INDEX(Paramètres_Application!$J$2:$J$35,MATCH(Calendrier!EO17,Paramètres_Application!$I$2:$I$35,0)),"")</f>
        <v/>
      </c>
      <c r="ER17" s="88" t="str">
        <f>IF(EN17="L","S" &amp; TEXT(INT((EO17-LOOKUP(EO17,DATE(YEAR(EO17)+{-1;0;1},1,3)-WEEKDAY(DATE(YEAR(EO17)+{-1;0;1},1,3))+2))/7)+1,"00"),"")</f>
        <v/>
      </c>
      <c r="ES17" s="2"/>
      <c r="ET17" s="67">
        <f t="shared" ref="ET17" si="292">EO17</f>
        <v>44447</v>
      </c>
      <c r="EU17" s="6"/>
      <c r="EV17" s="84"/>
      <c r="EW17" s="6"/>
      <c r="EX17" s="84"/>
      <c r="EY17" s="7"/>
      <c r="FA17" s="19" t="str">
        <f t="shared" si="25"/>
        <v>V</v>
      </c>
      <c r="FB17" s="20">
        <f t="shared" ref="FB17" si="293">FB15+1</f>
        <v>44477</v>
      </c>
      <c r="FC17" s="11" t="str">
        <f>TEXT(FB17-DATE(An,1,1)+1,"000")&amp;" - "&amp;TEXT(DATE(An,12,31)-FB15,"000")-1</f>
        <v>281 - 84</v>
      </c>
      <c r="FD17" s="108" t="str">
        <f>IFERROR(INDEX(Paramètres_Application!$J$2:$J$35,MATCH(Calendrier!FB17,Paramètres_Application!$I$2:$I$35,0)),"")</f>
        <v/>
      </c>
      <c r="FE17" s="88" t="str">
        <f>IF(FA17="L","S" &amp; TEXT(INT((FB17-LOOKUP(FB17,DATE(YEAR(FB17)+{-1;0;1},1,3)-WEEKDAY(DATE(YEAR(FB17)+{-1;0;1},1,3))+2))/7)+1,"00"),"")</f>
        <v/>
      </c>
      <c r="FF17" s="2"/>
      <c r="FG17" s="67">
        <f t="shared" ref="FG17" si="294">FB17</f>
        <v>44477</v>
      </c>
      <c r="FH17" s="6"/>
      <c r="FI17" s="84"/>
      <c r="FJ17" s="6"/>
      <c r="FK17" s="84"/>
      <c r="FL17" s="7"/>
      <c r="FN17" s="23" t="str">
        <f t="shared" si="26"/>
        <v>L</v>
      </c>
      <c r="FO17" s="24">
        <f t="shared" ref="FO17" si="295">FO15+1</f>
        <v>44508</v>
      </c>
      <c r="FP17" s="22" t="str">
        <f>TEXT(FO17-DATE(An,1,1)+1,"000")&amp;" - "&amp;TEXT(DATE(An,12,31)-FO15,"000")-1</f>
        <v>312 - 53</v>
      </c>
      <c r="FQ17" s="108" t="str">
        <f>IFERROR(INDEX(Paramètres_Application!$J$2:$J$35,MATCH(Calendrier!FO17,Paramètres_Application!$I$2:$I$35,0)),"")</f>
        <v/>
      </c>
      <c r="FR17" s="88" t="str">
        <f>IF(FN17="L","S" &amp; TEXT(INT((FO17-LOOKUP(FO17,DATE(YEAR(FO17)+{-1;0;1},1,3)-WEEKDAY(DATE(YEAR(FO17)+{-1;0;1},1,3))+2))/7)+1,"00"),"")</f>
        <v>S45</v>
      </c>
      <c r="FS17" s="32"/>
      <c r="FT17" s="67">
        <f t="shared" ref="FT17" si="296">FO17</f>
        <v>44508</v>
      </c>
      <c r="FU17" s="6"/>
      <c r="FV17" s="84"/>
      <c r="FW17" s="6"/>
      <c r="FX17" s="84"/>
      <c r="FY17" s="7"/>
      <c r="GA17" s="19" t="str">
        <f t="shared" si="27"/>
        <v>M</v>
      </c>
      <c r="GB17" s="20">
        <f t="shared" ref="GB17" si="297">GB15+1</f>
        <v>44538</v>
      </c>
      <c r="GC17" s="11" t="str">
        <f>TEXT(GB17-DATE(An,1,1)+1,"000")&amp;" - "&amp;TEXT(DATE(An,12,31)-GB15,"000")-1</f>
        <v>342 - 23</v>
      </c>
      <c r="GD17" s="108" t="str">
        <f>IFERROR(INDEX(Paramètres_Application!$J$2:$J$35,MATCH(Calendrier!GB17,Paramètres_Application!$I$2:$I$35,0)),"")</f>
        <v/>
      </c>
      <c r="GE17" s="88" t="str">
        <f>IF(GA17="L","S" &amp; TEXT(INT((GB17-LOOKUP(GB17,DATE(YEAR(GB17)+{-1;0;1},1,3)-WEEKDAY(DATE(YEAR(GB17)+{-1;0;1},1,3))+2))/7)+1,"00"),"")</f>
        <v/>
      </c>
      <c r="GF17" s="2"/>
      <c r="GG17" s="67">
        <f t="shared" ref="GG17" si="298">GB17</f>
        <v>44538</v>
      </c>
      <c r="GH17" s="6"/>
      <c r="GI17" s="84"/>
      <c r="GJ17" s="6"/>
      <c r="GK17" s="84"/>
      <c r="GL17" s="7"/>
      <c r="GN17" s="23" t="str">
        <f t="shared" si="28"/>
        <v>S</v>
      </c>
      <c r="GO17" s="24">
        <f t="shared" ref="GO17" si="299">GO15+1</f>
        <v>44569</v>
      </c>
      <c r="GP17" s="22" t="str">
        <f>TEXT(GO17-DATE(An+1,1,1)+1,"000")&amp;" - "&amp;TEXT(DATE(An+1,12,31)-GO15,"000")-1</f>
        <v>008 - 357</v>
      </c>
      <c r="GQ17" s="108" t="str">
        <f>IFERROR(INDEX(Paramètres_Application!$J$2:$J$35,MATCH(Calendrier!GO17,Paramètres_Application!$I$2:$I$35,0)),"")</f>
        <v/>
      </c>
      <c r="GR17" s="88" t="str">
        <f>IF(GN17="L","S" &amp; TEXT(INT((GO17-LOOKUP(GO17,DATE(YEAR(GO17)+{-1;0;1},1,3)-WEEKDAY(DATE(YEAR(GO17)+{-1;0;1},1,3))+2))/7)+1,"00"),"")</f>
        <v/>
      </c>
      <c r="GS17" s="2"/>
      <c r="GT17" s="67">
        <f t="shared" ref="GT17" si="300">GO17</f>
        <v>44569</v>
      </c>
      <c r="GU17" s="6"/>
      <c r="GV17" s="84"/>
      <c r="GW17" s="6"/>
      <c r="GX17" s="84"/>
      <c r="GY17" s="7"/>
    </row>
    <row r="18" spans="1:207" ht="22.5" customHeight="1" x14ac:dyDescent="0.25">
      <c r="A18" s="81" t="str">
        <f>INDEX(Paramètres_Application!$N$1:$N$367,SUMPRODUCT((Paramètres_Application!$L$2:$L$367=MONTH(B17))*(DAY(B17)=Paramètres_Application!$M$2:$M$367)*ROW(Paramètres_Application!$L$2:$L$367)))</f>
        <v xml:space="preserve"> Immaculée Conception</v>
      </c>
      <c r="B18" s="82"/>
      <c r="C18" s="83"/>
      <c r="D18" s="109"/>
      <c r="E18" s="89"/>
      <c r="F18" s="2"/>
      <c r="G18" s="67">
        <f t="shared" ref="G18" si="301">B17</f>
        <v>44173</v>
      </c>
      <c r="H18" s="6"/>
      <c r="I18" s="84"/>
      <c r="J18" s="6"/>
      <c r="K18" s="84"/>
      <c r="L18" s="7"/>
      <c r="N18" s="81" t="str">
        <f>INDEX(Paramètres_Application!$N$1:$N$367,SUMPRODUCT((Paramètres_Application!$L$2:$L$367=MONTH(O17))*(DAY(O17)=Paramètres_Application!$M$2:$M$367)*ROW(Paramètres_Application!$L$2:$L$367)))</f>
        <v xml:space="preserve"> Lucien</v>
      </c>
      <c r="O18" s="82"/>
      <c r="P18" s="83"/>
      <c r="Q18" s="109"/>
      <c r="R18" s="89"/>
      <c r="S18" s="2"/>
      <c r="T18" s="67">
        <f t="shared" ref="T18" si="302">O17</f>
        <v>44204</v>
      </c>
      <c r="U18" s="6"/>
      <c r="V18" s="84"/>
      <c r="W18" s="6"/>
      <c r="X18" s="84"/>
      <c r="Y18" s="7"/>
      <c r="AA18" s="81" t="str">
        <f>INDEX(Paramètres_Application!$N$1:$N$367,SUMPRODUCT((Paramètres_Application!$L$2:$L$367=MONTH(AB17))*(DAY(AB17)=Paramètres_Application!$M$2:$M$367)*ROW(Paramètres_Application!$L$2:$L$367)))</f>
        <v xml:space="preserve"> Jacqueline</v>
      </c>
      <c r="AB18" s="82"/>
      <c r="AC18" s="83"/>
      <c r="AD18" s="109"/>
      <c r="AE18" s="89"/>
      <c r="AF18" s="2"/>
      <c r="AG18" s="67">
        <f t="shared" ref="AG18" si="303">AB17</f>
        <v>44235</v>
      </c>
      <c r="AH18" s="6"/>
      <c r="AI18" s="84"/>
      <c r="AJ18" s="6"/>
      <c r="AK18" s="84"/>
      <c r="AL18" s="7"/>
      <c r="AN18" s="81" t="str">
        <f>INDEX(Paramètres_Application!$N$1:$N$367,SUMPRODUCT((Paramètres_Application!$L$2:$L$367=MONTH(AO17))*(DAY(AO17)=Paramètres_Application!$M$2:$M$367)*ROW(Paramètres_Application!$L$2:$L$367)))</f>
        <v xml:space="preserve"> Jean de Dieu</v>
      </c>
      <c r="AO18" s="82"/>
      <c r="AP18" s="83"/>
      <c r="AQ18" s="109"/>
      <c r="AR18" s="89"/>
      <c r="AS18" s="2"/>
      <c r="AT18" s="67">
        <f t="shared" ref="AT18" si="304">AO17</f>
        <v>44263</v>
      </c>
      <c r="AU18" s="6"/>
      <c r="AV18" s="84"/>
      <c r="AW18" s="6"/>
      <c r="AX18" s="84"/>
      <c r="AY18" s="7"/>
      <c r="BA18" s="81" t="str">
        <f>INDEX(Paramètres_Application!$N$1:$N$367,SUMPRODUCT((Paramètres_Application!$L$2:$L$367=MONTH(BB17))*(DAY(BB17)=Paramètres_Application!$M$2:$M$367)*ROW(Paramètres_Application!$L$2:$L$367)))</f>
        <v xml:space="preserve"> Julie</v>
      </c>
      <c r="BB18" s="82"/>
      <c r="BC18" s="83"/>
      <c r="BD18" s="109"/>
      <c r="BE18" s="89"/>
      <c r="BF18" s="2"/>
      <c r="BG18" s="67">
        <f t="shared" ref="BG18" si="305">BB17</f>
        <v>44294</v>
      </c>
      <c r="BH18" s="6"/>
      <c r="BI18" s="84"/>
      <c r="BJ18" s="6"/>
      <c r="BK18" s="84"/>
      <c r="BL18" s="7"/>
      <c r="BN18" s="81" t="str">
        <f>INDEX(Paramètres_Application!$N$1:$N$367,SUMPRODUCT((Paramètres_Application!$L$2:$L$367=MONTH(BO17))*(DAY(BO17)=Paramètres_Application!$M$2:$M$367)*ROW(Paramètres_Application!$L$2:$L$367)))</f>
        <v xml:space="preserve"> Armistice 1945</v>
      </c>
      <c r="BO18" s="82"/>
      <c r="BP18" s="83"/>
      <c r="BQ18" s="109"/>
      <c r="BR18" s="89"/>
      <c r="BS18" s="2"/>
      <c r="BT18" s="67">
        <f t="shared" ref="BT18" si="306">BO17</f>
        <v>44324</v>
      </c>
      <c r="BU18" s="6"/>
      <c r="BV18" s="84"/>
      <c r="BW18" s="6"/>
      <c r="BX18" s="84"/>
      <c r="BY18" s="7"/>
      <c r="CA18" s="81" t="str">
        <f>INDEX(Paramètres_Application!$N$1:$N$367,SUMPRODUCT((Paramètres_Application!$L$2:$L$367=MONTH(CB17))*(DAY(CB17)=Paramètres_Application!$M$2:$M$367)*ROW(Paramètres_Application!$L$2:$L$367)))</f>
        <v xml:space="preserve"> Médard</v>
      </c>
      <c r="CB18" s="82"/>
      <c r="CC18" s="83"/>
      <c r="CD18" s="109"/>
      <c r="CE18" s="89"/>
      <c r="CF18" s="2"/>
      <c r="CG18" s="67">
        <f t="shared" ref="CG18" si="307">CB17</f>
        <v>44355</v>
      </c>
      <c r="CH18" s="6"/>
      <c r="CI18" s="84"/>
      <c r="CJ18" s="6"/>
      <c r="CK18" s="84"/>
      <c r="CL18" s="7"/>
      <c r="CN18" s="81" t="str">
        <f>INDEX(Paramètres_Application!$N$1:$N$367,SUMPRODUCT((Paramètres_Application!$L$2:$L$367=MONTH(CO17))*(DAY(CO17)=Paramètres_Application!$M$2:$M$367)*ROW(Paramètres_Application!$L$2:$L$367)))</f>
        <v xml:space="preserve"> Thibault</v>
      </c>
      <c r="CO18" s="82"/>
      <c r="CP18" s="83"/>
      <c r="CQ18" s="109"/>
      <c r="CR18" s="89"/>
      <c r="CS18" s="2"/>
      <c r="CT18" s="67">
        <f t="shared" ref="CT18" si="308">CO17</f>
        <v>44385</v>
      </c>
      <c r="CU18" s="6"/>
      <c r="CV18" s="84"/>
      <c r="CW18" s="6"/>
      <c r="CX18" s="84"/>
      <c r="CY18" s="7"/>
      <c r="CZ18" s="18"/>
      <c r="DA18" s="81" t="str">
        <f>INDEX(Paramètres_Application!$N$1:$N$367,SUMPRODUCT((Paramètres_Application!$L$2:$L$367=MONTH(DB17))*(DAY(DB17)=Paramètres_Application!$M$2:$M$367)*ROW(Paramètres_Application!$L$2:$L$367)))</f>
        <v xml:space="preserve"> Médard</v>
      </c>
      <c r="DB18" s="82"/>
      <c r="DC18" s="83"/>
      <c r="DD18" s="109"/>
      <c r="DE18" s="89"/>
      <c r="DF18" s="2"/>
      <c r="DG18" s="67">
        <f t="shared" ref="DG18" si="309">DB17</f>
        <v>44355</v>
      </c>
      <c r="DH18" s="6"/>
      <c r="DI18" s="84"/>
      <c r="DJ18" s="6"/>
      <c r="DK18" s="84"/>
      <c r="DL18" s="7"/>
      <c r="DN18" s="81" t="str">
        <f>INDEX(Paramètres_Application!$N$1:$N$367,SUMPRODUCT((Paramètres_Application!$L$2:$L$367=MONTH(DO17))*(DAY(DO17)=Paramètres_Application!$M$2:$M$367)*ROW(Paramètres_Application!$L$2:$L$367)))</f>
        <v xml:space="preserve"> Thibault</v>
      </c>
      <c r="DO18" s="82"/>
      <c r="DP18" s="83"/>
      <c r="DQ18" s="109"/>
      <c r="DR18" s="89"/>
      <c r="DS18" s="2"/>
      <c r="DT18" s="67">
        <f t="shared" ref="DT18" si="310">DO17</f>
        <v>44385</v>
      </c>
      <c r="DU18" s="6"/>
      <c r="DV18" s="84"/>
      <c r="DW18" s="6"/>
      <c r="DX18" s="84"/>
      <c r="DY18" s="7"/>
      <c r="EA18" s="81" t="str">
        <f>INDEX(Paramètres_Application!$N$1:$N$367,SUMPRODUCT((Paramètres_Application!$L$2:$L$367=MONTH(EB17))*(DAY(EB17)=Paramètres_Application!$M$2:$M$367)*ROW(Paramètres_Application!$L$2:$L$367)))</f>
        <v xml:space="preserve"> Dominique</v>
      </c>
      <c r="EB18" s="82"/>
      <c r="EC18" s="83"/>
      <c r="ED18" s="109"/>
      <c r="EE18" s="89"/>
      <c r="EF18" s="2"/>
      <c r="EG18" s="67">
        <f t="shared" ref="EG18" si="311">EB17</f>
        <v>44416</v>
      </c>
      <c r="EH18" s="6"/>
      <c r="EI18" s="84"/>
      <c r="EJ18" s="6"/>
      <c r="EK18" s="84"/>
      <c r="EL18" s="7"/>
      <c r="EN18" s="81" t="str">
        <f>INDEX(Paramètres_Application!$N$1:$N$367,SUMPRODUCT((Paramètres_Application!$L$2:$L$367=MONTH(EO17))*(DAY(EO17)=Paramètres_Application!$M$2:$M$367)*ROW(Paramètres_Application!$L$2:$L$367)))</f>
        <v xml:space="preserve"> Nativité</v>
      </c>
      <c r="EO18" s="82"/>
      <c r="EP18" s="83"/>
      <c r="EQ18" s="109"/>
      <c r="ER18" s="89"/>
      <c r="ES18" s="2"/>
      <c r="ET18" s="67">
        <f t="shared" ref="ET18" si="312">EO17</f>
        <v>44447</v>
      </c>
      <c r="EU18" s="6"/>
      <c r="EV18" s="84"/>
      <c r="EW18" s="6"/>
      <c r="EX18" s="84"/>
      <c r="EY18" s="7"/>
      <c r="FA18" s="81" t="str">
        <f>INDEX(Paramètres_Application!$N$1:$N$367,SUMPRODUCT((Paramètres_Application!$L$2:$L$367=MONTH(FB17))*(DAY(FB17)=Paramètres_Application!$M$2:$M$367)*ROW(Paramètres_Application!$L$2:$L$367)))</f>
        <v xml:space="preserve"> Pélagie</v>
      </c>
      <c r="FB18" s="82"/>
      <c r="FC18" s="83"/>
      <c r="FD18" s="109"/>
      <c r="FE18" s="89"/>
      <c r="FF18" s="2"/>
      <c r="FG18" s="67">
        <f t="shared" ref="FG18" si="313">FB17</f>
        <v>44477</v>
      </c>
      <c r="FH18" s="6"/>
      <c r="FI18" s="84"/>
      <c r="FJ18" s="6"/>
      <c r="FK18" s="84"/>
      <c r="FL18" s="7"/>
      <c r="FN18" s="81" t="str">
        <f>INDEX(Paramètres_Application!$N$1:$N$367,SUMPRODUCT((Paramètres_Application!$L$2:$L$367=MONTH(FO17))*(DAY(FO17)=Paramètres_Application!$M$2:$M$367)*ROW(Paramètres_Application!$L$2:$L$367)))</f>
        <v xml:space="preserve"> Geoffroy</v>
      </c>
      <c r="FO18" s="82"/>
      <c r="FP18" s="83"/>
      <c r="FQ18" s="109"/>
      <c r="FR18" s="89"/>
      <c r="FS18" s="32"/>
      <c r="FT18" s="67">
        <f t="shared" ref="FT18" si="314">FO17</f>
        <v>44508</v>
      </c>
      <c r="FU18" s="6"/>
      <c r="FV18" s="84"/>
      <c r="FW18" s="6"/>
      <c r="FX18" s="84"/>
      <c r="FY18" s="7"/>
      <c r="GA18" s="81" t="str">
        <f>INDEX(Paramètres_Application!$N$1:$N$367,SUMPRODUCT((Paramètres_Application!$L$2:$L$367=MONTH(GB17))*(DAY(GB17)=Paramètres_Application!$M$2:$M$367)*ROW(Paramètres_Application!$L$2:$L$367)))</f>
        <v xml:space="preserve"> Immaculée Conception</v>
      </c>
      <c r="GB18" s="82"/>
      <c r="GC18" s="83"/>
      <c r="GD18" s="109"/>
      <c r="GE18" s="89"/>
      <c r="GF18" s="2"/>
      <c r="GG18" s="67">
        <f t="shared" ref="GG18" si="315">GB17</f>
        <v>44538</v>
      </c>
      <c r="GH18" s="6"/>
      <c r="GI18" s="84"/>
      <c r="GJ18" s="6"/>
      <c r="GK18" s="84"/>
      <c r="GL18" s="7"/>
      <c r="GN18" s="81" t="str">
        <f>INDEX(Paramètres_Application!$N$1:$N$367,SUMPRODUCT((Paramètres_Application!$L$2:$L$367=MONTH(GO17))*(DAY(GO17)=Paramètres_Application!$M$2:$M$367)*ROW(Paramètres_Application!$L$2:$L$367)))</f>
        <v xml:space="preserve"> Lucien</v>
      </c>
      <c r="GO18" s="82"/>
      <c r="GP18" s="83"/>
      <c r="GQ18" s="109"/>
      <c r="GR18" s="89"/>
      <c r="GS18" s="2"/>
      <c r="GT18" s="67">
        <f t="shared" ref="GT18" si="316">GO17</f>
        <v>44569</v>
      </c>
      <c r="GU18" s="6"/>
      <c r="GV18" s="84"/>
      <c r="GW18" s="6"/>
      <c r="GX18" s="84"/>
      <c r="GY18" s="7"/>
    </row>
    <row r="19" spans="1:207" ht="22.5" customHeight="1" x14ac:dyDescent="0.25">
      <c r="A19" s="19" t="str">
        <f t="shared" si="13"/>
        <v>M</v>
      </c>
      <c r="B19" s="20">
        <f t="shared" ref="B19" si="317">B17+1</f>
        <v>44174</v>
      </c>
      <c r="C19" s="11" t="str">
        <f>TEXT(B19-DATE(An-1,1,1)+((DATE(An,1,1)-DATE(An-1,1,1))-365),"000")&amp;" - "&amp;TEXT(DATE(An-1,12,31)-B19,"000")</f>
        <v>344 - 022</v>
      </c>
      <c r="D19" s="108" t="str">
        <f>IFERROR(INDEX(Paramètres_Application!$J$2:$J$35,MATCH(Calendrier!B19,Paramètres_Application!$I$2:$I$35,0)),"")</f>
        <v/>
      </c>
      <c r="E19" s="88" t="str">
        <f>IF(A19="L","S" &amp; TEXT(INT((B19-LOOKUP(B19,DATE(YEAR(B19)+{-1;0;1},1,3)-WEEKDAY(DATE(YEAR(B19)+{-1;0;1},1,3))+2))/7)+1,"00"),"")</f>
        <v/>
      </c>
      <c r="F19" s="2"/>
      <c r="G19" s="67">
        <f t="shared" ref="G19" si="318">B19</f>
        <v>44174</v>
      </c>
      <c r="H19" s="6"/>
      <c r="I19" s="84"/>
      <c r="J19" s="6"/>
      <c r="K19" s="84"/>
      <c r="L19" s="7"/>
      <c r="N19" s="9" t="str">
        <f t="shared" si="14"/>
        <v>S</v>
      </c>
      <c r="O19" s="10">
        <f t="shared" ref="O19" si="319">O17+1</f>
        <v>44205</v>
      </c>
      <c r="P19" s="11" t="str">
        <f>TEXT(O19-DATE(An,1,1)+1,"000")&amp;" - "&amp;TEXT(DATE(An,12,31)-O17,"000")-1</f>
        <v>009 - 356</v>
      </c>
      <c r="Q19" s="108" t="str">
        <f>IFERROR(INDEX(Paramètres_Application!$J$2:$J$35,MATCH(Calendrier!O19,Paramètres_Application!$I$2:$I$35,0)),"")</f>
        <v/>
      </c>
      <c r="R19" s="88" t="str">
        <f>IF(N19="L","S" &amp; TEXT(INT((O19-LOOKUP(O19,DATE(YEAR(O19)+{-1;0;1},1,3)-WEEKDAY(DATE(YEAR(O19)+{-1;0;1},1,3))+2))/7)+1,"00"),"")</f>
        <v/>
      </c>
      <c r="S19" s="2"/>
      <c r="T19" s="67">
        <f t="shared" ref="T19" si="320">O19</f>
        <v>44205</v>
      </c>
      <c r="U19" s="6"/>
      <c r="V19" s="84"/>
      <c r="W19" s="6"/>
      <c r="X19" s="84"/>
      <c r="Y19" s="7"/>
      <c r="AA19" s="19" t="str">
        <f t="shared" si="15"/>
        <v>M</v>
      </c>
      <c r="AB19" s="20">
        <f t="shared" ref="AB19" si="321">AB17+1</f>
        <v>44236</v>
      </c>
      <c r="AC19" s="11" t="str">
        <f>TEXT(AB19-DATE(An,1,1)+1,"000")&amp;" - "&amp;TEXT(DATE(An,12,31)-AB17,"000")-1</f>
        <v>040 - 325</v>
      </c>
      <c r="AD19" s="108" t="str">
        <f>IFERROR(INDEX(Paramètres_Application!$J$2:$J$35,MATCH(Calendrier!AB19,Paramètres_Application!$I$2:$I$35,0)),"")</f>
        <v/>
      </c>
      <c r="AE19" s="88" t="str">
        <f>IF(AA19="L","S" &amp; TEXT(INT((AB19-LOOKUP(AB19,DATE(YEAR(AB19)+{-1;0;1},1,3)-WEEKDAY(DATE(YEAR(AB19)+{-1;0;1},1,3))+2))/7)+1,"00"),"")</f>
        <v/>
      </c>
      <c r="AF19" s="2"/>
      <c r="AG19" s="67">
        <f t="shared" ref="AG19" si="322">AB19</f>
        <v>44236</v>
      </c>
      <c r="AH19" s="6"/>
      <c r="AI19" s="84"/>
      <c r="AJ19" s="6"/>
      <c r="AK19" s="84"/>
      <c r="AL19" s="7"/>
      <c r="AN19" s="23" t="str">
        <f t="shared" si="16"/>
        <v>M</v>
      </c>
      <c r="AO19" s="24">
        <f t="shared" ref="AO19" si="323">AO17+1</f>
        <v>44264</v>
      </c>
      <c r="AP19" s="22" t="str">
        <f>TEXT(AO19-DATE(An,1,1)+1,"000")&amp;" - "&amp;TEXT(DATE(An,12,31)-AO17,"000")-1</f>
        <v>068 - 297</v>
      </c>
      <c r="AQ19" s="108" t="str">
        <f>IFERROR(INDEX(Paramètres_Application!$J$2:$J$35,MATCH(Calendrier!AO19,Paramètres_Application!$I$2:$I$35,0)),"")</f>
        <v/>
      </c>
      <c r="AR19" s="88" t="str">
        <f>IF(AN19="L","S" &amp; TEXT(INT((AO19-LOOKUP(AO19,DATE(YEAR(AO19)+{-1;0;1},1,3)-WEEKDAY(DATE(YEAR(AO19)+{-1;0;1},1,3))+2))/7)+1,"00"),"")</f>
        <v/>
      </c>
      <c r="AS19" s="2"/>
      <c r="AT19" s="67">
        <f t="shared" ref="AT19" si="324">AO19</f>
        <v>44264</v>
      </c>
      <c r="AU19" s="6"/>
      <c r="AV19" s="84"/>
      <c r="AW19" s="6"/>
      <c r="AX19" s="84"/>
      <c r="AY19" s="7"/>
      <c r="BA19" s="19" t="str">
        <f t="shared" si="17"/>
        <v>V</v>
      </c>
      <c r="BB19" s="20">
        <f t="shared" ref="BB19" si="325">BB17+1</f>
        <v>44295</v>
      </c>
      <c r="BC19" s="11" t="str">
        <f>TEXT(BB19-DATE(An,1,1)+1,"000")&amp;" - "&amp;TEXT(DATE(An,12,31)-BB17,"000")-1</f>
        <v>099 - 266</v>
      </c>
      <c r="BD19" s="108" t="str">
        <f>IFERROR(INDEX(Paramètres_Application!$J$2:$J$35,MATCH(Calendrier!BB19,Paramètres_Application!$I$2:$I$35,0)),"")</f>
        <v/>
      </c>
      <c r="BE19" s="88" t="str">
        <f>IF(BA19="L","S" &amp; TEXT(INT((BB19-LOOKUP(BB19,DATE(YEAR(BB19)+{-1;0;1},1,3)-WEEKDAY(DATE(YEAR(BB19)+{-1;0;1},1,3))+2))/7)+1,"00"),"")</f>
        <v/>
      </c>
      <c r="BF19" s="2"/>
      <c r="BG19" s="67">
        <f t="shared" ref="BG19" si="326">BB19</f>
        <v>44295</v>
      </c>
      <c r="BH19" s="6"/>
      <c r="BI19" s="84"/>
      <c r="BJ19" s="6"/>
      <c r="BK19" s="84"/>
      <c r="BL19" s="7"/>
      <c r="BN19" s="23" t="str">
        <f t="shared" si="18"/>
        <v>D</v>
      </c>
      <c r="BO19" s="24">
        <f t="shared" ref="BO19" si="327">BO17+1</f>
        <v>44325</v>
      </c>
      <c r="BP19" s="22" t="str">
        <f>TEXT(BO19-DATE(An,1,1)+1,"000")&amp;" - "&amp;TEXT(DATE(An,12,31)-BO17,"000")-1</f>
        <v>129 - 236</v>
      </c>
      <c r="BQ19" s="108" t="str">
        <f>IFERROR(INDEX(Paramètres_Application!$J$2:$J$35,MATCH(Calendrier!BO19,Paramètres_Application!$I$2:$I$35,0)),"")</f>
        <v/>
      </c>
      <c r="BR19" s="88" t="str">
        <f>IF(BN19="L","S" &amp; TEXT(INT((BO19-LOOKUP(BO19,DATE(YEAR(BO19)+{-1;0;1},1,3)-WEEKDAY(DATE(YEAR(BO19)+{-1;0;1},1,3))+2))/7)+1,"00"),"")</f>
        <v/>
      </c>
      <c r="BS19" s="2"/>
      <c r="BT19" s="67">
        <f t="shared" ref="BT19" si="328">BO19</f>
        <v>44325</v>
      </c>
      <c r="BU19" s="6"/>
      <c r="BV19" s="84"/>
      <c r="BW19" s="6"/>
      <c r="BX19" s="84"/>
      <c r="BY19" s="7"/>
      <c r="CA19" s="19" t="str">
        <f t="shared" si="19"/>
        <v>M</v>
      </c>
      <c r="CB19" s="20">
        <f t="shared" ref="CB19" si="329">CB17+1</f>
        <v>44356</v>
      </c>
      <c r="CC19" s="11" t="str">
        <f>TEXT(CB19-DATE(An,1,1)+1,"000")&amp;" - "&amp;TEXT(DATE(An,12,31)-CB17,"000")-1</f>
        <v>160 - 205</v>
      </c>
      <c r="CD19" s="108" t="str">
        <f>IFERROR(INDEX(Paramètres_Application!$J$2:$J$35,MATCH(Calendrier!CB19,Paramètres_Application!$I$2:$I$35,0)),"")</f>
        <v/>
      </c>
      <c r="CE19" s="88" t="str">
        <f>IF(CA19="L","S" &amp; TEXT(INT((CB19-LOOKUP(CB19,DATE(YEAR(CB19)+{-1;0;1},1,3)-WEEKDAY(DATE(YEAR(CB19)+{-1;0;1},1,3))+2))/7)+1,"00"),"")</f>
        <v/>
      </c>
      <c r="CF19" s="2"/>
      <c r="CG19" s="67">
        <f t="shared" ref="CG19" si="330">CB19</f>
        <v>44356</v>
      </c>
      <c r="CH19" s="6"/>
      <c r="CI19" s="84"/>
      <c r="CJ19" s="6"/>
      <c r="CK19" s="84"/>
      <c r="CL19" s="7"/>
      <c r="CN19" s="23" t="str">
        <f t="shared" si="20"/>
        <v>V</v>
      </c>
      <c r="CO19" s="24">
        <f t="shared" ref="CO19" si="331">CO17+1</f>
        <v>44386</v>
      </c>
      <c r="CP19" s="22" t="str">
        <f>TEXT(CO19-DATE(An,1,1)+1,"000")&amp;" - "&amp;TEXT(DATE(An,12,31)-CO17,"000")-1</f>
        <v>190 - 175</v>
      </c>
      <c r="CQ19" s="108" t="str">
        <f>IFERROR(INDEX(Paramètres_Application!$J$2:$J$35,MATCH(Calendrier!CO19,Paramètres_Application!$I$2:$I$35,0)),"")</f>
        <v/>
      </c>
      <c r="CR19" s="88" t="str">
        <f>IF(CN19="L","S" &amp; TEXT(INT((CO19-LOOKUP(CO19,DATE(YEAR(CO19)+{-1;0;1},1,3)-WEEKDAY(DATE(YEAR(CO19)+{-1;0;1},1,3))+2))/7)+1,"00"),"")</f>
        <v/>
      </c>
      <c r="CS19" s="2"/>
      <c r="CT19" s="67">
        <f t="shared" ref="CT19" si="332">CO19</f>
        <v>44386</v>
      </c>
      <c r="CU19" s="6"/>
      <c r="CV19" s="84"/>
      <c r="CW19" s="6"/>
      <c r="CX19" s="84"/>
      <c r="CY19" s="7"/>
      <c r="CZ19" s="18"/>
      <c r="DA19" s="19" t="str">
        <f t="shared" si="21"/>
        <v>M</v>
      </c>
      <c r="DB19" s="20">
        <f t="shared" ref="DB19" si="333">DB17+1</f>
        <v>44356</v>
      </c>
      <c r="DC19" s="11" t="str">
        <f>TEXT(DB19-DATE(An,1,1)+1,"000")&amp;" - "&amp;TEXT(DATE(An,12,31)-DB17,"000")-1</f>
        <v>160 - 205</v>
      </c>
      <c r="DD19" s="108" t="str">
        <f>IFERROR(INDEX(Paramètres_Application!$J$2:$J$35,MATCH(Calendrier!DB19,Paramètres_Application!$I$2:$I$35,0)),"")</f>
        <v/>
      </c>
      <c r="DE19" s="88" t="str">
        <f>IF(DA19="L","S" &amp; TEXT(INT((DB19-LOOKUP(DB19,DATE(YEAR(DB19)+{-1;0;1},1,3)-WEEKDAY(DATE(YEAR(DB19)+{-1;0;1},1,3))+2))/7)+1,"00"),"")</f>
        <v/>
      </c>
      <c r="DF19" s="2"/>
      <c r="DG19" s="67">
        <f t="shared" ref="DG19" si="334">DB19</f>
        <v>44356</v>
      </c>
      <c r="DH19" s="6"/>
      <c r="DI19" s="84"/>
      <c r="DJ19" s="6"/>
      <c r="DK19" s="84"/>
      <c r="DL19" s="7"/>
      <c r="DN19" s="23" t="str">
        <f t="shared" si="22"/>
        <v>V</v>
      </c>
      <c r="DO19" s="24">
        <f t="shared" ref="DO19" si="335">DO17+1</f>
        <v>44386</v>
      </c>
      <c r="DP19" s="22" t="str">
        <f>TEXT(DO19-DATE(An,1,1)+1,"000")&amp;" - "&amp;TEXT(DATE(An,12,31)-DO17,"000")-1</f>
        <v>190 - 175</v>
      </c>
      <c r="DQ19" s="108" t="str">
        <f>IFERROR(INDEX(Paramètres_Application!$J$2:$J$35,MATCH(Calendrier!DO19,Paramètres_Application!$I$2:$I$35,0)),"")</f>
        <v/>
      </c>
      <c r="DR19" s="88" t="str">
        <f>IF(DN19="L","S" &amp; TEXT(INT((DO19-LOOKUP(DO19,DATE(YEAR(DO19)+{-1;0;1},1,3)-WEEKDAY(DATE(YEAR(DO19)+{-1;0;1},1,3))+2))/7)+1,"00"),"")</f>
        <v/>
      </c>
      <c r="DS19" s="2"/>
      <c r="DT19" s="67">
        <f t="shared" ref="DT19" si="336">DO19</f>
        <v>44386</v>
      </c>
      <c r="DU19" s="6"/>
      <c r="DV19" s="84"/>
      <c r="DW19" s="6"/>
      <c r="DX19" s="84"/>
      <c r="DY19" s="7"/>
      <c r="EA19" s="19" t="str">
        <f t="shared" si="23"/>
        <v>L</v>
      </c>
      <c r="EB19" s="20">
        <f t="shared" ref="EB19" si="337">EB17+1</f>
        <v>44417</v>
      </c>
      <c r="EC19" s="11" t="str">
        <f>TEXT(EB19-DATE(An,1,1)+1,"000")&amp;" - "&amp;TEXT(DATE(An,12,31)-EB17,"000")-1</f>
        <v>221 - 144</v>
      </c>
      <c r="ED19" s="108" t="str">
        <f>IFERROR(INDEX(Paramètres_Application!$J$2:$J$35,MATCH(Calendrier!EB19,Paramètres_Application!$I$2:$I$35,0)),"")</f>
        <v/>
      </c>
      <c r="EE19" s="88" t="str">
        <f>IF(EA19="L","S" &amp; TEXT(INT((EB19-LOOKUP(EB19,DATE(YEAR(EB19)+{-1;0;1},1,3)-WEEKDAY(DATE(YEAR(EB19)+{-1;0;1},1,3))+2))/7)+1,"00"),"")</f>
        <v>S32</v>
      </c>
      <c r="EF19" s="2"/>
      <c r="EG19" s="67">
        <f t="shared" ref="EG19" si="338">EB19</f>
        <v>44417</v>
      </c>
      <c r="EH19" s="6"/>
      <c r="EI19" s="84"/>
      <c r="EJ19" s="6"/>
      <c r="EK19" s="84"/>
      <c r="EL19" s="7"/>
      <c r="EN19" s="23" t="str">
        <f t="shared" si="24"/>
        <v>J</v>
      </c>
      <c r="EO19" s="24">
        <f t="shared" ref="EO19" si="339">EO17+1</f>
        <v>44448</v>
      </c>
      <c r="EP19" s="22" t="str">
        <f>TEXT(EO19-DATE(An,1,1)+1,"000")&amp;" - "&amp;TEXT(DATE(An,12,31)-EO17,"000")-1</f>
        <v>252 - 113</v>
      </c>
      <c r="EQ19" s="108" t="str">
        <f>IFERROR(INDEX(Paramètres_Application!$J$2:$J$35,MATCH(Calendrier!EO19,Paramètres_Application!$I$2:$I$35,0)),"")</f>
        <v/>
      </c>
      <c r="ER19" s="88" t="str">
        <f>IF(EN19="L","S" &amp; TEXT(INT((EO19-LOOKUP(EO19,DATE(YEAR(EO19)+{-1;0;1},1,3)-WEEKDAY(DATE(YEAR(EO19)+{-1;0;1},1,3))+2))/7)+1,"00"),"")</f>
        <v/>
      </c>
      <c r="ES19" s="2"/>
      <c r="ET19" s="67">
        <f t="shared" ref="ET19" si="340">EO19</f>
        <v>44448</v>
      </c>
      <c r="EU19" s="6"/>
      <c r="EV19" s="84"/>
      <c r="EW19" s="6"/>
      <c r="EX19" s="84"/>
      <c r="EY19" s="7"/>
      <c r="FA19" s="19" t="str">
        <f t="shared" si="25"/>
        <v>S</v>
      </c>
      <c r="FB19" s="20">
        <f t="shared" ref="FB19" si="341">FB17+1</f>
        <v>44478</v>
      </c>
      <c r="FC19" s="11" t="str">
        <f>TEXT(FB19-DATE(An,1,1)+1,"000")&amp;" - "&amp;TEXT(DATE(An,12,31)-FB17,"000")-1</f>
        <v>282 - 83</v>
      </c>
      <c r="FD19" s="108" t="str">
        <f>IFERROR(INDEX(Paramètres_Application!$J$2:$J$35,MATCH(Calendrier!FB19,Paramètres_Application!$I$2:$I$35,0)),"")</f>
        <v/>
      </c>
      <c r="FE19" s="88" t="str">
        <f>IF(FA19="L","S" &amp; TEXT(INT((FB19-LOOKUP(FB19,DATE(YEAR(FB19)+{-1;0;1},1,3)-WEEKDAY(DATE(YEAR(FB19)+{-1;0;1},1,3))+2))/7)+1,"00"),"")</f>
        <v/>
      </c>
      <c r="FF19" s="2"/>
      <c r="FG19" s="67">
        <f t="shared" ref="FG19" si="342">FB19</f>
        <v>44478</v>
      </c>
      <c r="FH19" s="6"/>
      <c r="FI19" s="84"/>
      <c r="FJ19" s="6"/>
      <c r="FK19" s="84"/>
      <c r="FL19" s="7"/>
      <c r="FN19" s="23" t="str">
        <f t="shared" si="26"/>
        <v>M</v>
      </c>
      <c r="FO19" s="24">
        <f t="shared" ref="FO19" si="343">FO17+1</f>
        <v>44509</v>
      </c>
      <c r="FP19" s="22" t="str">
        <f>TEXT(FO19-DATE(An,1,1)+1,"000")&amp;" - "&amp;TEXT(DATE(An,12,31)-FO17,"000")-1</f>
        <v>313 - 52</v>
      </c>
      <c r="FQ19" s="108" t="str">
        <f>IFERROR(INDEX(Paramètres_Application!$J$2:$J$35,MATCH(Calendrier!FO19,Paramètres_Application!$I$2:$I$35,0)),"")</f>
        <v/>
      </c>
      <c r="FR19" s="88" t="str">
        <f>IF(FN19="L","S" &amp; TEXT(INT((FO19-LOOKUP(FO19,DATE(YEAR(FO19)+{-1;0;1},1,3)-WEEKDAY(DATE(YEAR(FO19)+{-1;0;1},1,3))+2))/7)+1,"00"),"")</f>
        <v/>
      </c>
      <c r="FS19" s="32"/>
      <c r="FT19" s="67">
        <f t="shared" ref="FT19" si="344">FO19</f>
        <v>44509</v>
      </c>
      <c r="FU19" s="6"/>
      <c r="FV19" s="84"/>
      <c r="FW19" s="6"/>
      <c r="FX19" s="84"/>
      <c r="FY19" s="7"/>
      <c r="GA19" s="19" t="str">
        <f t="shared" si="27"/>
        <v>J</v>
      </c>
      <c r="GB19" s="20">
        <f t="shared" ref="GB19" si="345">GB17+1</f>
        <v>44539</v>
      </c>
      <c r="GC19" s="11" t="str">
        <f>TEXT(GB19-DATE(An,1,1)+1,"000")&amp;" - "&amp;TEXT(DATE(An,12,31)-GB17,"000")-1</f>
        <v>343 - 22</v>
      </c>
      <c r="GD19" s="108" t="str">
        <f>IFERROR(INDEX(Paramètres_Application!$J$2:$J$35,MATCH(Calendrier!GB19,Paramètres_Application!$I$2:$I$35,0)),"")</f>
        <v/>
      </c>
      <c r="GE19" s="88" t="str">
        <f>IF(GA19="L","S" &amp; TEXT(INT((GB19-LOOKUP(GB19,DATE(YEAR(GB19)+{-1;0;1},1,3)-WEEKDAY(DATE(YEAR(GB19)+{-1;0;1},1,3))+2))/7)+1,"00"),"")</f>
        <v/>
      </c>
      <c r="GF19" s="2"/>
      <c r="GG19" s="67">
        <f t="shared" ref="GG19" si="346">GB19</f>
        <v>44539</v>
      </c>
      <c r="GH19" s="6"/>
      <c r="GI19" s="84"/>
      <c r="GJ19" s="6"/>
      <c r="GK19" s="84"/>
      <c r="GL19" s="7"/>
      <c r="GN19" s="23" t="str">
        <f t="shared" si="28"/>
        <v>D</v>
      </c>
      <c r="GO19" s="24">
        <f t="shared" ref="GO19" si="347">GO17+1</f>
        <v>44570</v>
      </c>
      <c r="GP19" s="22" t="str">
        <f>TEXT(GO19-DATE(An+1,1,1)+1,"000")&amp;" - "&amp;TEXT(DATE(An+1,12,31)-GO17,"000")-1</f>
        <v>009 - 356</v>
      </c>
      <c r="GQ19" s="108" t="str">
        <f>IFERROR(INDEX(Paramètres_Application!$J$2:$J$35,MATCH(Calendrier!GO19,Paramètres_Application!$I$2:$I$35,0)),"")</f>
        <v/>
      </c>
      <c r="GR19" s="88" t="str">
        <f>IF(GN19="L","S" &amp; TEXT(INT((GO19-LOOKUP(GO19,DATE(YEAR(GO19)+{-1;0;1},1,3)-WEEKDAY(DATE(YEAR(GO19)+{-1;0;1},1,3))+2))/7)+1,"00"),"")</f>
        <v/>
      </c>
      <c r="GS19" s="2"/>
      <c r="GT19" s="67">
        <f t="shared" ref="GT19" si="348">GO19</f>
        <v>44570</v>
      </c>
      <c r="GU19" s="6"/>
      <c r="GV19" s="84"/>
      <c r="GW19" s="6"/>
      <c r="GX19" s="84"/>
      <c r="GY19" s="7"/>
    </row>
    <row r="20" spans="1:207" ht="22.5" customHeight="1" x14ac:dyDescent="0.25">
      <c r="A20" s="81" t="str">
        <f>INDEX(Paramètres_Application!$N$1:$N$367,SUMPRODUCT((Paramètres_Application!$L$2:$L$367=MONTH(B19))*(DAY(B19)=Paramètres_Application!$M$2:$M$367)*ROW(Paramètres_Application!$L$2:$L$367)))</f>
        <v xml:space="preserve"> Pierre Fourier</v>
      </c>
      <c r="B20" s="82"/>
      <c r="C20" s="83"/>
      <c r="D20" s="109"/>
      <c r="E20" s="89"/>
      <c r="F20" s="2"/>
      <c r="G20" s="67">
        <f t="shared" ref="G20" si="349">B19</f>
        <v>44174</v>
      </c>
      <c r="H20" s="6"/>
      <c r="I20" s="84"/>
      <c r="J20" s="6"/>
      <c r="K20" s="84"/>
      <c r="L20" s="7"/>
      <c r="N20" s="81" t="str">
        <f>INDEX(Paramètres_Application!$N$1:$N$367,SUMPRODUCT((Paramètres_Application!$L$2:$L$367=MONTH(O19))*(DAY(O19)=Paramètres_Application!$M$2:$M$367)*ROW(Paramètres_Application!$L$2:$L$367)))</f>
        <v xml:space="preserve"> Alix</v>
      </c>
      <c r="O20" s="82"/>
      <c r="P20" s="83"/>
      <c r="Q20" s="109"/>
      <c r="R20" s="89"/>
      <c r="S20" s="2"/>
      <c r="T20" s="67">
        <f t="shared" ref="T20" si="350">O19</f>
        <v>44205</v>
      </c>
      <c r="U20" s="6"/>
      <c r="V20" s="84"/>
      <c r="W20" s="6"/>
      <c r="X20" s="84"/>
      <c r="Y20" s="7"/>
      <c r="AA20" s="81" t="str">
        <f>INDEX(Paramètres_Application!$N$1:$N$367,SUMPRODUCT((Paramètres_Application!$L$2:$L$367=MONTH(AB19))*(DAY(AB19)=Paramètres_Application!$M$2:$M$367)*ROW(Paramètres_Application!$L$2:$L$367)))</f>
        <v xml:space="preserve"> Apolline</v>
      </c>
      <c r="AB20" s="82"/>
      <c r="AC20" s="83"/>
      <c r="AD20" s="109"/>
      <c r="AE20" s="89"/>
      <c r="AF20" s="2"/>
      <c r="AG20" s="67">
        <f t="shared" ref="AG20" si="351">AB19</f>
        <v>44236</v>
      </c>
      <c r="AH20" s="6"/>
      <c r="AI20" s="84"/>
      <c r="AJ20" s="6"/>
      <c r="AK20" s="84"/>
      <c r="AL20" s="7"/>
      <c r="AN20" s="81" t="str">
        <f>INDEX(Paramètres_Application!$N$1:$N$367,SUMPRODUCT((Paramètres_Application!$L$2:$L$367=MONTH(AO19))*(DAY(AO19)=Paramètres_Application!$M$2:$M$367)*ROW(Paramètres_Application!$L$2:$L$367)))</f>
        <v xml:space="preserve"> Françoise</v>
      </c>
      <c r="AO20" s="82"/>
      <c r="AP20" s="83"/>
      <c r="AQ20" s="109"/>
      <c r="AR20" s="89"/>
      <c r="AS20" s="2"/>
      <c r="AT20" s="67">
        <f t="shared" ref="AT20" si="352">AO19</f>
        <v>44264</v>
      </c>
      <c r="AU20" s="6"/>
      <c r="AV20" s="84"/>
      <c r="AW20" s="6"/>
      <c r="AX20" s="84"/>
      <c r="AY20" s="7"/>
      <c r="BA20" s="81" t="str">
        <f>INDEX(Paramètres_Application!$N$1:$N$367,SUMPRODUCT((Paramètres_Application!$L$2:$L$367=MONTH(BB19))*(DAY(BB19)=Paramètres_Application!$M$2:$M$367)*ROW(Paramètres_Application!$L$2:$L$367)))</f>
        <v xml:space="preserve"> Gautier</v>
      </c>
      <c r="BB20" s="82"/>
      <c r="BC20" s="83"/>
      <c r="BD20" s="109"/>
      <c r="BE20" s="89"/>
      <c r="BF20" s="2"/>
      <c r="BG20" s="67">
        <f t="shared" ref="BG20" si="353">BB19</f>
        <v>44295</v>
      </c>
      <c r="BH20" s="6"/>
      <c r="BI20" s="84"/>
      <c r="BJ20" s="6"/>
      <c r="BK20" s="84"/>
      <c r="BL20" s="7"/>
      <c r="BN20" s="81" t="str">
        <f>INDEX(Paramètres_Application!$N$1:$N$367,SUMPRODUCT((Paramètres_Application!$L$2:$L$367=MONTH(BO19))*(DAY(BO19)=Paramètres_Application!$M$2:$M$367)*ROW(Paramètres_Application!$L$2:$L$367)))</f>
        <v xml:space="preserve"> Pacôme</v>
      </c>
      <c r="BO20" s="82"/>
      <c r="BP20" s="83"/>
      <c r="BQ20" s="109"/>
      <c r="BR20" s="89"/>
      <c r="BS20" s="2"/>
      <c r="BT20" s="67">
        <f t="shared" ref="BT20" si="354">BO19</f>
        <v>44325</v>
      </c>
      <c r="BU20" s="6"/>
      <c r="BV20" s="84"/>
      <c r="BW20" s="6"/>
      <c r="BX20" s="84"/>
      <c r="BY20" s="7"/>
      <c r="CA20" s="81" t="str">
        <f>INDEX(Paramètres_Application!$N$1:$N$367,SUMPRODUCT((Paramètres_Application!$L$2:$L$367=MONTH(CB19))*(DAY(CB19)=Paramètres_Application!$M$2:$M$367)*ROW(Paramètres_Application!$L$2:$L$367)))</f>
        <v xml:space="preserve"> Diane</v>
      </c>
      <c r="CB20" s="82"/>
      <c r="CC20" s="83"/>
      <c r="CD20" s="109"/>
      <c r="CE20" s="89"/>
      <c r="CF20" s="2"/>
      <c r="CG20" s="67">
        <f t="shared" ref="CG20" si="355">CB19</f>
        <v>44356</v>
      </c>
      <c r="CH20" s="6"/>
      <c r="CI20" s="84"/>
      <c r="CJ20" s="6"/>
      <c r="CK20" s="84"/>
      <c r="CL20" s="7"/>
      <c r="CN20" s="81" t="str">
        <f>INDEX(Paramètres_Application!$N$1:$N$367,SUMPRODUCT((Paramètres_Application!$L$2:$L$367=MONTH(CO19))*(DAY(CO19)=Paramètres_Application!$M$2:$M$367)*ROW(Paramètres_Application!$L$2:$L$367)))</f>
        <v xml:space="preserve"> Amandine</v>
      </c>
      <c r="CO20" s="82"/>
      <c r="CP20" s="83"/>
      <c r="CQ20" s="109"/>
      <c r="CR20" s="89"/>
      <c r="CS20" s="2"/>
      <c r="CT20" s="67">
        <f t="shared" ref="CT20" si="356">CO19</f>
        <v>44386</v>
      </c>
      <c r="CU20" s="6"/>
      <c r="CV20" s="84"/>
      <c r="CW20" s="6"/>
      <c r="CX20" s="84"/>
      <c r="CY20" s="7"/>
      <c r="CZ20" s="18"/>
      <c r="DA20" s="81" t="str">
        <f>INDEX(Paramètres_Application!$N$1:$N$367,SUMPRODUCT((Paramètres_Application!$L$2:$L$367=MONTH(DB19))*(DAY(DB19)=Paramètres_Application!$M$2:$M$367)*ROW(Paramètres_Application!$L$2:$L$367)))</f>
        <v xml:space="preserve"> Diane</v>
      </c>
      <c r="DB20" s="82"/>
      <c r="DC20" s="83"/>
      <c r="DD20" s="109"/>
      <c r="DE20" s="89"/>
      <c r="DF20" s="2"/>
      <c r="DG20" s="67">
        <f t="shared" ref="DG20" si="357">DB19</f>
        <v>44356</v>
      </c>
      <c r="DH20" s="6"/>
      <c r="DI20" s="84"/>
      <c r="DJ20" s="6"/>
      <c r="DK20" s="84"/>
      <c r="DL20" s="7"/>
      <c r="DN20" s="81" t="str">
        <f>INDEX(Paramètres_Application!$N$1:$N$367,SUMPRODUCT((Paramètres_Application!$L$2:$L$367=MONTH(DO19))*(DAY(DO19)=Paramètres_Application!$M$2:$M$367)*ROW(Paramètres_Application!$L$2:$L$367)))</f>
        <v xml:space="preserve"> Amandine</v>
      </c>
      <c r="DO20" s="82"/>
      <c r="DP20" s="83"/>
      <c r="DQ20" s="109"/>
      <c r="DR20" s="89"/>
      <c r="DS20" s="2"/>
      <c r="DT20" s="67">
        <f t="shared" ref="DT20" si="358">DO19</f>
        <v>44386</v>
      </c>
      <c r="DU20" s="6"/>
      <c r="DV20" s="84"/>
      <c r="DW20" s="6"/>
      <c r="DX20" s="84"/>
      <c r="DY20" s="7"/>
      <c r="EA20" s="81" t="str">
        <f>INDEX(Paramètres_Application!$N$1:$N$367,SUMPRODUCT((Paramètres_Application!$L$2:$L$367=MONTH(EB19))*(DAY(EB19)=Paramètres_Application!$M$2:$M$367)*ROW(Paramètres_Application!$L$2:$L$367)))</f>
        <v xml:space="preserve"> Amour</v>
      </c>
      <c r="EB20" s="82"/>
      <c r="EC20" s="83"/>
      <c r="ED20" s="109"/>
      <c r="EE20" s="89"/>
      <c r="EF20" s="2"/>
      <c r="EG20" s="67">
        <f t="shared" ref="EG20" si="359">EB19</f>
        <v>44417</v>
      </c>
      <c r="EH20" s="6"/>
      <c r="EI20" s="84"/>
      <c r="EJ20" s="6"/>
      <c r="EK20" s="84"/>
      <c r="EL20" s="7"/>
      <c r="EN20" s="81" t="str">
        <f>INDEX(Paramètres_Application!$N$1:$N$367,SUMPRODUCT((Paramètres_Application!$L$2:$L$367=MONTH(EO19))*(DAY(EO19)=Paramètres_Application!$M$2:$M$367)*ROW(Paramètres_Application!$L$2:$L$367)))</f>
        <v xml:space="preserve"> Alain</v>
      </c>
      <c r="EO20" s="82"/>
      <c r="EP20" s="83"/>
      <c r="EQ20" s="109"/>
      <c r="ER20" s="89"/>
      <c r="ES20" s="2"/>
      <c r="ET20" s="67">
        <f t="shared" ref="ET20" si="360">EO19</f>
        <v>44448</v>
      </c>
      <c r="EU20" s="6"/>
      <c r="EV20" s="84"/>
      <c r="EW20" s="6"/>
      <c r="EX20" s="84"/>
      <c r="EY20" s="7"/>
      <c r="FA20" s="81" t="str">
        <f>INDEX(Paramètres_Application!$N$1:$N$367,SUMPRODUCT((Paramètres_Application!$L$2:$L$367=MONTH(FB19))*(DAY(FB19)=Paramètres_Application!$M$2:$M$367)*ROW(Paramètres_Application!$L$2:$L$367)))</f>
        <v xml:space="preserve"> Denis</v>
      </c>
      <c r="FB20" s="82"/>
      <c r="FC20" s="83"/>
      <c r="FD20" s="109"/>
      <c r="FE20" s="89"/>
      <c r="FF20" s="2"/>
      <c r="FG20" s="67">
        <f t="shared" ref="FG20" si="361">FB19</f>
        <v>44478</v>
      </c>
      <c r="FH20" s="6"/>
      <c r="FI20" s="84"/>
      <c r="FJ20" s="6"/>
      <c r="FK20" s="84"/>
      <c r="FL20" s="7"/>
      <c r="FN20" s="81" t="str">
        <f>INDEX(Paramètres_Application!$N$1:$N$367,SUMPRODUCT((Paramètres_Application!$L$2:$L$367=MONTH(FO19))*(DAY(FO19)=Paramètres_Application!$M$2:$M$367)*ROW(Paramètres_Application!$L$2:$L$367)))</f>
        <v xml:space="preserve"> Théodore</v>
      </c>
      <c r="FO20" s="82"/>
      <c r="FP20" s="83"/>
      <c r="FQ20" s="109"/>
      <c r="FR20" s="89"/>
      <c r="FS20" s="32"/>
      <c r="FT20" s="67">
        <f t="shared" ref="FT20" si="362">FO19</f>
        <v>44509</v>
      </c>
      <c r="FU20" s="6"/>
      <c r="FV20" s="84"/>
      <c r="FW20" s="6"/>
      <c r="FX20" s="84"/>
      <c r="FY20" s="7"/>
      <c r="GA20" s="81" t="str">
        <f>INDEX(Paramètres_Application!$N$1:$N$367,SUMPRODUCT((Paramètres_Application!$L$2:$L$367=MONTH(GB19))*(DAY(GB19)=Paramètres_Application!$M$2:$M$367)*ROW(Paramètres_Application!$L$2:$L$367)))</f>
        <v xml:space="preserve"> Pierre Fourier</v>
      </c>
      <c r="GB20" s="82"/>
      <c r="GC20" s="83"/>
      <c r="GD20" s="109"/>
      <c r="GE20" s="89"/>
      <c r="GF20" s="2"/>
      <c r="GG20" s="67">
        <f t="shared" ref="GG20" si="363">GB19</f>
        <v>44539</v>
      </c>
      <c r="GH20" s="6"/>
      <c r="GI20" s="84"/>
      <c r="GJ20" s="6"/>
      <c r="GK20" s="84"/>
      <c r="GL20" s="7"/>
      <c r="GN20" s="81" t="str">
        <f>INDEX(Paramètres_Application!$N$1:$N$367,SUMPRODUCT((Paramètres_Application!$L$2:$L$367=MONTH(GO19))*(DAY(GO19)=Paramètres_Application!$M$2:$M$367)*ROW(Paramètres_Application!$L$2:$L$367)))</f>
        <v xml:space="preserve"> Alix</v>
      </c>
      <c r="GO20" s="82"/>
      <c r="GP20" s="83"/>
      <c r="GQ20" s="109"/>
      <c r="GR20" s="89"/>
      <c r="GS20" s="2"/>
      <c r="GT20" s="67">
        <f t="shared" ref="GT20" si="364">GO19</f>
        <v>44570</v>
      </c>
      <c r="GU20" s="6"/>
      <c r="GV20" s="84"/>
      <c r="GW20" s="6"/>
      <c r="GX20" s="84"/>
      <c r="GY20" s="7"/>
    </row>
    <row r="21" spans="1:207" ht="22.5" customHeight="1" x14ac:dyDescent="0.25">
      <c r="A21" s="19" t="str">
        <f t="shared" si="13"/>
        <v>J</v>
      </c>
      <c r="B21" s="20">
        <f t="shared" ref="B21" si="365">B19+1</f>
        <v>44175</v>
      </c>
      <c r="C21" s="11" t="str">
        <f>TEXT(B21-DATE(An-1,1,1)+((DATE(An,1,1)-DATE(An-1,1,1))-365),"000")&amp;" - "&amp;TEXT(DATE(An-1,12,31)-B21,"000")</f>
        <v>345 - 021</v>
      </c>
      <c r="D21" s="108" t="str">
        <f>IFERROR(INDEX(Paramètres_Application!$J$2:$J$35,MATCH(Calendrier!B21,Paramètres_Application!$I$2:$I$35,0)),"")</f>
        <v/>
      </c>
      <c r="E21" s="88" t="str">
        <f>IF(A21="L","S" &amp; TEXT(INT((B21-LOOKUP(B21,DATE(YEAR(B21)+{-1;0;1},1,3)-WEEKDAY(DATE(YEAR(B21)+{-1;0;1},1,3))+2))/7)+1,"00"),"")</f>
        <v/>
      </c>
      <c r="F21" s="2"/>
      <c r="G21" s="67">
        <f t="shared" ref="G21" si="366">B21</f>
        <v>44175</v>
      </c>
      <c r="H21" s="6"/>
      <c r="I21" s="84"/>
      <c r="J21" s="6"/>
      <c r="K21" s="84"/>
      <c r="L21" s="7"/>
      <c r="N21" s="9" t="str">
        <f t="shared" si="14"/>
        <v>D</v>
      </c>
      <c r="O21" s="10">
        <f t="shared" ref="O21" si="367">O19+1</f>
        <v>44206</v>
      </c>
      <c r="P21" s="11" t="str">
        <f>TEXT(O21-DATE(An,1,1)+1,"000")&amp;" - "&amp;TEXT(DATE(An,12,31)-O19,"000")-1</f>
        <v>010 - 355</v>
      </c>
      <c r="Q21" s="108" t="str">
        <f>IFERROR(INDEX(Paramètres_Application!$J$2:$J$35,MATCH(Calendrier!O21,Paramètres_Application!$I$2:$I$35,0)),"")</f>
        <v/>
      </c>
      <c r="R21" s="88" t="str">
        <f>IF(N21="L","S" &amp; TEXT(INT((O21-LOOKUP(O21,DATE(YEAR(O21)+{-1;0;1},1,3)-WEEKDAY(DATE(YEAR(O21)+{-1;0;1},1,3))+2))/7)+1,"00"),"")</f>
        <v/>
      </c>
      <c r="S21" s="2"/>
      <c r="T21" s="67">
        <f t="shared" ref="T21" si="368">O21</f>
        <v>44206</v>
      </c>
      <c r="U21" s="6"/>
      <c r="V21" s="84"/>
      <c r="W21" s="6"/>
      <c r="X21" s="84"/>
      <c r="Y21" s="7"/>
      <c r="AA21" s="19" t="str">
        <f t="shared" si="15"/>
        <v>M</v>
      </c>
      <c r="AB21" s="20">
        <f t="shared" ref="AB21" si="369">AB19+1</f>
        <v>44237</v>
      </c>
      <c r="AC21" s="11" t="str">
        <f>TEXT(AB21-DATE(An,1,1)+1,"000")&amp;" - "&amp;TEXT(DATE(An,12,31)-AB19,"000")-1</f>
        <v>041 - 324</v>
      </c>
      <c r="AD21" s="108" t="str">
        <f>IFERROR(INDEX(Paramètres_Application!$J$2:$J$35,MATCH(Calendrier!AB21,Paramètres_Application!$I$2:$I$35,0)),"")</f>
        <v/>
      </c>
      <c r="AE21" s="88" t="str">
        <f>IF(AA21="L","S" &amp; TEXT(INT((AB21-LOOKUP(AB21,DATE(YEAR(AB21)+{-1;0;1},1,3)-WEEKDAY(DATE(YEAR(AB21)+{-1;0;1},1,3))+2))/7)+1,"00"),"")</f>
        <v/>
      </c>
      <c r="AF21" s="2"/>
      <c r="AG21" s="67">
        <f t="shared" ref="AG21" si="370">AB21</f>
        <v>44237</v>
      </c>
      <c r="AH21" s="6"/>
      <c r="AI21" s="84"/>
      <c r="AJ21" s="6"/>
      <c r="AK21" s="84"/>
      <c r="AL21" s="7"/>
      <c r="AN21" s="23" t="str">
        <f t="shared" si="16"/>
        <v>M</v>
      </c>
      <c r="AO21" s="24">
        <f t="shared" ref="AO21" si="371">AO19+1</f>
        <v>44265</v>
      </c>
      <c r="AP21" s="22" t="str">
        <f>TEXT(AO21-DATE(An,1,1)+1,"000")&amp;" - "&amp;TEXT(DATE(An,12,31)-AO19,"000")-1</f>
        <v>069 - 296</v>
      </c>
      <c r="AQ21" s="108" t="str">
        <f>IFERROR(INDEX(Paramètres_Application!$J$2:$J$35,MATCH(Calendrier!AO21,Paramètres_Application!$I$2:$I$35,0)),"")</f>
        <v/>
      </c>
      <c r="AR21" s="88" t="str">
        <f>IF(AN21="L","S" &amp; TEXT(INT((AO21-LOOKUP(AO21,DATE(YEAR(AO21)+{-1;0;1},1,3)-WEEKDAY(DATE(YEAR(AO21)+{-1;0;1},1,3))+2))/7)+1,"00"),"")</f>
        <v/>
      </c>
      <c r="AS21" s="2"/>
      <c r="AT21" s="67">
        <f t="shared" ref="AT21" si="372">AO21</f>
        <v>44265</v>
      </c>
      <c r="AU21" s="6"/>
      <c r="AV21" s="84"/>
      <c r="AW21" s="6"/>
      <c r="AX21" s="84"/>
      <c r="AY21" s="7"/>
      <c r="BA21" s="19" t="str">
        <f t="shared" si="17"/>
        <v>S</v>
      </c>
      <c r="BB21" s="20">
        <f t="shared" ref="BB21" si="373">BB19+1</f>
        <v>44296</v>
      </c>
      <c r="BC21" s="11" t="str">
        <f>TEXT(BB21-DATE(An,1,1)+1,"000")&amp;" - "&amp;TEXT(DATE(An,12,31)-BB19,"000")-1</f>
        <v>100 - 265</v>
      </c>
      <c r="BD21" s="108" t="str">
        <f>IFERROR(INDEX(Paramètres_Application!$J$2:$J$35,MATCH(Calendrier!BB21,Paramètres_Application!$I$2:$I$35,0)),"")</f>
        <v/>
      </c>
      <c r="BE21" s="88" t="str">
        <f>IF(BA21="L","S" &amp; TEXT(INT((BB21-LOOKUP(BB21,DATE(YEAR(BB21)+{-1;0;1},1,3)-WEEKDAY(DATE(YEAR(BB21)+{-1;0;1},1,3))+2))/7)+1,"00"),"")</f>
        <v/>
      </c>
      <c r="BF21" s="2"/>
      <c r="BG21" s="67">
        <f t="shared" ref="BG21" si="374">BB21</f>
        <v>44296</v>
      </c>
      <c r="BH21" s="6"/>
      <c r="BI21" s="84"/>
      <c r="BJ21" s="6"/>
      <c r="BK21" s="84"/>
      <c r="BL21" s="7"/>
      <c r="BN21" s="23" t="str">
        <f t="shared" si="18"/>
        <v>L</v>
      </c>
      <c r="BO21" s="24">
        <f t="shared" ref="BO21" si="375">BO19+1</f>
        <v>44326</v>
      </c>
      <c r="BP21" s="22" t="str">
        <f>TEXT(BO21-DATE(An,1,1)+1,"000")&amp;" - "&amp;TEXT(DATE(An,12,31)-BO19,"000")-1</f>
        <v>130 - 235</v>
      </c>
      <c r="BQ21" s="108" t="str">
        <f>IFERROR(INDEX(Paramètres_Application!$J$2:$J$35,MATCH(Calendrier!BO21,Paramètres_Application!$I$2:$I$35,0)),"")</f>
        <v/>
      </c>
      <c r="BR21" s="88" t="str">
        <f>IF(BN21="L","S" &amp; TEXT(INT((BO21-LOOKUP(BO21,DATE(YEAR(BO21)+{-1;0;1},1,3)-WEEKDAY(DATE(YEAR(BO21)+{-1;0;1},1,3))+2))/7)+1,"00"),"")</f>
        <v>S19</v>
      </c>
      <c r="BS21" s="2"/>
      <c r="BT21" s="67">
        <f t="shared" ref="BT21" si="376">BO21</f>
        <v>44326</v>
      </c>
      <c r="BU21" s="6"/>
      <c r="BV21" s="84"/>
      <c r="BW21" s="6"/>
      <c r="BX21" s="84"/>
      <c r="BY21" s="7"/>
      <c r="CA21" s="19" t="str">
        <f t="shared" si="19"/>
        <v>J</v>
      </c>
      <c r="CB21" s="20">
        <f t="shared" ref="CB21" si="377">CB19+1</f>
        <v>44357</v>
      </c>
      <c r="CC21" s="11" t="str">
        <f>TEXT(CB21-DATE(An,1,1)+1,"000")&amp;" - "&amp;TEXT(DATE(An,12,31)-CB19,"000")-1</f>
        <v>161 - 204</v>
      </c>
      <c r="CD21" s="108" t="str">
        <f>IFERROR(INDEX(Paramètres_Application!$J$2:$J$35,MATCH(Calendrier!CB21,Paramètres_Application!$I$2:$I$35,0)),"")</f>
        <v/>
      </c>
      <c r="CE21" s="88" t="str">
        <f>IF(CA21="L","S" &amp; TEXT(INT((CB21-LOOKUP(CB21,DATE(YEAR(CB21)+{-1;0;1},1,3)-WEEKDAY(DATE(YEAR(CB21)+{-1;0;1},1,3))+2))/7)+1,"00"),"")</f>
        <v/>
      </c>
      <c r="CF21" s="2"/>
      <c r="CG21" s="67">
        <f t="shared" ref="CG21" si="378">CB21</f>
        <v>44357</v>
      </c>
      <c r="CH21" s="6"/>
      <c r="CI21" s="84"/>
      <c r="CJ21" s="6"/>
      <c r="CK21" s="84"/>
      <c r="CL21" s="7"/>
      <c r="CN21" s="23" t="str">
        <f t="shared" si="20"/>
        <v>S</v>
      </c>
      <c r="CO21" s="24">
        <f t="shared" ref="CO21" si="379">CO19+1</f>
        <v>44387</v>
      </c>
      <c r="CP21" s="22" t="str">
        <f>TEXT(CO21-DATE(An,1,1)+1,"000")&amp;" - "&amp;TEXT(DATE(An,12,31)-CO19,"000")-1</f>
        <v>191 - 174</v>
      </c>
      <c r="CQ21" s="108" t="str">
        <f>IFERROR(INDEX(Paramètres_Application!$J$2:$J$35,MATCH(Calendrier!CO21,Paramètres_Application!$I$2:$I$35,0)),"")</f>
        <v/>
      </c>
      <c r="CR21" s="88" t="str">
        <f>IF(CN21="L","S" &amp; TEXT(INT((CO21-LOOKUP(CO21,DATE(YEAR(CO21)+{-1;0;1},1,3)-WEEKDAY(DATE(YEAR(CO21)+{-1;0;1},1,3))+2))/7)+1,"00"),"")</f>
        <v/>
      </c>
      <c r="CS21" s="2"/>
      <c r="CT21" s="67">
        <f t="shared" ref="CT21" si="380">CO21</f>
        <v>44387</v>
      </c>
      <c r="CU21" s="6"/>
      <c r="CV21" s="84"/>
      <c r="CW21" s="6"/>
      <c r="CX21" s="84"/>
      <c r="CY21" s="7"/>
      <c r="CZ21" s="18"/>
      <c r="DA21" s="19" t="str">
        <f t="shared" si="21"/>
        <v>J</v>
      </c>
      <c r="DB21" s="20">
        <f t="shared" ref="DB21" si="381">DB19+1</f>
        <v>44357</v>
      </c>
      <c r="DC21" s="11" t="str">
        <f>TEXT(DB21-DATE(An,1,1)+1,"000")&amp;" - "&amp;TEXT(DATE(An,12,31)-DB19,"000")-1</f>
        <v>161 - 204</v>
      </c>
      <c r="DD21" s="108" t="str">
        <f>IFERROR(INDEX(Paramètres_Application!$J$2:$J$35,MATCH(Calendrier!DB21,Paramètres_Application!$I$2:$I$35,0)),"")</f>
        <v/>
      </c>
      <c r="DE21" s="88" t="str">
        <f>IF(DA21="L","S" &amp; TEXT(INT((DB21-LOOKUP(DB21,DATE(YEAR(DB21)+{-1;0;1},1,3)-WEEKDAY(DATE(YEAR(DB21)+{-1;0;1},1,3))+2))/7)+1,"00"),"")</f>
        <v/>
      </c>
      <c r="DF21" s="2"/>
      <c r="DG21" s="67">
        <f t="shared" ref="DG21" si="382">DB21</f>
        <v>44357</v>
      </c>
      <c r="DH21" s="6"/>
      <c r="DI21" s="84"/>
      <c r="DJ21" s="6"/>
      <c r="DK21" s="84"/>
      <c r="DL21" s="7"/>
      <c r="DN21" s="23" t="str">
        <f t="shared" si="22"/>
        <v>S</v>
      </c>
      <c r="DO21" s="24">
        <f t="shared" ref="DO21" si="383">DO19+1</f>
        <v>44387</v>
      </c>
      <c r="DP21" s="22" t="str">
        <f>TEXT(DO21-DATE(An,1,1)+1,"000")&amp;" - "&amp;TEXT(DATE(An,12,31)-DO19,"000")-1</f>
        <v>191 - 174</v>
      </c>
      <c r="DQ21" s="108" t="str">
        <f>IFERROR(INDEX(Paramètres_Application!$J$2:$J$35,MATCH(Calendrier!DO21,Paramètres_Application!$I$2:$I$35,0)),"")</f>
        <v/>
      </c>
      <c r="DR21" s="88" t="str">
        <f>IF(DN21="L","S" &amp; TEXT(INT((DO21-LOOKUP(DO21,DATE(YEAR(DO21)+{-1;0;1},1,3)-WEEKDAY(DATE(YEAR(DO21)+{-1;0;1},1,3))+2))/7)+1,"00"),"")</f>
        <v/>
      </c>
      <c r="DS21" s="2"/>
      <c r="DT21" s="67">
        <f t="shared" ref="DT21" si="384">DO21</f>
        <v>44387</v>
      </c>
      <c r="DU21" s="6"/>
      <c r="DV21" s="84"/>
      <c r="DW21" s="6"/>
      <c r="DX21" s="84"/>
      <c r="DY21" s="7"/>
      <c r="EA21" s="19" t="str">
        <f t="shared" si="23"/>
        <v>M</v>
      </c>
      <c r="EB21" s="20">
        <f t="shared" ref="EB21" si="385">EB19+1</f>
        <v>44418</v>
      </c>
      <c r="EC21" s="11" t="str">
        <f>TEXT(EB21-DATE(An,1,1)+1,"000")&amp;" - "&amp;TEXT(DATE(An,12,31)-EB19,"000")-1</f>
        <v>222 - 143</v>
      </c>
      <c r="ED21" s="108" t="str">
        <f>IFERROR(INDEX(Paramètres_Application!$J$2:$J$35,MATCH(Calendrier!EB21,Paramètres_Application!$I$2:$I$35,0)),"")</f>
        <v/>
      </c>
      <c r="EE21" s="88" t="str">
        <f>IF(EA21="L","S" &amp; TEXT(INT((EB21-LOOKUP(EB21,DATE(YEAR(EB21)+{-1;0;1},1,3)-WEEKDAY(DATE(YEAR(EB21)+{-1;0;1},1,3))+2))/7)+1,"00"),"")</f>
        <v/>
      </c>
      <c r="EF21" s="2"/>
      <c r="EG21" s="67">
        <f t="shared" ref="EG21" si="386">EB21</f>
        <v>44418</v>
      </c>
      <c r="EH21" s="6"/>
      <c r="EI21" s="84"/>
      <c r="EJ21" s="6"/>
      <c r="EK21" s="84"/>
      <c r="EL21" s="7"/>
      <c r="EN21" s="23" t="str">
        <f t="shared" si="24"/>
        <v>V</v>
      </c>
      <c r="EO21" s="24">
        <f t="shared" ref="EO21" si="387">EO19+1</f>
        <v>44449</v>
      </c>
      <c r="EP21" s="22" t="str">
        <f>TEXT(EO21-DATE(An,1,1)+1,"000")&amp;" - "&amp;TEXT(DATE(An,12,31)-EO19,"000")-1</f>
        <v>253 - 112</v>
      </c>
      <c r="EQ21" s="108" t="str">
        <f>IFERROR(INDEX(Paramètres_Application!$J$2:$J$35,MATCH(Calendrier!EO21,Paramètres_Application!$I$2:$I$35,0)),"")</f>
        <v/>
      </c>
      <c r="ER21" s="88" t="str">
        <f>IF(EN21="L","S" &amp; TEXT(INT((EO21-LOOKUP(EO21,DATE(YEAR(EO21)+{-1;0;1},1,3)-WEEKDAY(DATE(YEAR(EO21)+{-1;0;1},1,3))+2))/7)+1,"00"),"")</f>
        <v/>
      </c>
      <c r="ES21" s="2"/>
      <c r="ET21" s="67">
        <f t="shared" ref="ET21" si="388">EO21</f>
        <v>44449</v>
      </c>
      <c r="EU21" s="6"/>
      <c r="EV21" s="84"/>
      <c r="EW21" s="6"/>
      <c r="EX21" s="84"/>
      <c r="EY21" s="7"/>
      <c r="FA21" s="19" t="str">
        <f t="shared" si="25"/>
        <v>D</v>
      </c>
      <c r="FB21" s="20">
        <f t="shared" ref="FB21" si="389">FB19+1</f>
        <v>44479</v>
      </c>
      <c r="FC21" s="11" t="str">
        <f>TEXT(FB21-DATE(An,1,1)+1,"000")&amp;" - "&amp;TEXT(DATE(An,12,31)-FB19,"000")-1</f>
        <v>283 - 82</v>
      </c>
      <c r="FD21" s="108" t="str">
        <f>IFERROR(INDEX(Paramètres_Application!$J$2:$J$35,MATCH(Calendrier!FB21,Paramètres_Application!$I$2:$I$35,0)),"")</f>
        <v/>
      </c>
      <c r="FE21" s="88" t="str">
        <f>IF(FA21="L","S" &amp; TEXT(INT((FB21-LOOKUP(FB21,DATE(YEAR(FB21)+{-1;0;1},1,3)-WEEKDAY(DATE(YEAR(FB21)+{-1;0;1},1,3))+2))/7)+1,"00"),"")</f>
        <v/>
      </c>
      <c r="FF21" s="2"/>
      <c r="FG21" s="67">
        <f t="shared" ref="FG21" si="390">FB21</f>
        <v>44479</v>
      </c>
      <c r="FH21" s="6"/>
      <c r="FI21" s="84"/>
      <c r="FJ21" s="6"/>
      <c r="FK21" s="84"/>
      <c r="FL21" s="7"/>
      <c r="FN21" s="23" t="str">
        <f t="shared" si="26"/>
        <v>M</v>
      </c>
      <c r="FO21" s="24">
        <f t="shared" ref="FO21" si="391">FO19+1</f>
        <v>44510</v>
      </c>
      <c r="FP21" s="22" t="str">
        <f>TEXT(FO21-DATE(An,1,1)+1,"000")&amp;" - "&amp;TEXT(DATE(An,12,31)-FO19,"000")-1</f>
        <v>314 - 51</v>
      </c>
      <c r="FQ21" s="108" t="str">
        <f>IFERROR(INDEX(Paramètres_Application!$J$2:$J$35,MATCH(Calendrier!FO21,Paramètres_Application!$I$2:$I$35,0)),"")</f>
        <v/>
      </c>
      <c r="FR21" s="88" t="str">
        <f>IF(FN21="L","S" &amp; TEXT(INT((FO21-LOOKUP(FO21,DATE(YEAR(FO21)+{-1;0;1},1,3)-WEEKDAY(DATE(YEAR(FO21)+{-1;0;1},1,3))+2))/7)+1,"00"),"")</f>
        <v/>
      </c>
      <c r="FS21" s="32"/>
      <c r="FT21" s="67">
        <f t="shared" ref="FT21" si="392">FO21</f>
        <v>44510</v>
      </c>
      <c r="FU21" s="6"/>
      <c r="FV21" s="84"/>
      <c r="FW21" s="6"/>
      <c r="FX21" s="84"/>
      <c r="FY21" s="7"/>
      <c r="GA21" s="19" t="str">
        <f t="shared" si="27"/>
        <v>V</v>
      </c>
      <c r="GB21" s="20">
        <f t="shared" ref="GB21" si="393">GB19+1</f>
        <v>44540</v>
      </c>
      <c r="GC21" s="11" t="str">
        <f>TEXT(GB21-DATE(An,1,1)+1,"000")&amp;" - "&amp;TEXT(DATE(An,12,31)-GB19,"000")-1</f>
        <v>344 - 21</v>
      </c>
      <c r="GD21" s="108" t="str">
        <f>IFERROR(INDEX(Paramètres_Application!$J$2:$J$35,MATCH(Calendrier!GB21,Paramètres_Application!$I$2:$I$35,0)),"")</f>
        <v/>
      </c>
      <c r="GE21" s="88" t="str">
        <f>IF(GA21="L","S" &amp; TEXT(INT((GB21-LOOKUP(GB21,DATE(YEAR(GB21)+{-1;0;1},1,3)-WEEKDAY(DATE(YEAR(GB21)+{-1;0;1},1,3))+2))/7)+1,"00"),"")</f>
        <v/>
      </c>
      <c r="GF21" s="2"/>
      <c r="GG21" s="67">
        <f t="shared" ref="GG21" si="394">GB21</f>
        <v>44540</v>
      </c>
      <c r="GH21" s="6"/>
      <c r="GI21" s="84"/>
      <c r="GJ21" s="6"/>
      <c r="GK21" s="84"/>
      <c r="GL21" s="7"/>
      <c r="GN21" s="23" t="str">
        <f t="shared" si="28"/>
        <v>L</v>
      </c>
      <c r="GO21" s="24">
        <f t="shared" ref="GO21" si="395">GO19+1</f>
        <v>44571</v>
      </c>
      <c r="GP21" s="22" t="str">
        <f>TEXT(GO21-DATE(An+1,1,1)+1,"000")&amp;" - "&amp;TEXT(DATE(An+1,12,31)-GO19,"000")-1</f>
        <v>010 - 355</v>
      </c>
      <c r="GQ21" s="108" t="str">
        <f>IFERROR(INDEX(Paramètres_Application!$J$2:$J$35,MATCH(Calendrier!GO21,Paramètres_Application!$I$2:$I$35,0)),"")</f>
        <v/>
      </c>
      <c r="GR21" s="88" t="str">
        <f>IF(GN21="L","S" &amp; TEXT(INT((GO21-LOOKUP(GO21,DATE(YEAR(GO21)+{-1;0;1},1,3)-WEEKDAY(DATE(YEAR(GO21)+{-1;0;1},1,3))+2))/7)+1,"00"),"")</f>
        <v>S02</v>
      </c>
      <c r="GS21" s="2"/>
      <c r="GT21" s="67">
        <f t="shared" ref="GT21" si="396">GO21</f>
        <v>44571</v>
      </c>
      <c r="GU21" s="6"/>
      <c r="GV21" s="84"/>
      <c r="GW21" s="6"/>
      <c r="GX21" s="84"/>
      <c r="GY21" s="7"/>
    </row>
    <row r="22" spans="1:207" ht="22.5" customHeight="1" x14ac:dyDescent="0.25">
      <c r="A22" s="81" t="str">
        <f>INDEX(Paramètres_Application!$N$1:$N$367,SUMPRODUCT((Paramètres_Application!$L$2:$L$367=MONTH(B21))*(DAY(B21)=Paramètres_Application!$M$2:$M$367)*ROW(Paramètres_Application!$L$2:$L$367)))</f>
        <v xml:space="preserve"> Romaric</v>
      </c>
      <c r="B22" s="82"/>
      <c r="C22" s="83"/>
      <c r="D22" s="109"/>
      <c r="E22" s="89"/>
      <c r="F22" s="2"/>
      <c r="G22" s="67">
        <f t="shared" ref="G22" si="397">B21</f>
        <v>44175</v>
      </c>
      <c r="H22" s="6"/>
      <c r="I22" s="84"/>
      <c r="J22" s="6"/>
      <c r="K22" s="84"/>
      <c r="L22" s="7"/>
      <c r="N22" s="81" t="str">
        <f>INDEX(Paramètres_Application!$N$1:$N$367,SUMPRODUCT((Paramètres_Application!$L$2:$L$367=MONTH(O21))*(DAY(O21)=Paramètres_Application!$M$2:$M$367)*ROW(Paramètres_Application!$L$2:$L$367)))</f>
        <v xml:space="preserve"> Guillaume</v>
      </c>
      <c r="O22" s="82"/>
      <c r="P22" s="83"/>
      <c r="Q22" s="109"/>
      <c r="R22" s="89"/>
      <c r="S22" s="2"/>
      <c r="T22" s="67">
        <f t="shared" ref="T22" si="398">O21</f>
        <v>44206</v>
      </c>
      <c r="U22" s="6"/>
      <c r="V22" s="84"/>
      <c r="W22" s="6"/>
      <c r="X22" s="84"/>
      <c r="Y22" s="7"/>
      <c r="AA22" s="81" t="str">
        <f>INDEX(Paramètres_Application!$N$1:$N$367,SUMPRODUCT((Paramètres_Application!$L$2:$L$367=MONTH(AB21))*(DAY(AB21)=Paramètres_Application!$M$2:$M$367)*ROW(Paramètres_Application!$L$2:$L$367)))</f>
        <v xml:space="preserve"> Arnaud</v>
      </c>
      <c r="AB22" s="82"/>
      <c r="AC22" s="83"/>
      <c r="AD22" s="109"/>
      <c r="AE22" s="89"/>
      <c r="AF22" s="2"/>
      <c r="AG22" s="67">
        <f t="shared" ref="AG22" si="399">AB21</f>
        <v>44237</v>
      </c>
      <c r="AH22" s="6"/>
      <c r="AI22" s="84"/>
      <c r="AJ22" s="6"/>
      <c r="AK22" s="84"/>
      <c r="AL22" s="7"/>
      <c r="AN22" s="81" t="str">
        <f>INDEX(Paramètres_Application!$N$1:$N$367,SUMPRODUCT((Paramètres_Application!$L$2:$L$367=MONTH(AO21))*(DAY(AO21)=Paramètres_Application!$M$2:$M$367)*ROW(Paramètres_Application!$L$2:$L$367)))</f>
        <v xml:space="preserve"> Vivien</v>
      </c>
      <c r="AO22" s="82"/>
      <c r="AP22" s="83"/>
      <c r="AQ22" s="109"/>
      <c r="AR22" s="89"/>
      <c r="AS22" s="2"/>
      <c r="AT22" s="67">
        <f t="shared" ref="AT22" si="400">AO21</f>
        <v>44265</v>
      </c>
      <c r="AU22" s="6"/>
      <c r="AV22" s="84"/>
      <c r="AW22" s="6"/>
      <c r="AX22" s="84"/>
      <c r="AY22" s="7"/>
      <c r="BA22" s="81" t="str">
        <f>INDEX(Paramètres_Application!$N$1:$N$367,SUMPRODUCT((Paramètres_Application!$L$2:$L$367=MONTH(BB21))*(DAY(BB21)=Paramètres_Application!$M$2:$M$367)*ROW(Paramètres_Application!$L$2:$L$367)))</f>
        <v xml:space="preserve"> Fulbert</v>
      </c>
      <c r="BB22" s="82"/>
      <c r="BC22" s="83"/>
      <c r="BD22" s="109"/>
      <c r="BE22" s="89"/>
      <c r="BF22" s="2"/>
      <c r="BG22" s="67">
        <f t="shared" ref="BG22" si="401">BB21</f>
        <v>44296</v>
      </c>
      <c r="BH22" s="6"/>
      <c r="BI22" s="84"/>
      <c r="BJ22" s="6"/>
      <c r="BK22" s="84"/>
      <c r="BL22" s="7"/>
      <c r="BN22" s="81" t="str">
        <f>INDEX(Paramètres_Application!$N$1:$N$367,SUMPRODUCT((Paramètres_Application!$L$2:$L$367=MONTH(BO21))*(DAY(BO21)=Paramètres_Application!$M$2:$M$367)*ROW(Paramètres_Application!$L$2:$L$367)))</f>
        <v xml:space="preserve"> Solange</v>
      </c>
      <c r="BO22" s="82"/>
      <c r="BP22" s="83"/>
      <c r="BQ22" s="109"/>
      <c r="BR22" s="89"/>
      <c r="BS22" s="2"/>
      <c r="BT22" s="67">
        <f t="shared" ref="BT22" si="402">BO21</f>
        <v>44326</v>
      </c>
      <c r="BU22" s="6"/>
      <c r="BV22" s="84"/>
      <c r="BW22" s="6"/>
      <c r="BX22" s="84"/>
      <c r="BY22" s="7"/>
      <c r="CA22" s="81" t="str">
        <f>INDEX(Paramètres_Application!$N$1:$N$367,SUMPRODUCT((Paramètres_Application!$L$2:$L$367=MONTH(CB21))*(DAY(CB21)=Paramètres_Application!$M$2:$M$367)*ROW(Paramètres_Application!$L$2:$L$367)))</f>
        <v xml:space="preserve"> Landry</v>
      </c>
      <c r="CB22" s="82"/>
      <c r="CC22" s="83"/>
      <c r="CD22" s="109"/>
      <c r="CE22" s="89"/>
      <c r="CF22" s="2"/>
      <c r="CG22" s="67">
        <f t="shared" ref="CG22" si="403">CB21</f>
        <v>44357</v>
      </c>
      <c r="CH22" s="6"/>
      <c r="CI22" s="84"/>
      <c r="CJ22" s="6"/>
      <c r="CK22" s="84"/>
      <c r="CL22" s="7"/>
      <c r="CN22" s="81" t="str">
        <f>INDEX(Paramètres_Application!$N$1:$N$367,SUMPRODUCT((Paramètres_Application!$L$2:$L$367=MONTH(CO21))*(DAY(CO21)=Paramètres_Application!$M$2:$M$367)*ROW(Paramètres_Application!$L$2:$L$367)))</f>
        <v xml:space="preserve"> Ulrich</v>
      </c>
      <c r="CO22" s="82"/>
      <c r="CP22" s="83"/>
      <c r="CQ22" s="109"/>
      <c r="CR22" s="89"/>
      <c r="CS22" s="2"/>
      <c r="CT22" s="67">
        <f t="shared" ref="CT22" si="404">CO21</f>
        <v>44387</v>
      </c>
      <c r="CU22" s="6"/>
      <c r="CV22" s="84"/>
      <c r="CW22" s="6"/>
      <c r="CX22" s="84"/>
      <c r="CY22" s="7"/>
      <c r="CZ22" s="18"/>
      <c r="DA22" s="81" t="str">
        <f>INDEX(Paramètres_Application!$N$1:$N$367,SUMPRODUCT((Paramètres_Application!$L$2:$L$367=MONTH(DB21))*(DAY(DB21)=Paramètres_Application!$M$2:$M$367)*ROW(Paramètres_Application!$L$2:$L$367)))</f>
        <v xml:space="preserve"> Landry</v>
      </c>
      <c r="DB22" s="82"/>
      <c r="DC22" s="83"/>
      <c r="DD22" s="109"/>
      <c r="DE22" s="89"/>
      <c r="DF22" s="2"/>
      <c r="DG22" s="67">
        <f t="shared" ref="DG22" si="405">DB21</f>
        <v>44357</v>
      </c>
      <c r="DH22" s="6"/>
      <c r="DI22" s="84"/>
      <c r="DJ22" s="6"/>
      <c r="DK22" s="84"/>
      <c r="DL22" s="7"/>
      <c r="DN22" s="81" t="str">
        <f>INDEX(Paramètres_Application!$N$1:$N$367,SUMPRODUCT((Paramètres_Application!$L$2:$L$367=MONTH(DO21))*(DAY(DO21)=Paramètres_Application!$M$2:$M$367)*ROW(Paramètres_Application!$L$2:$L$367)))</f>
        <v xml:space="preserve"> Ulrich</v>
      </c>
      <c r="DO22" s="82"/>
      <c r="DP22" s="83"/>
      <c r="DQ22" s="109"/>
      <c r="DR22" s="89"/>
      <c r="DS22" s="2"/>
      <c r="DT22" s="67">
        <f t="shared" ref="DT22" si="406">DO21</f>
        <v>44387</v>
      </c>
      <c r="DU22" s="6"/>
      <c r="DV22" s="84"/>
      <c r="DW22" s="6"/>
      <c r="DX22" s="84"/>
      <c r="DY22" s="7"/>
      <c r="EA22" s="81" t="str">
        <f>INDEX(Paramètres_Application!$N$1:$N$367,SUMPRODUCT((Paramètres_Application!$L$2:$L$367=MONTH(EB21))*(DAY(EB21)=Paramètres_Application!$M$2:$M$367)*ROW(Paramètres_Application!$L$2:$L$367)))</f>
        <v xml:space="preserve"> Laurent</v>
      </c>
      <c r="EB22" s="82"/>
      <c r="EC22" s="83"/>
      <c r="ED22" s="109"/>
      <c r="EE22" s="89"/>
      <c r="EF22" s="2"/>
      <c r="EG22" s="67">
        <f t="shared" ref="EG22" si="407">EB21</f>
        <v>44418</v>
      </c>
      <c r="EH22" s="6"/>
      <c r="EI22" s="84"/>
      <c r="EJ22" s="6"/>
      <c r="EK22" s="84"/>
      <c r="EL22" s="7"/>
      <c r="EN22" s="81" t="str">
        <f>INDEX(Paramètres_Application!$N$1:$N$367,SUMPRODUCT((Paramètres_Application!$L$2:$L$367=MONTH(EO21))*(DAY(EO21)=Paramètres_Application!$M$2:$M$367)*ROW(Paramètres_Application!$L$2:$L$367)))</f>
        <v xml:space="preserve"> Inès</v>
      </c>
      <c r="EO22" s="82"/>
      <c r="EP22" s="83"/>
      <c r="EQ22" s="109"/>
      <c r="ER22" s="89"/>
      <c r="ES22" s="2"/>
      <c r="ET22" s="67">
        <f t="shared" ref="ET22" si="408">EO21</f>
        <v>44449</v>
      </c>
      <c r="EU22" s="6"/>
      <c r="EV22" s="84"/>
      <c r="EW22" s="6"/>
      <c r="EX22" s="84"/>
      <c r="EY22" s="7"/>
      <c r="FA22" s="81" t="str">
        <f>INDEX(Paramètres_Application!$N$1:$N$367,SUMPRODUCT((Paramètres_Application!$L$2:$L$367=MONTH(FB21))*(DAY(FB21)=Paramètres_Application!$M$2:$M$367)*ROW(Paramètres_Application!$L$2:$L$367)))</f>
        <v xml:space="preserve"> Ghislain</v>
      </c>
      <c r="FB22" s="82"/>
      <c r="FC22" s="83"/>
      <c r="FD22" s="109"/>
      <c r="FE22" s="89"/>
      <c r="FF22" s="2"/>
      <c r="FG22" s="67">
        <f t="shared" ref="FG22" si="409">FB21</f>
        <v>44479</v>
      </c>
      <c r="FH22" s="6"/>
      <c r="FI22" s="84"/>
      <c r="FJ22" s="6"/>
      <c r="FK22" s="84"/>
      <c r="FL22" s="7"/>
      <c r="FN22" s="81" t="str">
        <f>INDEX(Paramètres_Application!$N$1:$N$367,SUMPRODUCT((Paramètres_Application!$L$2:$L$367=MONTH(FO21))*(DAY(FO21)=Paramètres_Application!$M$2:$M$367)*ROW(Paramètres_Application!$L$2:$L$367)))</f>
        <v xml:space="preserve"> Léon</v>
      </c>
      <c r="FO22" s="82"/>
      <c r="FP22" s="83"/>
      <c r="FQ22" s="109"/>
      <c r="FR22" s="89"/>
      <c r="FS22" s="32"/>
      <c r="FT22" s="67">
        <f t="shared" ref="FT22" si="410">FO21</f>
        <v>44510</v>
      </c>
      <c r="FU22" s="6"/>
      <c r="FV22" s="84"/>
      <c r="FW22" s="6"/>
      <c r="FX22" s="84"/>
      <c r="FY22" s="7"/>
      <c r="GA22" s="81" t="str">
        <f>INDEX(Paramètres_Application!$N$1:$N$367,SUMPRODUCT((Paramètres_Application!$L$2:$L$367=MONTH(GB21))*(DAY(GB21)=Paramètres_Application!$M$2:$M$367)*ROW(Paramètres_Application!$L$2:$L$367)))</f>
        <v xml:space="preserve"> Romaric</v>
      </c>
      <c r="GB22" s="82"/>
      <c r="GC22" s="83"/>
      <c r="GD22" s="109"/>
      <c r="GE22" s="89"/>
      <c r="GF22" s="2"/>
      <c r="GG22" s="67">
        <f t="shared" ref="GG22" si="411">GB21</f>
        <v>44540</v>
      </c>
      <c r="GH22" s="6"/>
      <c r="GI22" s="84"/>
      <c r="GJ22" s="6"/>
      <c r="GK22" s="84"/>
      <c r="GL22" s="7"/>
      <c r="GN22" s="81" t="str">
        <f>INDEX(Paramètres_Application!$N$1:$N$367,SUMPRODUCT((Paramètres_Application!$L$2:$L$367=MONTH(GO21))*(DAY(GO21)=Paramètres_Application!$M$2:$M$367)*ROW(Paramètres_Application!$L$2:$L$367)))</f>
        <v xml:space="preserve"> Guillaume</v>
      </c>
      <c r="GO22" s="82"/>
      <c r="GP22" s="83"/>
      <c r="GQ22" s="109"/>
      <c r="GR22" s="89"/>
      <c r="GS22" s="2"/>
      <c r="GT22" s="67">
        <f t="shared" ref="GT22" si="412">GO21</f>
        <v>44571</v>
      </c>
      <c r="GU22" s="6"/>
      <c r="GV22" s="84"/>
      <c r="GW22" s="6"/>
      <c r="GX22" s="84"/>
      <c r="GY22" s="7"/>
    </row>
    <row r="23" spans="1:207" ht="22.5" customHeight="1" x14ac:dyDescent="0.25">
      <c r="A23" s="19" t="str">
        <f t="shared" si="13"/>
        <v>V</v>
      </c>
      <c r="B23" s="20">
        <f t="shared" ref="B23" si="413">B21+1</f>
        <v>44176</v>
      </c>
      <c r="C23" s="11" t="str">
        <f>TEXT(B23-DATE(An-1,1,1)+((DATE(An,1,1)-DATE(An-1,1,1))-365),"000")&amp;" - "&amp;TEXT(DATE(An-1,12,31)-B23,"000")</f>
        <v>346 - 020</v>
      </c>
      <c r="D23" s="108" t="str">
        <f>IFERROR(INDEX(Paramètres_Application!$J$2:$J$35,MATCH(Calendrier!B23,Paramètres_Application!$I$2:$I$35,0)),"")</f>
        <v/>
      </c>
      <c r="E23" s="88" t="str">
        <f>IF(A23="L","S" &amp; TEXT(INT((B23-LOOKUP(B23,DATE(YEAR(B23)+{-1;0;1},1,3)-WEEKDAY(DATE(YEAR(B23)+{-1;0;1},1,3))+2))/7)+1,"00"),"")</f>
        <v/>
      </c>
      <c r="F23" s="2"/>
      <c r="G23" s="67">
        <f t="shared" ref="G23" si="414">B23</f>
        <v>44176</v>
      </c>
      <c r="H23" s="6"/>
      <c r="I23" s="84"/>
      <c r="J23" s="6"/>
      <c r="K23" s="84"/>
      <c r="L23" s="7"/>
      <c r="N23" s="9" t="str">
        <f t="shared" si="14"/>
        <v>L</v>
      </c>
      <c r="O23" s="10">
        <f t="shared" ref="O23" si="415">O21+1</f>
        <v>44207</v>
      </c>
      <c r="P23" s="11" t="str">
        <f>TEXT(O23-DATE(An,1,1)+1,"000")&amp;" - "&amp;TEXT(DATE(An,12,31)-O21,"000")-1</f>
        <v>011 - 354</v>
      </c>
      <c r="Q23" s="108" t="str">
        <f>IFERROR(INDEX(Paramètres_Application!$J$2:$J$35,MATCH(Calendrier!O23,Paramètres_Application!$I$2:$I$35,0)),"")</f>
        <v/>
      </c>
      <c r="R23" s="88" t="str">
        <f>IF(N23="L","S" &amp; TEXT(INT((O23-LOOKUP(O23,DATE(YEAR(O23)+{-1;0;1},1,3)-WEEKDAY(DATE(YEAR(O23)+{-1;0;1},1,3))+2))/7)+1,"00"),"")</f>
        <v>S02</v>
      </c>
      <c r="S23" s="2"/>
      <c r="T23" s="67">
        <f t="shared" ref="T23" si="416">O23</f>
        <v>44207</v>
      </c>
      <c r="U23" s="6"/>
      <c r="V23" s="84"/>
      <c r="W23" s="6"/>
      <c r="X23" s="84"/>
      <c r="Y23" s="7"/>
      <c r="AA23" s="19" t="str">
        <f t="shared" si="15"/>
        <v>J</v>
      </c>
      <c r="AB23" s="20">
        <f t="shared" ref="AB23" si="417">AB21+1</f>
        <v>44238</v>
      </c>
      <c r="AC23" s="11" t="str">
        <f>TEXT(AB23-DATE(An,1,1)+1,"000")&amp;" - "&amp;TEXT(DATE(An,12,31)-AB21,"000")-1</f>
        <v>042 - 323</v>
      </c>
      <c r="AD23" s="108" t="str">
        <f>IFERROR(INDEX(Paramètres_Application!$J$2:$J$35,MATCH(Calendrier!AB23,Paramètres_Application!$I$2:$I$35,0)),"")</f>
        <v/>
      </c>
      <c r="AE23" s="88" t="str">
        <f>IF(AA23="L","S" &amp; TEXT(INT((AB23-LOOKUP(AB23,DATE(YEAR(AB23)+{-1;0;1},1,3)-WEEKDAY(DATE(YEAR(AB23)+{-1;0;1},1,3))+2))/7)+1,"00"),"")</f>
        <v/>
      </c>
      <c r="AF23" s="2"/>
      <c r="AG23" s="67">
        <f t="shared" ref="AG23" si="418">AB23</f>
        <v>44238</v>
      </c>
      <c r="AH23" s="6"/>
      <c r="AI23" s="84"/>
      <c r="AJ23" s="6"/>
      <c r="AK23" s="84"/>
      <c r="AL23" s="7"/>
      <c r="AN23" s="23" t="str">
        <f t="shared" si="16"/>
        <v>J</v>
      </c>
      <c r="AO23" s="24">
        <f t="shared" ref="AO23" si="419">AO21+1</f>
        <v>44266</v>
      </c>
      <c r="AP23" s="22" t="str">
        <f>TEXT(AO23-DATE(An,1,1)+1,"000")&amp;" - "&amp;TEXT(DATE(An,12,31)-AO21,"000")-1</f>
        <v>070 - 295</v>
      </c>
      <c r="AQ23" s="108" t="str">
        <f>IFERROR(INDEX(Paramètres_Application!$J$2:$J$35,MATCH(Calendrier!AO23,Paramètres_Application!$I$2:$I$35,0)),"")</f>
        <v/>
      </c>
      <c r="AR23" s="88" t="str">
        <f>IF(AN23="L","S" &amp; TEXT(INT((AO23-LOOKUP(AO23,DATE(YEAR(AO23)+{-1;0;1},1,3)-WEEKDAY(DATE(YEAR(AO23)+{-1;0;1},1,3))+2))/7)+1,"00"),"")</f>
        <v/>
      </c>
      <c r="AS23" s="2"/>
      <c r="AT23" s="67">
        <f t="shared" ref="AT23" si="420">AO23</f>
        <v>44266</v>
      </c>
      <c r="AU23" s="6"/>
      <c r="AV23" s="84"/>
      <c r="AW23" s="6"/>
      <c r="AX23" s="84"/>
      <c r="AY23" s="7"/>
      <c r="BA23" s="19" t="str">
        <f t="shared" si="17"/>
        <v>D</v>
      </c>
      <c r="BB23" s="20">
        <f t="shared" ref="BB23" si="421">BB21+1</f>
        <v>44297</v>
      </c>
      <c r="BC23" s="11" t="str">
        <f>TEXT(BB23-DATE(An,1,1)+1,"000")&amp;" - "&amp;TEXT(DATE(An,12,31)-BB21,"000")-1</f>
        <v>101 - 264</v>
      </c>
      <c r="BD23" s="108" t="str">
        <f>IFERROR(INDEX(Paramètres_Application!$J$2:$J$35,MATCH(Calendrier!BB23,Paramètres_Application!$I$2:$I$35,0)),"")</f>
        <v/>
      </c>
      <c r="BE23" s="88" t="str">
        <f>IF(BA23="L","S" &amp; TEXT(INT((BB23-LOOKUP(BB23,DATE(YEAR(BB23)+{-1;0;1},1,3)-WEEKDAY(DATE(YEAR(BB23)+{-1;0;1},1,3))+2))/7)+1,"00"),"")</f>
        <v/>
      </c>
      <c r="BF23" s="2"/>
      <c r="BG23" s="67">
        <f t="shared" ref="BG23" si="422">BB23</f>
        <v>44297</v>
      </c>
      <c r="BH23" s="6"/>
      <c r="BI23" s="84"/>
      <c r="BJ23" s="6"/>
      <c r="BK23" s="84"/>
      <c r="BL23" s="7"/>
      <c r="BN23" s="23" t="str">
        <f t="shared" si="18"/>
        <v>M</v>
      </c>
      <c r="BO23" s="24">
        <f t="shared" ref="BO23" si="423">BO21+1</f>
        <v>44327</v>
      </c>
      <c r="BP23" s="22" t="str">
        <f>TEXT(BO23-DATE(An,1,1)+1,"000")&amp;" - "&amp;TEXT(DATE(An,12,31)-BO21,"000")-1</f>
        <v>131 - 234</v>
      </c>
      <c r="BQ23" s="108" t="str">
        <f>IFERROR(INDEX(Paramètres_Application!$J$2:$J$35,MATCH(Calendrier!BO23,Paramètres_Application!$I$2:$I$35,0)),"")</f>
        <v/>
      </c>
      <c r="BR23" s="88" t="str">
        <f>IF(BN23="L","S" &amp; TEXT(INT((BO23-LOOKUP(BO23,DATE(YEAR(BO23)+{-1;0;1},1,3)-WEEKDAY(DATE(YEAR(BO23)+{-1;0;1},1,3))+2))/7)+1,"00"),"")</f>
        <v/>
      </c>
      <c r="BS23" s="2"/>
      <c r="BT23" s="67">
        <f t="shared" ref="BT23" si="424">BO23</f>
        <v>44327</v>
      </c>
      <c r="BU23" s="6"/>
      <c r="BV23" s="84"/>
      <c r="BW23" s="6"/>
      <c r="BX23" s="84"/>
      <c r="BY23" s="7"/>
      <c r="CA23" s="19" t="str">
        <f t="shared" si="19"/>
        <v>V</v>
      </c>
      <c r="CB23" s="20">
        <f t="shared" ref="CB23" si="425">CB21+1</f>
        <v>44358</v>
      </c>
      <c r="CC23" s="11" t="str">
        <f>TEXT(CB23-DATE(An,1,1)+1,"000")&amp;" - "&amp;TEXT(DATE(An,12,31)-CB21,"000")-1</f>
        <v>162 - 203</v>
      </c>
      <c r="CD23" s="108" t="str">
        <f>IFERROR(INDEX(Paramètres_Application!$J$2:$J$35,MATCH(Calendrier!CB23,Paramètres_Application!$I$2:$I$35,0)),"")</f>
        <v/>
      </c>
      <c r="CE23" s="88" t="str">
        <f>IF(CA23="L","S" &amp; TEXT(INT((CB23-LOOKUP(CB23,DATE(YEAR(CB23)+{-1;0;1},1,3)-WEEKDAY(DATE(YEAR(CB23)+{-1;0;1},1,3))+2))/7)+1,"00"),"")</f>
        <v/>
      </c>
      <c r="CF23" s="2"/>
      <c r="CG23" s="67">
        <f t="shared" ref="CG23" si="426">CB23</f>
        <v>44358</v>
      </c>
      <c r="CH23" s="6"/>
      <c r="CI23" s="84"/>
      <c r="CJ23" s="6"/>
      <c r="CK23" s="84"/>
      <c r="CL23" s="7"/>
      <c r="CN23" s="23" t="str">
        <f t="shared" si="20"/>
        <v>D</v>
      </c>
      <c r="CO23" s="24">
        <f t="shared" ref="CO23" si="427">CO21+1</f>
        <v>44388</v>
      </c>
      <c r="CP23" s="22" t="str">
        <f>TEXT(CO23-DATE(An,1,1)+1,"000")&amp;" - "&amp;TEXT(DATE(An,12,31)-CO21,"000")-1</f>
        <v>192 - 173</v>
      </c>
      <c r="CQ23" s="108" t="str">
        <f>IFERROR(INDEX(Paramètres_Application!$J$2:$J$35,MATCH(Calendrier!CO23,Paramètres_Application!$I$2:$I$35,0)),"")</f>
        <v/>
      </c>
      <c r="CR23" s="88" t="str">
        <f>IF(CN23="L","S" &amp; TEXT(INT((CO23-LOOKUP(CO23,DATE(YEAR(CO23)+{-1;0;1},1,3)-WEEKDAY(DATE(YEAR(CO23)+{-1;0;1},1,3))+2))/7)+1,"00"),"")</f>
        <v/>
      </c>
      <c r="CS23" s="2"/>
      <c r="CT23" s="67">
        <f t="shared" ref="CT23" si="428">CO23</f>
        <v>44388</v>
      </c>
      <c r="CU23" s="6"/>
      <c r="CV23" s="84"/>
      <c r="CW23" s="6"/>
      <c r="CX23" s="84"/>
      <c r="CY23" s="7"/>
      <c r="CZ23" s="18"/>
      <c r="DA23" s="19" t="str">
        <f t="shared" si="21"/>
        <v>V</v>
      </c>
      <c r="DB23" s="20">
        <f t="shared" ref="DB23" si="429">DB21+1</f>
        <v>44358</v>
      </c>
      <c r="DC23" s="11" t="str">
        <f>TEXT(DB23-DATE(An,1,1)+1,"000")&amp;" - "&amp;TEXT(DATE(An,12,31)-DB21,"000")-1</f>
        <v>162 - 203</v>
      </c>
      <c r="DD23" s="108" t="str">
        <f>IFERROR(INDEX(Paramètres_Application!$J$2:$J$35,MATCH(Calendrier!DB23,Paramètres_Application!$I$2:$I$35,0)),"")</f>
        <v/>
      </c>
      <c r="DE23" s="88" t="str">
        <f>IF(DA23="L","S" &amp; TEXT(INT((DB23-LOOKUP(DB23,DATE(YEAR(DB23)+{-1;0;1},1,3)-WEEKDAY(DATE(YEAR(DB23)+{-1;0;1},1,3))+2))/7)+1,"00"),"")</f>
        <v/>
      </c>
      <c r="DF23" s="2"/>
      <c r="DG23" s="67">
        <f t="shared" ref="DG23" si="430">DB23</f>
        <v>44358</v>
      </c>
      <c r="DH23" s="6"/>
      <c r="DI23" s="84"/>
      <c r="DJ23" s="6"/>
      <c r="DK23" s="84"/>
      <c r="DL23" s="7"/>
      <c r="DN23" s="23" t="str">
        <f t="shared" si="22"/>
        <v>D</v>
      </c>
      <c r="DO23" s="24">
        <f t="shared" ref="DO23" si="431">DO21+1</f>
        <v>44388</v>
      </c>
      <c r="DP23" s="22" t="str">
        <f>TEXT(DO23-DATE(An,1,1)+1,"000")&amp;" - "&amp;TEXT(DATE(An,12,31)-DO21,"000")-1</f>
        <v>192 - 173</v>
      </c>
      <c r="DQ23" s="108" t="str">
        <f>IFERROR(INDEX(Paramètres_Application!$J$2:$J$35,MATCH(Calendrier!DO23,Paramètres_Application!$I$2:$I$35,0)),"")</f>
        <v/>
      </c>
      <c r="DR23" s="88" t="str">
        <f>IF(DN23="L","S" &amp; TEXT(INT((DO23-LOOKUP(DO23,DATE(YEAR(DO23)+{-1;0;1},1,3)-WEEKDAY(DATE(YEAR(DO23)+{-1;0;1},1,3))+2))/7)+1,"00"),"")</f>
        <v/>
      </c>
      <c r="DS23" s="2"/>
      <c r="DT23" s="67">
        <f t="shared" ref="DT23" si="432">DO23</f>
        <v>44388</v>
      </c>
      <c r="DU23" s="6"/>
      <c r="DV23" s="84"/>
      <c r="DW23" s="6"/>
      <c r="DX23" s="84"/>
      <c r="DY23" s="7"/>
      <c r="EA23" s="19" t="str">
        <f t="shared" si="23"/>
        <v>M</v>
      </c>
      <c r="EB23" s="20">
        <f t="shared" ref="EB23" si="433">EB21+1</f>
        <v>44419</v>
      </c>
      <c r="EC23" s="11" t="str">
        <f>TEXT(EB23-DATE(An,1,1)+1,"000")&amp;" - "&amp;TEXT(DATE(An,12,31)-EB21,"000")-1</f>
        <v>223 - 142</v>
      </c>
      <c r="ED23" s="108" t="str">
        <f>IFERROR(INDEX(Paramètres_Application!$J$2:$J$35,MATCH(Calendrier!EB23,Paramètres_Application!$I$2:$I$35,0)),"")</f>
        <v/>
      </c>
      <c r="EE23" s="88" t="str">
        <f>IF(EA23="L","S" &amp; TEXT(INT((EB23-LOOKUP(EB23,DATE(YEAR(EB23)+{-1;0;1},1,3)-WEEKDAY(DATE(YEAR(EB23)+{-1;0;1},1,3))+2))/7)+1,"00"),"")</f>
        <v/>
      </c>
      <c r="EF23" s="2"/>
      <c r="EG23" s="67">
        <f t="shared" ref="EG23" si="434">EB23</f>
        <v>44419</v>
      </c>
      <c r="EH23" s="6"/>
      <c r="EI23" s="84"/>
      <c r="EJ23" s="6"/>
      <c r="EK23" s="84"/>
      <c r="EL23" s="7"/>
      <c r="EN23" s="23" t="str">
        <f t="shared" si="24"/>
        <v>S</v>
      </c>
      <c r="EO23" s="24">
        <f t="shared" ref="EO23" si="435">EO21+1</f>
        <v>44450</v>
      </c>
      <c r="EP23" s="22" t="str">
        <f>TEXT(EO23-DATE(An,1,1)+1,"000")&amp;" - "&amp;TEXT(DATE(An,12,31)-EO21,"000")-1</f>
        <v>254 - 111</v>
      </c>
      <c r="EQ23" s="108" t="str">
        <f>IFERROR(INDEX(Paramètres_Application!$J$2:$J$35,MATCH(Calendrier!EO23,Paramètres_Application!$I$2:$I$35,0)),"")</f>
        <v/>
      </c>
      <c r="ER23" s="88" t="str">
        <f>IF(EN23="L","S" &amp; TEXT(INT((EO23-LOOKUP(EO23,DATE(YEAR(EO23)+{-1;0;1},1,3)-WEEKDAY(DATE(YEAR(EO23)+{-1;0;1},1,3))+2))/7)+1,"00"),"")</f>
        <v/>
      </c>
      <c r="ES23" s="2"/>
      <c r="ET23" s="67">
        <f t="shared" ref="ET23" si="436">EO23</f>
        <v>44450</v>
      </c>
      <c r="EU23" s="6"/>
      <c r="EV23" s="84"/>
      <c r="EW23" s="6"/>
      <c r="EX23" s="84"/>
      <c r="EY23" s="7"/>
      <c r="FA23" s="19" t="str">
        <f t="shared" si="25"/>
        <v>L</v>
      </c>
      <c r="FB23" s="20">
        <f t="shared" ref="FB23" si="437">FB21+1</f>
        <v>44480</v>
      </c>
      <c r="FC23" s="11" t="str">
        <f>TEXT(FB23-DATE(An,1,1)+1,"000")&amp;" - "&amp;TEXT(DATE(An,12,31)-FB21,"000")-1</f>
        <v>284 - 81</v>
      </c>
      <c r="FD23" s="108" t="str">
        <f>IFERROR(INDEX(Paramètres_Application!$J$2:$J$35,MATCH(Calendrier!FB23,Paramètres_Application!$I$2:$I$35,0)),"")</f>
        <v/>
      </c>
      <c r="FE23" s="88" t="str">
        <f>IF(FA23="L","S" &amp; TEXT(INT((FB23-LOOKUP(FB23,DATE(YEAR(FB23)+{-1;0;1},1,3)-WEEKDAY(DATE(YEAR(FB23)+{-1;0;1},1,3))+2))/7)+1,"00"),"")</f>
        <v>S41</v>
      </c>
      <c r="FF23" s="2"/>
      <c r="FG23" s="67">
        <f t="shared" ref="FG23" si="438">FB23</f>
        <v>44480</v>
      </c>
      <c r="FH23" s="6"/>
      <c r="FI23" s="84"/>
      <c r="FJ23" s="6"/>
      <c r="FK23" s="84"/>
      <c r="FL23" s="7"/>
      <c r="FN23" s="23" t="str">
        <f t="shared" si="26"/>
        <v>J</v>
      </c>
      <c r="FO23" s="24">
        <f t="shared" ref="FO23" si="439">FO21+1</f>
        <v>44511</v>
      </c>
      <c r="FP23" s="22" t="str">
        <f>TEXT(FO23-DATE(An,1,1)+1,"000")&amp;" - "&amp;TEXT(DATE(An,12,31)-FO21,"000")-1</f>
        <v>315 - 50</v>
      </c>
      <c r="FQ23" s="108" t="str">
        <f>IFERROR(INDEX(Paramètres_Application!$J$2:$J$35,MATCH(Calendrier!FO23,Paramètres_Application!$I$2:$I$35,0)),"")</f>
        <v>Fête des morts</v>
      </c>
      <c r="FR23" s="88" t="str">
        <f>IF(FN23="L","S" &amp; TEXT(INT((FO23-LOOKUP(FO23,DATE(YEAR(FO23)+{-1;0;1},1,3)-WEEKDAY(DATE(YEAR(FO23)+{-1;0;1},1,3))+2))/7)+1,"00"),"")</f>
        <v/>
      </c>
      <c r="FS23" s="32"/>
      <c r="FT23" s="67">
        <f t="shared" ref="FT23" si="440">FO23</f>
        <v>44511</v>
      </c>
      <c r="FU23" s="6"/>
      <c r="FV23" s="84"/>
      <c r="FW23" s="6"/>
      <c r="FX23" s="84"/>
      <c r="FY23" s="7"/>
      <c r="GA23" s="19" t="str">
        <f t="shared" si="27"/>
        <v>S</v>
      </c>
      <c r="GB23" s="20">
        <f t="shared" ref="GB23" si="441">GB21+1</f>
        <v>44541</v>
      </c>
      <c r="GC23" s="11" t="str">
        <f>TEXT(GB23-DATE(An,1,1)+1,"000")&amp;" - "&amp;TEXT(DATE(An,12,31)-GB21,"000")-1</f>
        <v>345 - 20</v>
      </c>
      <c r="GD23" s="108" t="str">
        <f>IFERROR(INDEX(Paramètres_Application!$J$2:$J$35,MATCH(Calendrier!GB23,Paramètres_Application!$I$2:$I$35,0)),"")</f>
        <v/>
      </c>
      <c r="GE23" s="88" t="str">
        <f>IF(GA23="L","S" &amp; TEXT(INT((GB23-LOOKUP(GB23,DATE(YEAR(GB23)+{-1;0;1},1,3)-WEEKDAY(DATE(YEAR(GB23)+{-1;0;1},1,3))+2))/7)+1,"00"),"")</f>
        <v/>
      </c>
      <c r="GF23" s="2"/>
      <c r="GG23" s="67">
        <f t="shared" ref="GG23" si="442">GB23</f>
        <v>44541</v>
      </c>
      <c r="GH23" s="6"/>
      <c r="GI23" s="84"/>
      <c r="GJ23" s="6"/>
      <c r="GK23" s="84"/>
      <c r="GL23" s="7"/>
      <c r="GN23" s="23" t="str">
        <f t="shared" si="28"/>
        <v>M</v>
      </c>
      <c r="GO23" s="24">
        <f t="shared" ref="GO23" si="443">GO21+1</f>
        <v>44572</v>
      </c>
      <c r="GP23" s="22" t="str">
        <f>TEXT(GO23-DATE(An+1,1,1)+1,"000")&amp;" - "&amp;TEXT(DATE(An+1,12,31)-GO21,"000")-1</f>
        <v>011 - 354</v>
      </c>
      <c r="GQ23" s="108" t="str">
        <f>IFERROR(INDEX(Paramètres_Application!$J$2:$J$35,MATCH(Calendrier!GO23,Paramètres_Application!$I$2:$I$35,0)),"")</f>
        <v/>
      </c>
      <c r="GR23" s="88" t="str">
        <f>IF(GN23="L","S" &amp; TEXT(INT((GO23-LOOKUP(GO23,DATE(YEAR(GO23)+{-1;0;1},1,3)-WEEKDAY(DATE(YEAR(GO23)+{-1;0;1},1,3))+2))/7)+1,"00"),"")</f>
        <v/>
      </c>
      <c r="GS23" s="2"/>
      <c r="GT23" s="67">
        <f t="shared" ref="GT23" si="444">GO23</f>
        <v>44572</v>
      </c>
      <c r="GU23" s="6"/>
      <c r="GV23" s="84"/>
      <c r="GW23" s="6"/>
      <c r="GX23" s="84"/>
      <c r="GY23" s="7"/>
    </row>
    <row r="24" spans="1:207" ht="22.5" customHeight="1" x14ac:dyDescent="0.25">
      <c r="A24" s="81" t="str">
        <f>INDEX(Paramètres_Application!$N$1:$N$367,SUMPRODUCT((Paramètres_Application!$L$2:$L$367=MONTH(B23))*(DAY(B23)=Paramètres_Application!$M$2:$M$367)*ROW(Paramètres_Application!$L$2:$L$367)))</f>
        <v xml:space="preserve"> Daniel</v>
      </c>
      <c r="B24" s="82"/>
      <c r="C24" s="83"/>
      <c r="D24" s="109"/>
      <c r="E24" s="89"/>
      <c r="F24" s="2"/>
      <c r="G24" s="67">
        <f t="shared" ref="G24" si="445">B23</f>
        <v>44176</v>
      </c>
      <c r="H24" s="6"/>
      <c r="I24" s="84"/>
      <c r="J24" s="6"/>
      <c r="K24" s="84"/>
      <c r="L24" s="7"/>
      <c r="N24" s="81" t="str">
        <f>INDEX(Paramètres_Application!$N$1:$N$367,SUMPRODUCT((Paramètres_Application!$L$2:$L$367=MONTH(O23))*(DAY(O23)=Paramètres_Application!$M$2:$M$367)*ROW(Paramètres_Application!$L$2:$L$367)))</f>
        <v xml:space="preserve"> Pauline</v>
      </c>
      <c r="O24" s="82"/>
      <c r="P24" s="83"/>
      <c r="Q24" s="109"/>
      <c r="R24" s="89"/>
      <c r="S24" s="2"/>
      <c r="T24" s="67">
        <f t="shared" ref="T24" si="446">O23</f>
        <v>44207</v>
      </c>
      <c r="U24" s="6"/>
      <c r="V24" s="84"/>
      <c r="W24" s="6"/>
      <c r="X24" s="84"/>
      <c r="Y24" s="7"/>
      <c r="AA24" s="81" t="str">
        <f>INDEX(Paramètres_Application!$N$1:$N$367,SUMPRODUCT((Paramètres_Application!$L$2:$L$367=MONTH(AB23))*(DAY(AB23)=Paramètres_Application!$M$2:$M$367)*ROW(Paramètres_Application!$L$2:$L$367)))</f>
        <v xml:space="preserve"> Notre Dame de Lourdes</v>
      </c>
      <c r="AB24" s="82"/>
      <c r="AC24" s="83"/>
      <c r="AD24" s="109"/>
      <c r="AE24" s="89"/>
      <c r="AF24" s="2"/>
      <c r="AG24" s="67">
        <f t="shared" ref="AG24" si="447">AB23</f>
        <v>44238</v>
      </c>
      <c r="AH24" s="6"/>
      <c r="AI24" s="84"/>
      <c r="AJ24" s="6"/>
      <c r="AK24" s="84"/>
      <c r="AL24" s="7"/>
      <c r="AN24" s="81" t="str">
        <f>INDEX(Paramètres_Application!$N$1:$N$367,SUMPRODUCT((Paramètres_Application!$L$2:$L$367=MONTH(AO23))*(DAY(AO23)=Paramètres_Application!$M$2:$M$367)*ROW(Paramètres_Application!$L$2:$L$367)))</f>
        <v xml:space="preserve"> Rosine</v>
      </c>
      <c r="AO24" s="82"/>
      <c r="AP24" s="83"/>
      <c r="AQ24" s="109"/>
      <c r="AR24" s="89"/>
      <c r="AS24" s="2"/>
      <c r="AT24" s="67">
        <f t="shared" ref="AT24" si="448">AO23</f>
        <v>44266</v>
      </c>
      <c r="AU24" s="6"/>
      <c r="AV24" s="84"/>
      <c r="AW24" s="6"/>
      <c r="AX24" s="84"/>
      <c r="AY24" s="7"/>
      <c r="BA24" s="81" t="str">
        <f>INDEX(Paramètres_Application!$N$1:$N$367,SUMPRODUCT((Paramètres_Application!$L$2:$L$367=MONTH(BB23))*(DAY(BB23)=Paramètres_Application!$M$2:$M$367)*ROW(Paramètres_Application!$L$2:$L$367)))</f>
        <v xml:space="preserve"> Stanislas</v>
      </c>
      <c r="BB24" s="82"/>
      <c r="BC24" s="83"/>
      <c r="BD24" s="109"/>
      <c r="BE24" s="89"/>
      <c r="BF24" s="2"/>
      <c r="BG24" s="67">
        <f t="shared" ref="BG24" si="449">BB23</f>
        <v>44297</v>
      </c>
      <c r="BH24" s="6"/>
      <c r="BI24" s="84"/>
      <c r="BJ24" s="6"/>
      <c r="BK24" s="84"/>
      <c r="BL24" s="7"/>
      <c r="BN24" s="81" t="str">
        <f>INDEX(Paramètres_Application!$N$1:$N$367,SUMPRODUCT((Paramètres_Application!$L$2:$L$367=MONTH(BO23))*(DAY(BO23)=Paramètres_Application!$M$2:$M$367)*ROW(Paramètres_Application!$L$2:$L$367)))</f>
        <v xml:space="preserve"> Estelle</v>
      </c>
      <c r="BO24" s="82"/>
      <c r="BP24" s="83"/>
      <c r="BQ24" s="109"/>
      <c r="BR24" s="89"/>
      <c r="BS24" s="2"/>
      <c r="BT24" s="67">
        <f t="shared" ref="BT24" si="450">BO23</f>
        <v>44327</v>
      </c>
      <c r="BU24" s="6"/>
      <c r="BV24" s="84"/>
      <c r="BW24" s="6"/>
      <c r="BX24" s="84"/>
      <c r="BY24" s="7"/>
      <c r="CA24" s="81" t="str">
        <f>INDEX(Paramètres_Application!$N$1:$N$367,SUMPRODUCT((Paramètres_Application!$L$2:$L$367=MONTH(CB23))*(DAY(CB23)=Paramètres_Application!$M$2:$M$367)*ROW(Paramètres_Application!$L$2:$L$367)))</f>
        <v xml:space="preserve"> Barnabé</v>
      </c>
      <c r="CB24" s="82"/>
      <c r="CC24" s="83"/>
      <c r="CD24" s="109"/>
      <c r="CE24" s="89"/>
      <c r="CF24" s="2"/>
      <c r="CG24" s="67">
        <f t="shared" ref="CG24" si="451">CB23</f>
        <v>44358</v>
      </c>
      <c r="CH24" s="6"/>
      <c r="CI24" s="84"/>
      <c r="CJ24" s="6"/>
      <c r="CK24" s="84"/>
      <c r="CL24" s="7"/>
      <c r="CN24" s="81" t="str">
        <f>INDEX(Paramètres_Application!$N$1:$N$367,SUMPRODUCT((Paramètres_Application!$L$2:$L$367=MONTH(CO23))*(DAY(CO23)=Paramètres_Application!$M$2:$M$367)*ROW(Paramètres_Application!$L$2:$L$367)))</f>
        <v xml:space="preserve"> Benoît</v>
      </c>
      <c r="CO24" s="82"/>
      <c r="CP24" s="83"/>
      <c r="CQ24" s="109"/>
      <c r="CR24" s="89"/>
      <c r="CS24" s="2"/>
      <c r="CT24" s="67">
        <f t="shared" ref="CT24" si="452">CO23</f>
        <v>44388</v>
      </c>
      <c r="CU24" s="6"/>
      <c r="CV24" s="84"/>
      <c r="CW24" s="6"/>
      <c r="CX24" s="84"/>
      <c r="CY24" s="7"/>
      <c r="CZ24" s="18"/>
      <c r="DA24" s="81" t="str">
        <f>INDEX(Paramètres_Application!$N$1:$N$367,SUMPRODUCT((Paramètres_Application!$L$2:$L$367=MONTH(DB23))*(DAY(DB23)=Paramètres_Application!$M$2:$M$367)*ROW(Paramètres_Application!$L$2:$L$367)))</f>
        <v xml:space="preserve"> Barnabé</v>
      </c>
      <c r="DB24" s="82"/>
      <c r="DC24" s="83"/>
      <c r="DD24" s="109"/>
      <c r="DE24" s="89"/>
      <c r="DF24" s="2"/>
      <c r="DG24" s="67">
        <f t="shared" ref="DG24" si="453">DB23</f>
        <v>44358</v>
      </c>
      <c r="DH24" s="6"/>
      <c r="DI24" s="84"/>
      <c r="DJ24" s="6"/>
      <c r="DK24" s="84"/>
      <c r="DL24" s="7"/>
      <c r="DN24" s="81" t="str">
        <f>INDEX(Paramètres_Application!$N$1:$N$367,SUMPRODUCT((Paramètres_Application!$L$2:$L$367=MONTH(DO23))*(DAY(DO23)=Paramètres_Application!$M$2:$M$367)*ROW(Paramètres_Application!$L$2:$L$367)))</f>
        <v xml:space="preserve"> Benoît</v>
      </c>
      <c r="DO24" s="82"/>
      <c r="DP24" s="83"/>
      <c r="DQ24" s="109"/>
      <c r="DR24" s="89"/>
      <c r="DS24" s="2"/>
      <c r="DT24" s="67">
        <f t="shared" ref="DT24" si="454">DO23</f>
        <v>44388</v>
      </c>
      <c r="DU24" s="6"/>
      <c r="DV24" s="84"/>
      <c r="DW24" s="6"/>
      <c r="DX24" s="84"/>
      <c r="DY24" s="7"/>
      <c r="EA24" s="81" t="str">
        <f>INDEX(Paramètres_Application!$N$1:$N$367,SUMPRODUCT((Paramètres_Application!$L$2:$L$367=MONTH(EB23))*(DAY(EB23)=Paramètres_Application!$M$2:$M$367)*ROW(Paramètres_Application!$L$2:$L$367)))</f>
        <v xml:space="preserve"> Claire</v>
      </c>
      <c r="EB24" s="82"/>
      <c r="EC24" s="83"/>
      <c r="ED24" s="109"/>
      <c r="EE24" s="89"/>
      <c r="EF24" s="2"/>
      <c r="EG24" s="67">
        <f t="shared" ref="EG24" si="455">EB23</f>
        <v>44419</v>
      </c>
      <c r="EH24" s="6"/>
      <c r="EI24" s="84"/>
      <c r="EJ24" s="6"/>
      <c r="EK24" s="84"/>
      <c r="EL24" s="7"/>
      <c r="EN24" s="81" t="str">
        <f>INDEX(Paramètres_Application!$N$1:$N$367,SUMPRODUCT((Paramètres_Application!$L$2:$L$367=MONTH(EO23))*(DAY(EO23)=Paramètres_Application!$M$2:$M$367)*ROW(Paramètres_Application!$L$2:$L$367)))</f>
        <v xml:space="preserve"> Adelphe</v>
      </c>
      <c r="EO24" s="82"/>
      <c r="EP24" s="83"/>
      <c r="EQ24" s="109"/>
      <c r="ER24" s="89"/>
      <c r="ES24" s="2"/>
      <c r="ET24" s="67">
        <f t="shared" ref="ET24" si="456">EO23</f>
        <v>44450</v>
      </c>
      <c r="EU24" s="6"/>
      <c r="EV24" s="84"/>
      <c r="EW24" s="6"/>
      <c r="EX24" s="84"/>
      <c r="EY24" s="7"/>
      <c r="FA24" s="81" t="str">
        <f>INDEX(Paramètres_Application!$N$1:$N$367,SUMPRODUCT((Paramètres_Application!$L$2:$L$367=MONTH(FB23))*(DAY(FB23)=Paramètres_Application!$M$2:$M$367)*ROW(Paramètres_Application!$L$2:$L$367)))</f>
        <v xml:space="preserve"> Firmin</v>
      </c>
      <c r="FB24" s="82"/>
      <c r="FC24" s="83"/>
      <c r="FD24" s="109"/>
      <c r="FE24" s="89"/>
      <c r="FF24" s="2"/>
      <c r="FG24" s="67">
        <f t="shared" ref="FG24" si="457">FB23</f>
        <v>44480</v>
      </c>
      <c r="FH24" s="6"/>
      <c r="FI24" s="84"/>
      <c r="FJ24" s="6"/>
      <c r="FK24" s="84"/>
      <c r="FL24" s="7"/>
      <c r="FN24" s="81" t="str">
        <f>INDEX(Paramètres_Application!$N$1:$N$367,SUMPRODUCT((Paramètres_Application!$L$2:$L$367=MONTH(FO23))*(DAY(FO23)=Paramètres_Application!$M$2:$M$367)*ROW(Paramètres_Application!$L$2:$L$367)))</f>
        <v xml:space="preserve"> Armistice 1918</v>
      </c>
      <c r="FO24" s="82"/>
      <c r="FP24" s="83"/>
      <c r="FQ24" s="109"/>
      <c r="FR24" s="89"/>
      <c r="FS24" s="32"/>
      <c r="FT24" s="67">
        <f t="shared" ref="FT24" si="458">FO23</f>
        <v>44511</v>
      </c>
      <c r="FU24" s="6"/>
      <c r="FV24" s="84"/>
      <c r="FW24" s="6"/>
      <c r="FX24" s="84"/>
      <c r="FY24" s="7"/>
      <c r="GA24" s="81" t="str">
        <f>INDEX(Paramètres_Application!$N$1:$N$367,SUMPRODUCT((Paramètres_Application!$L$2:$L$367=MONTH(GB23))*(DAY(GB23)=Paramètres_Application!$M$2:$M$367)*ROW(Paramètres_Application!$L$2:$L$367)))</f>
        <v xml:space="preserve"> Daniel</v>
      </c>
      <c r="GB24" s="82"/>
      <c r="GC24" s="83"/>
      <c r="GD24" s="109"/>
      <c r="GE24" s="89"/>
      <c r="GF24" s="2"/>
      <c r="GG24" s="67">
        <f t="shared" ref="GG24" si="459">GB23</f>
        <v>44541</v>
      </c>
      <c r="GH24" s="6"/>
      <c r="GI24" s="84"/>
      <c r="GJ24" s="6"/>
      <c r="GK24" s="84"/>
      <c r="GL24" s="7"/>
      <c r="GN24" s="81" t="str">
        <f>INDEX(Paramètres_Application!$N$1:$N$367,SUMPRODUCT((Paramètres_Application!$L$2:$L$367=MONTH(GO23))*(DAY(GO23)=Paramètres_Application!$M$2:$M$367)*ROW(Paramètres_Application!$L$2:$L$367)))</f>
        <v xml:space="preserve"> Pauline</v>
      </c>
      <c r="GO24" s="82"/>
      <c r="GP24" s="83"/>
      <c r="GQ24" s="109"/>
      <c r="GR24" s="89"/>
      <c r="GS24" s="2"/>
      <c r="GT24" s="67">
        <f t="shared" ref="GT24" si="460">GO23</f>
        <v>44572</v>
      </c>
      <c r="GU24" s="6"/>
      <c r="GV24" s="84"/>
      <c r="GW24" s="6"/>
      <c r="GX24" s="84"/>
      <c r="GY24" s="7"/>
    </row>
    <row r="25" spans="1:207" ht="22.5" customHeight="1" x14ac:dyDescent="0.25">
      <c r="A25" s="19" t="str">
        <f t="shared" si="13"/>
        <v>S</v>
      </c>
      <c r="B25" s="20">
        <f t="shared" ref="B25" si="461">B23+1</f>
        <v>44177</v>
      </c>
      <c r="C25" s="11" t="str">
        <f>TEXT(B25-DATE(An-1,1,1)+((DATE(An,1,1)-DATE(An-1,1,1))-365),"000")&amp;" - "&amp;TEXT(DATE(An-1,12,31)-B25,"000")</f>
        <v>347 - 019</v>
      </c>
      <c r="D25" s="108" t="str">
        <f>IFERROR(INDEX(Paramètres_Application!$J$2:$J$35,MATCH(Calendrier!B25,Paramètres_Application!$I$2:$I$35,0)),"")</f>
        <v/>
      </c>
      <c r="E25" s="88" t="str">
        <f>IF(A25="L","S" &amp; TEXT(INT((B25-LOOKUP(B25,DATE(YEAR(B25)+{-1;0;1},1,3)-WEEKDAY(DATE(YEAR(B25)+{-1;0;1},1,3))+2))/7)+1,"00"),"")</f>
        <v/>
      </c>
      <c r="F25" s="2"/>
      <c r="G25" s="67">
        <f t="shared" ref="G25" si="462">B25</f>
        <v>44177</v>
      </c>
      <c r="H25" s="6"/>
      <c r="I25" s="84"/>
      <c r="J25" s="6"/>
      <c r="K25" s="84"/>
      <c r="L25" s="7"/>
      <c r="N25" s="9" t="str">
        <f t="shared" si="14"/>
        <v>M</v>
      </c>
      <c r="O25" s="10">
        <f t="shared" ref="O25" si="463">O23+1</f>
        <v>44208</v>
      </c>
      <c r="P25" s="11" t="str">
        <f>TEXT(O25-DATE(An,1,1)+1,"000")&amp;" - "&amp;TEXT(DATE(An,12,31)-O23,"000")-1</f>
        <v>012 - 353</v>
      </c>
      <c r="Q25" s="108" t="str">
        <f>IFERROR(INDEX(Paramètres_Application!$J$2:$J$35,MATCH(Calendrier!O25,Paramètres_Application!$I$2:$I$35,0)),"")</f>
        <v/>
      </c>
      <c r="R25" s="88" t="str">
        <f>IF(N25="L","S" &amp; TEXT(INT((O25-LOOKUP(O25,DATE(YEAR(O25)+{-1;0;1},1,3)-WEEKDAY(DATE(YEAR(O25)+{-1;0;1},1,3))+2))/7)+1,"00"),"")</f>
        <v/>
      </c>
      <c r="S25" s="2"/>
      <c r="T25" s="67">
        <f t="shared" ref="T25" si="464">O25</f>
        <v>44208</v>
      </c>
      <c r="U25" s="6"/>
      <c r="V25" s="84"/>
      <c r="W25" s="6"/>
      <c r="X25" s="84"/>
      <c r="Y25" s="7"/>
      <c r="AA25" s="19" t="str">
        <f t="shared" si="15"/>
        <v>V</v>
      </c>
      <c r="AB25" s="20">
        <f t="shared" ref="AB25" si="465">AB23+1</f>
        <v>44239</v>
      </c>
      <c r="AC25" s="11" t="str">
        <f>TEXT(AB25-DATE(An,1,1)+1,"000")&amp;" - "&amp;TEXT(DATE(An,12,31)-AB23,"000")-1</f>
        <v>043 - 322</v>
      </c>
      <c r="AD25" s="108" t="str">
        <f>IFERROR(INDEX(Paramètres_Application!$J$2:$J$35,MATCH(Calendrier!AB25,Paramètres_Application!$I$2:$I$35,0)),"")</f>
        <v/>
      </c>
      <c r="AE25" s="88" t="str">
        <f>IF(AA25="L","S" &amp; TEXT(INT((AB25-LOOKUP(AB25,DATE(YEAR(AB25)+{-1;0;1},1,3)-WEEKDAY(DATE(YEAR(AB25)+{-1;0;1},1,3))+2))/7)+1,"00"),"")</f>
        <v/>
      </c>
      <c r="AF25" s="2"/>
      <c r="AG25" s="67">
        <f t="shared" ref="AG25" si="466">AB25</f>
        <v>44239</v>
      </c>
      <c r="AH25" s="6"/>
      <c r="AI25" s="84"/>
      <c r="AJ25" s="6"/>
      <c r="AK25" s="84"/>
      <c r="AL25" s="7"/>
      <c r="AN25" s="23" t="str">
        <f t="shared" si="16"/>
        <v>V</v>
      </c>
      <c r="AO25" s="24">
        <f t="shared" ref="AO25" si="467">AO23+1</f>
        <v>44267</v>
      </c>
      <c r="AP25" s="22" t="str">
        <f>TEXT(AO25-DATE(An,1,1)+1,"000")&amp;" - "&amp;TEXT(DATE(An,12,31)-AO23,"000")-1</f>
        <v>071 - 294</v>
      </c>
      <c r="AQ25" s="108" t="str">
        <f>IFERROR(INDEX(Paramètres_Application!$J$2:$J$35,MATCH(Calendrier!AO25,Paramètres_Application!$I$2:$I$35,0)),"")</f>
        <v/>
      </c>
      <c r="AR25" s="88" t="str">
        <f>IF(AN25="L","S" &amp; TEXT(INT((AO25-LOOKUP(AO25,DATE(YEAR(AO25)+{-1;0;1},1,3)-WEEKDAY(DATE(YEAR(AO25)+{-1;0;1},1,3))+2))/7)+1,"00"),"")</f>
        <v/>
      </c>
      <c r="AS25" s="2"/>
      <c r="AT25" s="67">
        <f t="shared" ref="AT25" si="468">AO25</f>
        <v>44267</v>
      </c>
      <c r="AU25" s="6"/>
      <c r="AV25" s="84"/>
      <c r="AW25" s="6"/>
      <c r="AX25" s="84"/>
      <c r="AY25" s="7"/>
      <c r="BA25" s="19" t="str">
        <f t="shared" si="17"/>
        <v>L</v>
      </c>
      <c r="BB25" s="20">
        <f t="shared" ref="BB25" si="469">BB23+1</f>
        <v>44298</v>
      </c>
      <c r="BC25" s="11" t="str">
        <f>TEXT(BB25-DATE(An,1,1)+1,"000")&amp;" - "&amp;TEXT(DATE(An,12,31)-BB23,"000")-1</f>
        <v>102 - 263</v>
      </c>
      <c r="BD25" s="108" t="str">
        <f>IFERROR(INDEX(Paramètres_Application!$J$2:$J$35,MATCH(Calendrier!BB25,Paramètres_Application!$I$2:$I$35,0)),"")</f>
        <v/>
      </c>
      <c r="BE25" s="88" t="str">
        <f>IF(BA25="L","S" &amp; TEXT(INT((BB25-LOOKUP(BB25,DATE(YEAR(BB25)+{-1;0;1},1,3)-WEEKDAY(DATE(YEAR(BB25)+{-1;0;1},1,3))+2))/7)+1,"00"),"")</f>
        <v>S15</v>
      </c>
      <c r="BF25" s="2"/>
      <c r="BG25" s="67">
        <f t="shared" ref="BG25" si="470">BB25</f>
        <v>44298</v>
      </c>
      <c r="BH25" s="6"/>
      <c r="BI25" s="84"/>
      <c r="BJ25" s="6"/>
      <c r="BK25" s="84"/>
      <c r="BL25" s="7"/>
      <c r="BN25" s="23" t="str">
        <f t="shared" si="18"/>
        <v>M</v>
      </c>
      <c r="BO25" s="24">
        <f t="shared" ref="BO25" si="471">BO23+1</f>
        <v>44328</v>
      </c>
      <c r="BP25" s="22" t="str">
        <f>TEXT(BO25-DATE(An,1,1)+1,"000")&amp;" - "&amp;TEXT(DATE(An,12,31)-BO23,"000")-1</f>
        <v>132 - 233</v>
      </c>
      <c r="BQ25" s="108" t="str">
        <f>IFERROR(INDEX(Paramètres_Application!$J$2:$J$35,MATCH(Calendrier!BO25,Paramètres_Application!$I$2:$I$35,0)),"")</f>
        <v/>
      </c>
      <c r="BR25" s="88" t="str">
        <f>IF(BN25="L","S" &amp; TEXT(INT((BO25-LOOKUP(BO25,DATE(YEAR(BO25)+{-1;0;1},1,3)-WEEKDAY(DATE(YEAR(BO25)+{-1;0;1},1,3))+2))/7)+1,"00"),"")</f>
        <v/>
      </c>
      <c r="BS25" s="2"/>
      <c r="BT25" s="67">
        <f t="shared" ref="BT25" si="472">BO25</f>
        <v>44328</v>
      </c>
      <c r="BU25" s="6"/>
      <c r="BV25" s="84"/>
      <c r="BW25" s="6"/>
      <c r="BX25" s="84"/>
      <c r="BY25" s="7"/>
      <c r="CA25" s="19" t="str">
        <f t="shared" si="19"/>
        <v>S</v>
      </c>
      <c r="CB25" s="20">
        <f t="shared" ref="CB25" si="473">CB23+1</f>
        <v>44359</v>
      </c>
      <c r="CC25" s="11" t="str">
        <f>TEXT(CB25-DATE(An,1,1)+1,"000")&amp;" - "&amp;TEXT(DATE(An,12,31)-CB23,"000")-1</f>
        <v>163 - 202</v>
      </c>
      <c r="CD25" s="108" t="str">
        <f>IFERROR(INDEX(Paramètres_Application!$J$2:$J$35,MATCH(Calendrier!CB25,Paramètres_Application!$I$2:$I$35,0)),"")</f>
        <v/>
      </c>
      <c r="CE25" s="88" t="str">
        <f>IF(CA25="L","S" &amp; TEXT(INT((CB25-LOOKUP(CB25,DATE(YEAR(CB25)+{-1;0;1},1,3)-WEEKDAY(DATE(YEAR(CB25)+{-1;0;1},1,3))+2))/7)+1,"00"),"")</f>
        <v/>
      </c>
      <c r="CF25" s="2"/>
      <c r="CG25" s="67">
        <f t="shared" ref="CG25" si="474">CB25</f>
        <v>44359</v>
      </c>
      <c r="CH25" s="6"/>
      <c r="CI25" s="84"/>
      <c r="CJ25" s="6"/>
      <c r="CK25" s="84"/>
      <c r="CL25" s="7"/>
      <c r="CN25" s="23" t="str">
        <f t="shared" si="20"/>
        <v>L</v>
      </c>
      <c r="CO25" s="24">
        <f t="shared" ref="CO25" si="475">CO23+1</f>
        <v>44389</v>
      </c>
      <c r="CP25" s="22" t="str">
        <f>TEXT(CO25-DATE(An,1,1)+1,"000")&amp;" - "&amp;TEXT(DATE(An,12,31)-CO23,"000")-1</f>
        <v>193 - 172</v>
      </c>
      <c r="CQ25" s="108" t="str">
        <f>IFERROR(INDEX(Paramètres_Application!$J$2:$J$35,MATCH(Calendrier!CO25,Paramètres_Application!$I$2:$I$35,0)),"")</f>
        <v/>
      </c>
      <c r="CR25" s="88" t="str">
        <f>IF(CN25="L","S" &amp; TEXT(INT((CO25-LOOKUP(CO25,DATE(YEAR(CO25)+{-1;0;1},1,3)-WEEKDAY(DATE(YEAR(CO25)+{-1;0;1},1,3))+2))/7)+1,"00"),"")</f>
        <v>S28</v>
      </c>
      <c r="CS25" s="2"/>
      <c r="CT25" s="67">
        <f t="shared" ref="CT25" si="476">CO25</f>
        <v>44389</v>
      </c>
      <c r="CU25" s="6"/>
      <c r="CV25" s="84"/>
      <c r="CW25" s="6"/>
      <c r="CX25" s="84"/>
      <c r="CY25" s="7"/>
      <c r="CZ25" s="18"/>
      <c r="DA25" s="19" t="str">
        <f t="shared" si="21"/>
        <v>S</v>
      </c>
      <c r="DB25" s="20">
        <f t="shared" ref="DB25" si="477">DB23+1</f>
        <v>44359</v>
      </c>
      <c r="DC25" s="11" t="str">
        <f>TEXT(DB25-DATE(An,1,1)+1,"000")&amp;" - "&amp;TEXT(DATE(An,12,31)-DB23,"000")-1</f>
        <v>163 - 202</v>
      </c>
      <c r="DD25" s="108" t="str">
        <f>IFERROR(INDEX(Paramètres_Application!$J$2:$J$35,MATCH(Calendrier!DB25,Paramètres_Application!$I$2:$I$35,0)),"")</f>
        <v/>
      </c>
      <c r="DE25" s="88" t="str">
        <f>IF(DA25="L","S" &amp; TEXT(INT((DB25-LOOKUP(DB25,DATE(YEAR(DB25)+{-1;0;1},1,3)-WEEKDAY(DATE(YEAR(DB25)+{-1;0;1},1,3))+2))/7)+1,"00"),"")</f>
        <v/>
      </c>
      <c r="DF25" s="2"/>
      <c r="DG25" s="67">
        <f t="shared" ref="DG25" si="478">DB25</f>
        <v>44359</v>
      </c>
      <c r="DH25" s="6"/>
      <c r="DI25" s="84"/>
      <c r="DJ25" s="6"/>
      <c r="DK25" s="84"/>
      <c r="DL25" s="7"/>
      <c r="DN25" s="23" t="str">
        <f t="shared" si="22"/>
        <v>L</v>
      </c>
      <c r="DO25" s="24">
        <f t="shared" ref="DO25" si="479">DO23+1</f>
        <v>44389</v>
      </c>
      <c r="DP25" s="22" t="str">
        <f>TEXT(DO25-DATE(An,1,1)+1,"000")&amp;" - "&amp;TEXT(DATE(An,12,31)-DO23,"000")-1</f>
        <v>193 - 172</v>
      </c>
      <c r="DQ25" s="108" t="str">
        <f>IFERROR(INDEX(Paramètres_Application!$J$2:$J$35,MATCH(Calendrier!DO25,Paramètres_Application!$I$2:$I$35,0)),"")</f>
        <v/>
      </c>
      <c r="DR25" s="88" t="str">
        <f>IF(DN25="L","S" &amp; TEXT(INT((DO25-LOOKUP(DO25,DATE(YEAR(DO25)+{-1;0;1},1,3)-WEEKDAY(DATE(YEAR(DO25)+{-1;0;1},1,3))+2))/7)+1,"00"),"")</f>
        <v>S28</v>
      </c>
      <c r="DS25" s="2"/>
      <c r="DT25" s="67">
        <f t="shared" ref="DT25" si="480">DO25</f>
        <v>44389</v>
      </c>
      <c r="DU25" s="6"/>
      <c r="DV25" s="84"/>
      <c r="DW25" s="6"/>
      <c r="DX25" s="84"/>
      <c r="DY25" s="7"/>
      <c r="EA25" s="19" t="str">
        <f t="shared" si="23"/>
        <v>J</v>
      </c>
      <c r="EB25" s="20">
        <f t="shared" ref="EB25" si="481">EB23+1</f>
        <v>44420</v>
      </c>
      <c r="EC25" s="11" t="str">
        <f>TEXT(EB25-DATE(An,1,1)+1,"000")&amp;" - "&amp;TEXT(DATE(An,12,31)-EB23,"000")-1</f>
        <v>224 - 141</v>
      </c>
      <c r="ED25" s="108" t="str">
        <f>IFERROR(INDEX(Paramètres_Application!$J$2:$J$35,MATCH(Calendrier!EB25,Paramètres_Application!$I$2:$I$35,0)),"")</f>
        <v/>
      </c>
      <c r="EE25" s="88" t="str">
        <f>IF(EA25="L","S" &amp; TEXT(INT((EB25-LOOKUP(EB25,DATE(YEAR(EB25)+{-1;0;1},1,3)-WEEKDAY(DATE(YEAR(EB25)+{-1;0;1},1,3))+2))/7)+1,"00"),"")</f>
        <v/>
      </c>
      <c r="EF25" s="2"/>
      <c r="EG25" s="67">
        <f t="shared" ref="EG25" si="482">EB25</f>
        <v>44420</v>
      </c>
      <c r="EH25" s="6"/>
      <c r="EI25" s="84"/>
      <c r="EJ25" s="6"/>
      <c r="EK25" s="84"/>
      <c r="EL25" s="7"/>
      <c r="EN25" s="23" t="str">
        <f t="shared" si="24"/>
        <v>D</v>
      </c>
      <c r="EO25" s="24">
        <f t="shared" ref="EO25" si="483">EO23+1</f>
        <v>44451</v>
      </c>
      <c r="EP25" s="22" t="str">
        <f>TEXT(EO25-DATE(An,1,1)+1,"000")&amp;" - "&amp;TEXT(DATE(An,12,31)-EO23,"000")-1</f>
        <v>255 - 110</v>
      </c>
      <c r="EQ25" s="108" t="str">
        <f>IFERROR(INDEX(Paramètres_Application!$J$2:$J$35,MATCH(Calendrier!EO25,Paramètres_Application!$I$2:$I$35,0)),"")</f>
        <v/>
      </c>
      <c r="ER25" s="88" t="str">
        <f>IF(EN25="L","S" &amp; TEXT(INT((EO25-LOOKUP(EO25,DATE(YEAR(EO25)+{-1;0;1},1,3)-WEEKDAY(DATE(YEAR(EO25)+{-1;0;1},1,3))+2))/7)+1,"00"),"")</f>
        <v/>
      </c>
      <c r="ES25" s="2"/>
      <c r="ET25" s="67">
        <f t="shared" ref="ET25" si="484">EO25</f>
        <v>44451</v>
      </c>
      <c r="EU25" s="6"/>
      <c r="EV25" s="84"/>
      <c r="EW25" s="6"/>
      <c r="EX25" s="84"/>
      <c r="EY25" s="7"/>
      <c r="FA25" s="19" t="str">
        <f t="shared" si="25"/>
        <v>M</v>
      </c>
      <c r="FB25" s="20">
        <f t="shared" ref="FB25" si="485">FB23+1</f>
        <v>44481</v>
      </c>
      <c r="FC25" s="11" t="str">
        <f>TEXT(FB25-DATE(An,1,1)+1,"000")&amp;" - "&amp;TEXT(DATE(An,12,31)-FB23,"000")-1</f>
        <v>285 - 80</v>
      </c>
      <c r="FD25" s="108" t="str">
        <f>IFERROR(INDEX(Paramètres_Application!$J$2:$J$35,MATCH(Calendrier!FB25,Paramètres_Application!$I$2:$I$35,0)),"")</f>
        <v/>
      </c>
      <c r="FE25" s="88" t="str">
        <f>IF(FA25="L","S" &amp; TEXT(INT((FB25-LOOKUP(FB25,DATE(YEAR(FB25)+{-1;0;1},1,3)-WEEKDAY(DATE(YEAR(FB25)+{-1;0;1},1,3))+2))/7)+1,"00"),"")</f>
        <v/>
      </c>
      <c r="FF25" s="2"/>
      <c r="FG25" s="67">
        <f t="shared" ref="FG25" si="486">FB25</f>
        <v>44481</v>
      </c>
      <c r="FH25" s="6"/>
      <c r="FI25" s="84"/>
      <c r="FJ25" s="6"/>
      <c r="FK25" s="84"/>
      <c r="FL25" s="7"/>
      <c r="FN25" s="23" t="str">
        <f t="shared" si="26"/>
        <v>V</v>
      </c>
      <c r="FO25" s="24">
        <f t="shared" ref="FO25" si="487">FO23+1</f>
        <v>44512</v>
      </c>
      <c r="FP25" s="22" t="str">
        <f>TEXT(FO25-DATE(An,1,1)+1,"000")&amp;" - "&amp;TEXT(DATE(An,12,31)-FO23,"000")-1</f>
        <v>316 - 49</v>
      </c>
      <c r="FQ25" s="108" t="str">
        <f>IFERROR(INDEX(Paramètres_Application!$J$2:$J$35,MATCH(Calendrier!FO25,Paramètres_Application!$I$2:$I$35,0)),"")</f>
        <v/>
      </c>
      <c r="FR25" s="88" t="str">
        <f>IF(FN25="L","S" &amp; TEXT(INT((FO25-LOOKUP(FO25,DATE(YEAR(FO25)+{-1;0;1},1,3)-WEEKDAY(DATE(YEAR(FO25)+{-1;0;1},1,3))+2))/7)+1,"00"),"")</f>
        <v/>
      </c>
      <c r="FS25" s="32"/>
      <c r="FT25" s="67">
        <f t="shared" ref="FT25" si="488">FO25</f>
        <v>44512</v>
      </c>
      <c r="FU25" s="6"/>
      <c r="FV25" s="84"/>
      <c r="FW25" s="6"/>
      <c r="FX25" s="84"/>
      <c r="FY25" s="7"/>
      <c r="GA25" s="19" t="str">
        <f t="shared" si="27"/>
        <v>D</v>
      </c>
      <c r="GB25" s="20">
        <f t="shared" ref="GB25" si="489">GB23+1</f>
        <v>44542</v>
      </c>
      <c r="GC25" s="11" t="str">
        <f>TEXT(GB25-DATE(An,1,1)+1,"000")&amp;" - "&amp;TEXT(DATE(An,12,31)-GB23,"000")-1</f>
        <v>346 - 19</v>
      </c>
      <c r="GD25" s="108" t="str">
        <f>IFERROR(INDEX(Paramètres_Application!$J$2:$J$35,MATCH(Calendrier!GB25,Paramètres_Application!$I$2:$I$35,0)),"")</f>
        <v/>
      </c>
      <c r="GE25" s="88" t="str">
        <f>IF(GA25="L","S" &amp; TEXT(INT((GB25-LOOKUP(GB25,DATE(YEAR(GB25)+{-1;0;1},1,3)-WEEKDAY(DATE(YEAR(GB25)+{-1;0;1},1,3))+2))/7)+1,"00"),"")</f>
        <v/>
      </c>
      <c r="GF25" s="2"/>
      <c r="GG25" s="67">
        <f t="shared" ref="GG25" si="490">GB25</f>
        <v>44542</v>
      </c>
      <c r="GH25" s="6"/>
      <c r="GI25" s="84"/>
      <c r="GJ25" s="6"/>
      <c r="GK25" s="84"/>
      <c r="GL25" s="7"/>
      <c r="GN25" s="23" t="str">
        <f t="shared" si="28"/>
        <v>M</v>
      </c>
      <c r="GO25" s="24">
        <f t="shared" ref="GO25" si="491">GO23+1</f>
        <v>44573</v>
      </c>
      <c r="GP25" s="22" t="str">
        <f>TEXT(GO25-DATE(An+1,1,1)+1,"000")&amp;" - "&amp;TEXT(DATE(An+1,12,31)-GO23,"000")-1</f>
        <v>012 - 353</v>
      </c>
      <c r="GQ25" s="108" t="str">
        <f>IFERROR(INDEX(Paramètres_Application!$J$2:$J$35,MATCH(Calendrier!GO25,Paramètres_Application!$I$2:$I$35,0)),"")</f>
        <v/>
      </c>
      <c r="GR25" s="88" t="str">
        <f>IF(GN25="L","S" &amp; TEXT(INT((GO25-LOOKUP(GO25,DATE(YEAR(GO25)+{-1;0;1},1,3)-WEEKDAY(DATE(YEAR(GO25)+{-1;0;1},1,3))+2))/7)+1,"00"),"")</f>
        <v/>
      </c>
      <c r="GS25" s="2"/>
      <c r="GT25" s="67">
        <f t="shared" ref="GT25" si="492">GO25</f>
        <v>44573</v>
      </c>
      <c r="GU25" s="6"/>
      <c r="GV25" s="84"/>
      <c r="GW25" s="6"/>
      <c r="GX25" s="84"/>
      <c r="GY25" s="7"/>
    </row>
    <row r="26" spans="1:207" ht="22.5" customHeight="1" x14ac:dyDescent="0.25">
      <c r="A26" s="81" t="str">
        <f>INDEX(Paramètres_Application!$N$1:$N$367,SUMPRODUCT((Paramètres_Application!$L$2:$L$367=MONTH(B25))*(DAY(B25)=Paramètres_Application!$M$2:$M$367)*ROW(Paramètres_Application!$L$2:$L$367)))</f>
        <v xml:space="preserve"> Jeanne-Françoise de Chantal</v>
      </c>
      <c r="B26" s="82"/>
      <c r="C26" s="83"/>
      <c r="D26" s="109"/>
      <c r="E26" s="89"/>
      <c r="F26" s="2"/>
      <c r="G26" s="67">
        <f t="shared" ref="G26" si="493">B25</f>
        <v>44177</v>
      </c>
      <c r="H26" s="6"/>
      <c r="I26" s="84"/>
      <c r="J26" s="6"/>
      <c r="K26" s="84"/>
      <c r="L26" s="7"/>
      <c r="N26" s="81" t="str">
        <f>INDEX(Paramètres_Application!$N$1:$N$367,SUMPRODUCT((Paramètres_Application!$L$2:$L$367=MONTH(O25))*(DAY(O25)=Paramètres_Application!$M$2:$M$367)*ROW(Paramètres_Application!$L$2:$L$367)))</f>
        <v xml:space="preserve"> Tatiana</v>
      </c>
      <c r="O26" s="82"/>
      <c r="P26" s="83"/>
      <c r="Q26" s="109"/>
      <c r="R26" s="89"/>
      <c r="S26" s="2"/>
      <c r="T26" s="67">
        <f t="shared" ref="T26" si="494">O25</f>
        <v>44208</v>
      </c>
      <c r="U26" s="6"/>
      <c r="V26" s="84"/>
      <c r="W26" s="6"/>
      <c r="X26" s="84"/>
      <c r="Y26" s="7"/>
      <c r="AA26" s="81" t="str">
        <f>INDEX(Paramètres_Application!$N$1:$N$367,SUMPRODUCT((Paramètres_Application!$L$2:$L$367=MONTH(AB25))*(DAY(AB25)=Paramètres_Application!$M$2:$M$367)*ROW(Paramètres_Application!$L$2:$L$367)))</f>
        <v xml:space="preserve"> Félix</v>
      </c>
      <c r="AB26" s="82"/>
      <c r="AC26" s="83"/>
      <c r="AD26" s="109"/>
      <c r="AE26" s="89"/>
      <c r="AF26" s="2"/>
      <c r="AG26" s="67">
        <f t="shared" ref="AG26" si="495">AB25</f>
        <v>44239</v>
      </c>
      <c r="AH26" s="6"/>
      <c r="AI26" s="84"/>
      <c r="AJ26" s="6"/>
      <c r="AK26" s="84"/>
      <c r="AL26" s="7"/>
      <c r="AN26" s="81" t="str">
        <f>INDEX(Paramètres_Application!$N$1:$N$367,SUMPRODUCT((Paramètres_Application!$L$2:$L$367=MONTH(AO25))*(DAY(AO25)=Paramètres_Application!$M$2:$M$367)*ROW(Paramètres_Application!$L$2:$L$367)))</f>
        <v xml:space="preserve"> Justine</v>
      </c>
      <c r="AO26" s="82"/>
      <c r="AP26" s="83"/>
      <c r="AQ26" s="109"/>
      <c r="AR26" s="89"/>
      <c r="AS26" s="2"/>
      <c r="AT26" s="67">
        <f t="shared" ref="AT26" si="496">AO25</f>
        <v>44267</v>
      </c>
      <c r="AU26" s="6"/>
      <c r="AV26" s="84"/>
      <c r="AW26" s="6"/>
      <c r="AX26" s="84"/>
      <c r="AY26" s="7"/>
      <c r="BA26" s="81" t="str">
        <f>INDEX(Paramètres_Application!$N$1:$N$367,SUMPRODUCT((Paramètres_Application!$L$2:$L$367=MONTH(BB25))*(DAY(BB25)=Paramètres_Application!$M$2:$M$367)*ROW(Paramètres_Application!$L$2:$L$367)))</f>
        <v xml:space="preserve"> Jules</v>
      </c>
      <c r="BB26" s="82"/>
      <c r="BC26" s="83"/>
      <c r="BD26" s="109"/>
      <c r="BE26" s="89"/>
      <c r="BF26" s="2"/>
      <c r="BG26" s="67">
        <f t="shared" ref="BG26" si="497">BB25</f>
        <v>44298</v>
      </c>
      <c r="BH26" s="6"/>
      <c r="BI26" s="84"/>
      <c r="BJ26" s="6"/>
      <c r="BK26" s="84"/>
      <c r="BL26" s="7"/>
      <c r="BN26" s="81" t="str">
        <f>INDEX(Paramètres_Application!$N$1:$N$367,SUMPRODUCT((Paramètres_Application!$L$2:$L$367=MONTH(BO25))*(DAY(BO25)=Paramètres_Application!$M$2:$M$367)*ROW(Paramètres_Application!$L$2:$L$367)))</f>
        <v xml:space="preserve"> Achille</v>
      </c>
      <c r="BO26" s="82"/>
      <c r="BP26" s="83"/>
      <c r="BQ26" s="109"/>
      <c r="BR26" s="89"/>
      <c r="BS26" s="2"/>
      <c r="BT26" s="67">
        <f t="shared" ref="BT26" si="498">BO25</f>
        <v>44328</v>
      </c>
      <c r="BU26" s="6"/>
      <c r="BV26" s="84"/>
      <c r="BW26" s="6"/>
      <c r="BX26" s="84"/>
      <c r="BY26" s="7"/>
      <c r="CA26" s="81" t="str">
        <f>INDEX(Paramètres_Application!$N$1:$N$367,SUMPRODUCT((Paramètres_Application!$L$2:$L$367=MONTH(CB25))*(DAY(CB25)=Paramètres_Application!$M$2:$M$367)*ROW(Paramètres_Application!$L$2:$L$367)))</f>
        <v xml:space="preserve"> Guy</v>
      </c>
      <c r="CB26" s="82"/>
      <c r="CC26" s="83"/>
      <c r="CD26" s="109"/>
      <c r="CE26" s="89"/>
      <c r="CF26" s="2"/>
      <c r="CG26" s="67">
        <f t="shared" ref="CG26" si="499">CB25</f>
        <v>44359</v>
      </c>
      <c r="CH26" s="6"/>
      <c r="CI26" s="84"/>
      <c r="CJ26" s="6"/>
      <c r="CK26" s="84"/>
      <c r="CL26" s="7"/>
      <c r="CN26" s="81" t="str">
        <f>INDEX(Paramètres_Application!$N$1:$N$367,SUMPRODUCT((Paramètres_Application!$L$2:$L$367=MONTH(CO25))*(DAY(CO25)=Paramètres_Application!$M$2:$M$367)*ROW(Paramètres_Application!$L$2:$L$367)))</f>
        <v xml:space="preserve"> Olivier</v>
      </c>
      <c r="CO26" s="82"/>
      <c r="CP26" s="83"/>
      <c r="CQ26" s="109"/>
      <c r="CR26" s="89"/>
      <c r="CS26" s="2"/>
      <c r="CT26" s="67">
        <f t="shared" ref="CT26" si="500">CO25</f>
        <v>44389</v>
      </c>
      <c r="CU26" s="6"/>
      <c r="CV26" s="84"/>
      <c r="CW26" s="6"/>
      <c r="CX26" s="84"/>
      <c r="CY26" s="7"/>
      <c r="CZ26" s="18"/>
      <c r="DA26" s="81" t="str">
        <f>INDEX(Paramètres_Application!$N$1:$N$367,SUMPRODUCT((Paramètres_Application!$L$2:$L$367=MONTH(DB25))*(DAY(DB25)=Paramètres_Application!$M$2:$M$367)*ROW(Paramètres_Application!$L$2:$L$367)))</f>
        <v xml:space="preserve"> Guy</v>
      </c>
      <c r="DB26" s="82"/>
      <c r="DC26" s="83"/>
      <c r="DD26" s="109"/>
      <c r="DE26" s="89"/>
      <c r="DF26" s="2"/>
      <c r="DG26" s="67">
        <f t="shared" ref="DG26" si="501">DB25</f>
        <v>44359</v>
      </c>
      <c r="DH26" s="6"/>
      <c r="DI26" s="84"/>
      <c r="DJ26" s="6"/>
      <c r="DK26" s="84"/>
      <c r="DL26" s="7"/>
      <c r="DN26" s="81" t="str">
        <f>INDEX(Paramètres_Application!$N$1:$N$367,SUMPRODUCT((Paramètres_Application!$L$2:$L$367=MONTH(DO25))*(DAY(DO25)=Paramètres_Application!$M$2:$M$367)*ROW(Paramètres_Application!$L$2:$L$367)))</f>
        <v xml:space="preserve"> Olivier</v>
      </c>
      <c r="DO26" s="82"/>
      <c r="DP26" s="83"/>
      <c r="DQ26" s="109"/>
      <c r="DR26" s="89"/>
      <c r="DS26" s="2"/>
      <c r="DT26" s="67">
        <f t="shared" ref="DT26" si="502">DO25</f>
        <v>44389</v>
      </c>
      <c r="DU26" s="6"/>
      <c r="DV26" s="84"/>
      <c r="DW26" s="6"/>
      <c r="DX26" s="84"/>
      <c r="DY26" s="7"/>
      <c r="EA26" s="81" t="str">
        <f>INDEX(Paramètres_Application!$N$1:$N$367,SUMPRODUCT((Paramètres_Application!$L$2:$L$367=MONTH(EB25))*(DAY(EB25)=Paramètres_Application!$M$2:$M$367)*ROW(Paramètres_Application!$L$2:$L$367)))</f>
        <v xml:space="preserve"> Clarisse</v>
      </c>
      <c r="EB26" s="82"/>
      <c r="EC26" s="83"/>
      <c r="ED26" s="109"/>
      <c r="EE26" s="89"/>
      <c r="EF26" s="2"/>
      <c r="EG26" s="67">
        <f t="shared" ref="EG26" si="503">EB25</f>
        <v>44420</v>
      </c>
      <c r="EH26" s="6"/>
      <c r="EI26" s="84"/>
      <c r="EJ26" s="6"/>
      <c r="EK26" s="84"/>
      <c r="EL26" s="7"/>
      <c r="EN26" s="81" t="str">
        <f>INDEX(Paramètres_Application!$N$1:$N$367,SUMPRODUCT((Paramètres_Application!$L$2:$L$367=MONTH(EO25))*(DAY(EO25)=Paramètres_Application!$M$2:$M$367)*ROW(Paramètres_Application!$L$2:$L$367)))</f>
        <v xml:space="preserve"> Apollinaire</v>
      </c>
      <c r="EO26" s="82"/>
      <c r="EP26" s="83"/>
      <c r="EQ26" s="109"/>
      <c r="ER26" s="89"/>
      <c r="ES26" s="2"/>
      <c r="ET26" s="67">
        <f t="shared" ref="ET26" si="504">EO25</f>
        <v>44451</v>
      </c>
      <c r="EU26" s="6"/>
      <c r="EV26" s="84"/>
      <c r="EW26" s="6"/>
      <c r="EX26" s="84"/>
      <c r="EY26" s="7"/>
      <c r="FA26" s="81" t="str">
        <f>INDEX(Paramètres_Application!$N$1:$N$367,SUMPRODUCT((Paramètres_Application!$L$2:$L$367=MONTH(FB25))*(DAY(FB25)=Paramètres_Application!$M$2:$M$367)*ROW(Paramètres_Application!$L$2:$L$367)))</f>
        <v xml:space="preserve"> Wilfried</v>
      </c>
      <c r="FB26" s="82"/>
      <c r="FC26" s="83"/>
      <c r="FD26" s="109"/>
      <c r="FE26" s="89"/>
      <c r="FF26" s="2"/>
      <c r="FG26" s="67">
        <f t="shared" ref="FG26" si="505">FB25</f>
        <v>44481</v>
      </c>
      <c r="FH26" s="6"/>
      <c r="FI26" s="84"/>
      <c r="FJ26" s="6"/>
      <c r="FK26" s="84"/>
      <c r="FL26" s="7"/>
      <c r="FN26" s="81" t="str">
        <f>INDEX(Paramètres_Application!$N$1:$N$367,SUMPRODUCT((Paramètres_Application!$L$2:$L$367=MONTH(FO25))*(DAY(FO25)=Paramètres_Application!$M$2:$M$367)*ROW(Paramètres_Application!$L$2:$L$367)))</f>
        <v xml:space="preserve"> Christian</v>
      </c>
      <c r="FO26" s="82"/>
      <c r="FP26" s="83"/>
      <c r="FQ26" s="109"/>
      <c r="FR26" s="89"/>
      <c r="FS26" s="32"/>
      <c r="FT26" s="67">
        <f t="shared" ref="FT26" si="506">FO25</f>
        <v>44512</v>
      </c>
      <c r="FU26" s="6"/>
      <c r="FV26" s="84"/>
      <c r="FW26" s="6"/>
      <c r="FX26" s="84"/>
      <c r="FY26" s="7"/>
      <c r="GA26" s="81" t="str">
        <f>INDEX(Paramètres_Application!$N$1:$N$367,SUMPRODUCT((Paramètres_Application!$L$2:$L$367=MONTH(GB25))*(DAY(GB25)=Paramètres_Application!$M$2:$M$367)*ROW(Paramètres_Application!$L$2:$L$367)))</f>
        <v xml:space="preserve"> Jeanne-Françoise de Chantal</v>
      </c>
      <c r="GB26" s="82"/>
      <c r="GC26" s="83"/>
      <c r="GD26" s="109"/>
      <c r="GE26" s="89"/>
      <c r="GF26" s="2"/>
      <c r="GG26" s="67">
        <f t="shared" ref="GG26" si="507">GB25</f>
        <v>44542</v>
      </c>
      <c r="GH26" s="6"/>
      <c r="GI26" s="84"/>
      <c r="GJ26" s="6"/>
      <c r="GK26" s="84"/>
      <c r="GL26" s="7"/>
      <c r="GN26" s="81" t="str">
        <f>INDEX(Paramètres_Application!$N$1:$N$367,SUMPRODUCT((Paramètres_Application!$L$2:$L$367=MONTH(GO25))*(DAY(GO25)=Paramètres_Application!$M$2:$M$367)*ROW(Paramètres_Application!$L$2:$L$367)))</f>
        <v xml:space="preserve"> Tatiana</v>
      </c>
      <c r="GO26" s="82"/>
      <c r="GP26" s="83"/>
      <c r="GQ26" s="109"/>
      <c r="GR26" s="89"/>
      <c r="GS26" s="2"/>
      <c r="GT26" s="67">
        <f t="shared" ref="GT26" si="508">GO25</f>
        <v>44573</v>
      </c>
      <c r="GU26" s="6"/>
      <c r="GV26" s="84"/>
      <c r="GW26" s="6"/>
      <c r="GX26" s="84"/>
      <c r="GY26" s="7"/>
    </row>
    <row r="27" spans="1:207" ht="22.5" customHeight="1" x14ac:dyDescent="0.25">
      <c r="A27" s="19" t="str">
        <f t="shared" si="13"/>
        <v>D</v>
      </c>
      <c r="B27" s="20">
        <f t="shared" ref="B27" si="509">B25+1</f>
        <v>44178</v>
      </c>
      <c r="C27" s="11" t="str">
        <f>TEXT(B27-DATE(An-1,1,1)+((DATE(An,1,1)-DATE(An-1,1,1))-365),"000")&amp;" - "&amp;TEXT(DATE(An-1,12,31)-B27,"000")</f>
        <v>348 - 018</v>
      </c>
      <c r="D27" s="108" t="str">
        <f>IFERROR(INDEX(Paramètres_Application!$J$2:$J$35,MATCH(Calendrier!B27,Paramètres_Application!$I$2:$I$35,0)),"")</f>
        <v/>
      </c>
      <c r="E27" s="88" t="str">
        <f>IF(A27="L","S" &amp; TEXT(INT((B27-LOOKUP(B27,DATE(YEAR(B27)+{-1;0;1},1,3)-WEEKDAY(DATE(YEAR(B27)+{-1;0;1},1,3))+2))/7)+1,"00"),"")</f>
        <v/>
      </c>
      <c r="F27" s="2"/>
      <c r="G27" s="67">
        <f t="shared" ref="G27" si="510">B27</f>
        <v>44178</v>
      </c>
      <c r="H27" s="6"/>
      <c r="I27" s="84"/>
      <c r="J27" s="6"/>
      <c r="K27" s="84"/>
      <c r="L27" s="7"/>
      <c r="N27" s="9" t="str">
        <f t="shared" si="14"/>
        <v>M</v>
      </c>
      <c r="O27" s="10">
        <f t="shared" ref="O27" si="511">O25+1</f>
        <v>44209</v>
      </c>
      <c r="P27" s="11" t="str">
        <f>TEXT(O27-DATE(An,1,1)+1,"000")&amp;" - "&amp;TEXT(DATE(An,12,31)-O25,"000")-1</f>
        <v>013 - 352</v>
      </c>
      <c r="Q27" s="108" t="str">
        <f>IFERROR(INDEX(Paramètres_Application!$J$2:$J$35,MATCH(Calendrier!O27,Paramètres_Application!$I$2:$I$35,0)),"")</f>
        <v/>
      </c>
      <c r="R27" s="88" t="str">
        <f>IF(N27="L","S" &amp; TEXT(INT((O27-LOOKUP(O27,DATE(YEAR(O27)+{-1;0;1},1,3)-WEEKDAY(DATE(YEAR(O27)+{-1;0;1},1,3))+2))/7)+1,"00"),"")</f>
        <v/>
      </c>
      <c r="S27" s="2"/>
      <c r="T27" s="67">
        <f t="shared" ref="T27" si="512">O27</f>
        <v>44209</v>
      </c>
      <c r="U27" s="6"/>
      <c r="V27" s="84"/>
      <c r="W27" s="6"/>
      <c r="X27" s="84"/>
      <c r="Y27" s="7"/>
      <c r="AA27" s="19" t="str">
        <f t="shared" si="15"/>
        <v>S</v>
      </c>
      <c r="AB27" s="20">
        <f t="shared" ref="AB27" si="513">AB25+1</f>
        <v>44240</v>
      </c>
      <c r="AC27" s="11" t="str">
        <f>TEXT(AB27-DATE(An,1,1)+1,"000")&amp;" - "&amp;TEXT(DATE(An,12,31)-AB25,"000")-1</f>
        <v>044 - 321</v>
      </c>
      <c r="AD27" s="108" t="str">
        <f>IFERROR(INDEX(Paramètres_Application!$J$2:$J$35,MATCH(Calendrier!AB27,Paramètres_Application!$I$2:$I$35,0)),"")</f>
        <v/>
      </c>
      <c r="AE27" s="88" t="str">
        <f>IF(AA27="L","S" &amp; TEXT(INT((AB27-LOOKUP(AB27,DATE(YEAR(AB27)+{-1;0;1},1,3)-WEEKDAY(DATE(YEAR(AB27)+{-1;0;1},1,3))+2))/7)+1,"00"),"")</f>
        <v/>
      </c>
      <c r="AF27" s="2"/>
      <c r="AG27" s="67">
        <f t="shared" ref="AG27" si="514">AB27</f>
        <v>44240</v>
      </c>
      <c r="AH27" s="6"/>
      <c r="AI27" s="84"/>
      <c r="AJ27" s="6"/>
      <c r="AK27" s="84"/>
      <c r="AL27" s="7"/>
      <c r="AN27" s="23" t="str">
        <f t="shared" si="16"/>
        <v>S</v>
      </c>
      <c r="AO27" s="24">
        <f t="shared" ref="AO27" si="515">AO25+1</f>
        <v>44268</v>
      </c>
      <c r="AP27" s="22" t="str">
        <f>TEXT(AO27-DATE(An,1,1)+1,"000")&amp;" - "&amp;TEXT(DATE(An,12,31)-AO25,"000")-1</f>
        <v>072 - 293</v>
      </c>
      <c r="AQ27" s="108" t="str">
        <f>IFERROR(INDEX(Paramètres_Application!$J$2:$J$35,MATCH(Calendrier!AO27,Paramètres_Application!$I$2:$I$35,0)),"")</f>
        <v/>
      </c>
      <c r="AR27" s="88" t="str">
        <f>IF(AN27="L","S" &amp; TEXT(INT((AO27-LOOKUP(AO27,DATE(YEAR(AO27)+{-1;0;1},1,3)-WEEKDAY(DATE(YEAR(AO27)+{-1;0;1},1,3))+2))/7)+1,"00"),"")</f>
        <v/>
      </c>
      <c r="AS27" s="2"/>
      <c r="AT27" s="67">
        <f t="shared" ref="AT27" si="516">AO27</f>
        <v>44268</v>
      </c>
      <c r="AU27" s="6"/>
      <c r="AV27" s="84"/>
      <c r="AW27" s="6"/>
      <c r="AX27" s="84"/>
      <c r="AY27" s="7"/>
      <c r="BA27" s="19" t="str">
        <f t="shared" si="17"/>
        <v>M</v>
      </c>
      <c r="BB27" s="20">
        <f t="shared" ref="BB27" si="517">BB25+1</f>
        <v>44299</v>
      </c>
      <c r="BC27" s="11" t="str">
        <f>TEXT(BB27-DATE(An,1,1)+1,"000")&amp;" - "&amp;TEXT(DATE(An,12,31)-BB25,"000")-1</f>
        <v>103 - 262</v>
      </c>
      <c r="BD27" s="108" t="str">
        <f>IFERROR(INDEX(Paramètres_Application!$J$2:$J$35,MATCH(Calendrier!BB27,Paramètres_Application!$I$2:$I$35,0)),"")</f>
        <v/>
      </c>
      <c r="BE27" s="88" t="str">
        <f>IF(BA27="L","S" &amp; TEXT(INT((BB27-LOOKUP(BB27,DATE(YEAR(BB27)+{-1;0;1},1,3)-WEEKDAY(DATE(YEAR(BB27)+{-1;0;1},1,3))+2))/7)+1,"00"),"")</f>
        <v/>
      </c>
      <c r="BF27" s="2"/>
      <c r="BG27" s="67">
        <f t="shared" ref="BG27" si="518">BB27</f>
        <v>44299</v>
      </c>
      <c r="BH27" s="6"/>
      <c r="BI27" s="84"/>
      <c r="BJ27" s="6"/>
      <c r="BK27" s="84"/>
      <c r="BL27" s="7"/>
      <c r="BN27" s="23" t="str">
        <f t="shared" si="18"/>
        <v>J</v>
      </c>
      <c r="BO27" s="24">
        <f t="shared" ref="BO27" si="519">BO25+1</f>
        <v>44329</v>
      </c>
      <c r="BP27" s="22" t="str">
        <f>TEXT(BO27-DATE(An,1,1)+1,"000")&amp;" - "&amp;TEXT(DATE(An,12,31)-BO25,"000")-1</f>
        <v>133 - 232</v>
      </c>
      <c r="BQ27" s="108" t="str">
        <f>IFERROR(INDEX(Paramètres_Application!$J$2:$J$35,MATCH(Calendrier!BO27,Paramètres_Application!$I$2:$I$35,0)),"")</f>
        <v>Jeudi de l'Ascension</v>
      </c>
      <c r="BR27" s="88" t="str">
        <f>IF(BN27="L","S" &amp; TEXT(INT((BO27-LOOKUP(BO27,DATE(YEAR(BO27)+{-1;0;1},1,3)-WEEKDAY(DATE(YEAR(BO27)+{-1;0;1},1,3))+2))/7)+1,"00"),"")</f>
        <v/>
      </c>
      <c r="BS27" s="2"/>
      <c r="BT27" s="67">
        <f t="shared" ref="BT27" si="520">BO27</f>
        <v>44329</v>
      </c>
      <c r="BU27" s="6"/>
      <c r="BV27" s="84"/>
      <c r="BW27" s="6"/>
      <c r="BX27" s="84"/>
      <c r="BY27" s="7"/>
      <c r="CA27" s="19" t="str">
        <f t="shared" si="19"/>
        <v>D</v>
      </c>
      <c r="CB27" s="20">
        <f t="shared" ref="CB27" si="521">CB25+1</f>
        <v>44360</v>
      </c>
      <c r="CC27" s="11" t="str">
        <f>TEXT(CB27-DATE(An,1,1)+1,"000")&amp;" - "&amp;TEXT(DATE(An,12,31)-CB25,"000")-1</f>
        <v>164 - 201</v>
      </c>
      <c r="CD27" s="108" t="str">
        <f>IFERROR(INDEX(Paramètres_Application!$J$2:$J$35,MATCH(Calendrier!CB27,Paramètres_Application!$I$2:$I$35,0)),"")</f>
        <v/>
      </c>
      <c r="CE27" s="88" t="str">
        <f>IF(CA27="L","S" &amp; TEXT(INT((CB27-LOOKUP(CB27,DATE(YEAR(CB27)+{-1;0;1},1,3)-WEEKDAY(DATE(YEAR(CB27)+{-1;0;1},1,3))+2))/7)+1,"00"),"")</f>
        <v/>
      </c>
      <c r="CF27" s="2"/>
      <c r="CG27" s="67">
        <f t="shared" ref="CG27" si="522">CB27</f>
        <v>44360</v>
      </c>
      <c r="CH27" s="6"/>
      <c r="CI27" s="84"/>
      <c r="CJ27" s="6"/>
      <c r="CK27" s="84"/>
      <c r="CL27" s="7"/>
      <c r="CN27" s="23" t="str">
        <f t="shared" si="20"/>
        <v>M</v>
      </c>
      <c r="CO27" s="24">
        <f t="shared" ref="CO27" si="523">CO25+1</f>
        <v>44390</v>
      </c>
      <c r="CP27" s="22" t="str">
        <f>TEXT(CO27-DATE(An,1,1)+1,"000")&amp;" - "&amp;TEXT(DATE(An,12,31)-CO25,"000")-1</f>
        <v>194 - 171</v>
      </c>
      <c r="CQ27" s="108" t="str">
        <f>IFERROR(INDEX(Paramètres_Application!$J$2:$J$35,MATCH(Calendrier!CO27,Paramètres_Application!$I$2:$I$35,0)),"")</f>
        <v/>
      </c>
      <c r="CR27" s="88" t="str">
        <f>IF(CN27="L","S" &amp; TEXT(INT((CO27-LOOKUP(CO27,DATE(YEAR(CO27)+{-1;0;1},1,3)-WEEKDAY(DATE(YEAR(CO27)+{-1;0;1},1,3))+2))/7)+1,"00"),"")</f>
        <v/>
      </c>
      <c r="CS27" s="2"/>
      <c r="CT27" s="67">
        <f t="shared" ref="CT27" si="524">CO27</f>
        <v>44390</v>
      </c>
      <c r="CU27" s="6"/>
      <c r="CV27" s="84"/>
      <c r="CW27" s="6"/>
      <c r="CX27" s="84"/>
      <c r="CY27" s="7"/>
      <c r="CZ27" s="18"/>
      <c r="DA27" s="19" t="str">
        <f t="shared" si="21"/>
        <v>D</v>
      </c>
      <c r="DB27" s="20">
        <f t="shared" ref="DB27" si="525">DB25+1</f>
        <v>44360</v>
      </c>
      <c r="DC27" s="11" t="str">
        <f>TEXT(DB27-DATE(An,1,1)+1,"000")&amp;" - "&amp;TEXT(DATE(An,12,31)-DB25,"000")-1</f>
        <v>164 - 201</v>
      </c>
      <c r="DD27" s="108" t="str">
        <f>IFERROR(INDEX(Paramètres_Application!$J$2:$J$35,MATCH(Calendrier!DB27,Paramètres_Application!$I$2:$I$35,0)),"")</f>
        <v/>
      </c>
      <c r="DE27" s="88" t="str">
        <f>IF(DA27="L","S" &amp; TEXT(INT((DB27-LOOKUP(DB27,DATE(YEAR(DB27)+{-1;0;1},1,3)-WEEKDAY(DATE(YEAR(DB27)+{-1;0;1},1,3))+2))/7)+1,"00"),"")</f>
        <v/>
      </c>
      <c r="DF27" s="2"/>
      <c r="DG27" s="67">
        <f t="shared" ref="DG27" si="526">DB27</f>
        <v>44360</v>
      </c>
      <c r="DH27" s="6"/>
      <c r="DI27" s="84"/>
      <c r="DJ27" s="6"/>
      <c r="DK27" s="84"/>
      <c r="DL27" s="7"/>
      <c r="DN27" s="23" t="str">
        <f t="shared" si="22"/>
        <v>M</v>
      </c>
      <c r="DO27" s="24">
        <f t="shared" ref="DO27" si="527">DO25+1</f>
        <v>44390</v>
      </c>
      <c r="DP27" s="22" t="str">
        <f>TEXT(DO27-DATE(An,1,1)+1,"000")&amp;" - "&amp;TEXT(DATE(An,12,31)-DO25,"000")-1</f>
        <v>194 - 171</v>
      </c>
      <c r="DQ27" s="108" t="str">
        <f>IFERROR(INDEX(Paramètres_Application!$J$2:$J$35,MATCH(Calendrier!DO27,Paramètres_Application!$I$2:$I$35,0)),"")</f>
        <v/>
      </c>
      <c r="DR27" s="88" t="str">
        <f>IF(DN27="L","S" &amp; TEXT(INT((DO27-LOOKUP(DO27,DATE(YEAR(DO27)+{-1;0;1},1,3)-WEEKDAY(DATE(YEAR(DO27)+{-1;0;1},1,3))+2))/7)+1,"00"),"")</f>
        <v/>
      </c>
      <c r="DS27" s="2"/>
      <c r="DT27" s="67">
        <f t="shared" ref="DT27" si="528">DO27</f>
        <v>44390</v>
      </c>
      <c r="DU27" s="6"/>
      <c r="DV27" s="84"/>
      <c r="DW27" s="6"/>
      <c r="DX27" s="84"/>
      <c r="DY27" s="7"/>
      <c r="EA27" s="19" t="str">
        <f t="shared" si="23"/>
        <v>V</v>
      </c>
      <c r="EB27" s="20">
        <f t="shared" ref="EB27" si="529">EB25+1</f>
        <v>44421</v>
      </c>
      <c r="EC27" s="11" t="str">
        <f>TEXT(EB27-DATE(An,1,1)+1,"000")&amp;" - "&amp;TEXT(DATE(An,12,31)-EB25,"000")-1</f>
        <v>225 - 140</v>
      </c>
      <c r="ED27" s="108" t="str">
        <f>IFERROR(INDEX(Paramètres_Application!$J$2:$J$35,MATCH(Calendrier!EB27,Paramètres_Application!$I$2:$I$35,0)),"")</f>
        <v/>
      </c>
      <c r="EE27" s="88" t="str">
        <f>IF(EA27="L","S" &amp; TEXT(INT((EB27-LOOKUP(EB27,DATE(YEAR(EB27)+{-1;0;1},1,3)-WEEKDAY(DATE(YEAR(EB27)+{-1;0;1},1,3))+2))/7)+1,"00"),"")</f>
        <v/>
      </c>
      <c r="EF27" s="2"/>
      <c r="EG27" s="67">
        <f t="shared" ref="EG27" si="530">EB27</f>
        <v>44421</v>
      </c>
      <c r="EH27" s="6"/>
      <c r="EI27" s="84"/>
      <c r="EJ27" s="6"/>
      <c r="EK27" s="84"/>
      <c r="EL27" s="7"/>
      <c r="EN27" s="23" t="str">
        <f t="shared" si="24"/>
        <v>L</v>
      </c>
      <c r="EO27" s="24">
        <f t="shared" ref="EO27" si="531">EO25+1</f>
        <v>44452</v>
      </c>
      <c r="EP27" s="22" t="str">
        <f>TEXT(EO27-DATE(An,1,1)+1,"000")&amp;" - "&amp;TEXT(DATE(An,12,31)-EO25,"000")-1</f>
        <v>256 - 109</v>
      </c>
      <c r="EQ27" s="108" t="str">
        <f>IFERROR(INDEX(Paramètres_Application!$J$2:$J$35,MATCH(Calendrier!EO27,Paramètres_Application!$I$2:$I$35,0)),"")</f>
        <v/>
      </c>
      <c r="ER27" s="88" t="str">
        <f>IF(EN27="L","S" &amp; TEXT(INT((EO27-LOOKUP(EO27,DATE(YEAR(EO27)+{-1;0;1},1,3)-WEEKDAY(DATE(YEAR(EO27)+{-1;0;1},1,3))+2))/7)+1,"00"),"")</f>
        <v>S37</v>
      </c>
      <c r="ES27" s="2"/>
      <c r="ET27" s="67">
        <f t="shared" ref="ET27" si="532">EO27</f>
        <v>44452</v>
      </c>
      <c r="EU27" s="6"/>
      <c r="EV27" s="84"/>
      <c r="EW27" s="6"/>
      <c r="EX27" s="84"/>
      <c r="EY27" s="7"/>
      <c r="FA27" s="19" t="str">
        <f t="shared" si="25"/>
        <v>M</v>
      </c>
      <c r="FB27" s="20">
        <f t="shared" ref="FB27" si="533">FB25+1</f>
        <v>44482</v>
      </c>
      <c r="FC27" s="11" t="str">
        <f>TEXT(FB27-DATE(An,1,1)+1,"000")&amp;" - "&amp;TEXT(DATE(An,12,31)-FB25,"000")-1</f>
        <v>286 - 79</v>
      </c>
      <c r="FD27" s="108" t="str">
        <f>IFERROR(INDEX(Paramètres_Application!$J$2:$J$35,MATCH(Calendrier!FB27,Paramètres_Application!$I$2:$I$35,0)),"")</f>
        <v/>
      </c>
      <c r="FE27" s="88" t="str">
        <f>IF(FA27="L","S" &amp; TEXT(INT((FB27-LOOKUP(FB27,DATE(YEAR(FB27)+{-1;0;1},1,3)-WEEKDAY(DATE(YEAR(FB27)+{-1;0;1},1,3))+2))/7)+1,"00"),"")</f>
        <v/>
      </c>
      <c r="FF27" s="2"/>
      <c r="FG27" s="67">
        <f t="shared" ref="FG27" si="534">FB27</f>
        <v>44482</v>
      </c>
      <c r="FH27" s="6"/>
      <c r="FI27" s="84"/>
      <c r="FJ27" s="6"/>
      <c r="FK27" s="84"/>
      <c r="FL27" s="7"/>
      <c r="FN27" s="23" t="str">
        <f t="shared" si="26"/>
        <v>S</v>
      </c>
      <c r="FO27" s="24">
        <f t="shared" ref="FO27" si="535">FO25+1</f>
        <v>44513</v>
      </c>
      <c r="FP27" s="22" t="str">
        <f>TEXT(FO27-DATE(An,1,1)+1,"000")&amp;" - "&amp;TEXT(DATE(An,12,31)-FO25,"000")-1</f>
        <v>317 - 48</v>
      </c>
      <c r="FQ27" s="108" t="str">
        <f>IFERROR(INDEX(Paramètres_Application!$J$2:$J$35,MATCH(Calendrier!FO27,Paramètres_Application!$I$2:$I$35,0)),"")</f>
        <v/>
      </c>
      <c r="FR27" s="88" t="str">
        <f>IF(FN27="L","S" &amp; TEXT(INT((FO27-LOOKUP(FO27,DATE(YEAR(FO27)+{-1;0;1},1,3)-WEEKDAY(DATE(YEAR(FO27)+{-1;0;1},1,3))+2))/7)+1,"00"),"")</f>
        <v/>
      </c>
      <c r="FS27" s="32"/>
      <c r="FT27" s="67">
        <f t="shared" ref="FT27" si="536">FO27</f>
        <v>44513</v>
      </c>
      <c r="FU27" s="6"/>
      <c r="FV27" s="84"/>
      <c r="FW27" s="6"/>
      <c r="FX27" s="84"/>
      <c r="FY27" s="7"/>
      <c r="GA27" s="19" t="str">
        <f t="shared" si="27"/>
        <v>L</v>
      </c>
      <c r="GB27" s="20">
        <f t="shared" ref="GB27" si="537">GB25+1</f>
        <v>44543</v>
      </c>
      <c r="GC27" s="11" t="str">
        <f>TEXT(GB27-DATE(An,1,1)+1,"000")&amp;" - "&amp;TEXT(DATE(An,12,31)-GB25,"000")-1</f>
        <v>347 - 18</v>
      </c>
      <c r="GD27" s="108" t="str">
        <f>IFERROR(INDEX(Paramètres_Application!$J$2:$J$35,MATCH(Calendrier!GB27,Paramètres_Application!$I$2:$I$35,0)),"")</f>
        <v/>
      </c>
      <c r="GE27" s="88" t="str">
        <f>IF(GA27="L","S" &amp; TEXT(INT((GB27-LOOKUP(GB27,DATE(YEAR(GB27)+{-1;0;1},1,3)-WEEKDAY(DATE(YEAR(GB27)+{-1;0;1},1,3))+2))/7)+1,"00"),"")</f>
        <v>S50</v>
      </c>
      <c r="GF27" s="2"/>
      <c r="GG27" s="67">
        <f t="shared" ref="GG27" si="538">GB27</f>
        <v>44543</v>
      </c>
      <c r="GH27" s="6"/>
      <c r="GI27" s="84"/>
      <c r="GJ27" s="6"/>
      <c r="GK27" s="84"/>
      <c r="GL27" s="7"/>
      <c r="GN27" s="23" t="str">
        <f t="shared" si="28"/>
        <v>J</v>
      </c>
      <c r="GO27" s="24">
        <f t="shared" ref="GO27" si="539">GO25+1</f>
        <v>44574</v>
      </c>
      <c r="GP27" s="22" t="str">
        <f>TEXT(GO27-DATE(An+1,1,1)+1,"000")&amp;" - "&amp;TEXT(DATE(An+1,12,31)-GO25,"000")-1</f>
        <v>013 - 352</v>
      </c>
      <c r="GQ27" s="108" t="str">
        <f>IFERROR(INDEX(Paramètres_Application!$J$2:$J$35,MATCH(Calendrier!GO27,Paramètres_Application!$I$2:$I$35,0)),"")</f>
        <v/>
      </c>
      <c r="GR27" s="88" t="str">
        <f>IF(GN27="L","S" &amp; TEXT(INT((GO27-LOOKUP(GO27,DATE(YEAR(GO27)+{-1;0;1},1,3)-WEEKDAY(DATE(YEAR(GO27)+{-1;0;1},1,3))+2))/7)+1,"00"),"")</f>
        <v/>
      </c>
      <c r="GS27" s="2"/>
      <c r="GT27" s="67">
        <f t="shared" ref="GT27" si="540">GO27</f>
        <v>44574</v>
      </c>
      <c r="GU27" s="6"/>
      <c r="GV27" s="84"/>
      <c r="GW27" s="6"/>
      <c r="GX27" s="84"/>
      <c r="GY27" s="7"/>
    </row>
    <row r="28" spans="1:207" ht="22.5" customHeight="1" x14ac:dyDescent="0.25">
      <c r="A28" s="81" t="str">
        <f>INDEX(Paramètres_Application!$N$1:$N$367,SUMPRODUCT((Paramètres_Application!$L$2:$L$367=MONTH(B27))*(DAY(B27)=Paramètres_Application!$M$2:$M$367)*ROW(Paramètres_Application!$L$2:$L$367)))</f>
        <v xml:space="preserve"> Lucie</v>
      </c>
      <c r="B28" s="82"/>
      <c r="C28" s="83"/>
      <c r="D28" s="109"/>
      <c r="E28" s="89"/>
      <c r="F28" s="2"/>
      <c r="G28" s="67">
        <f t="shared" ref="G28" si="541">B27</f>
        <v>44178</v>
      </c>
      <c r="H28" s="6"/>
      <c r="I28" s="84"/>
      <c r="J28" s="6"/>
      <c r="K28" s="84"/>
      <c r="L28" s="7"/>
      <c r="N28" s="81" t="str">
        <f>INDEX(Paramètres_Application!$N$1:$N$367,SUMPRODUCT((Paramètres_Application!$L$2:$L$367=MONTH(O27))*(DAY(O27)=Paramètres_Application!$M$2:$M$367)*ROW(Paramètres_Application!$L$2:$L$367)))</f>
        <v xml:space="preserve"> Yvette</v>
      </c>
      <c r="O28" s="82"/>
      <c r="P28" s="83"/>
      <c r="Q28" s="109"/>
      <c r="R28" s="89"/>
      <c r="S28" s="2"/>
      <c r="T28" s="67">
        <f t="shared" ref="T28" si="542">O27</f>
        <v>44209</v>
      </c>
      <c r="U28" s="6"/>
      <c r="V28" s="84"/>
      <c r="W28" s="6"/>
      <c r="X28" s="84"/>
      <c r="Y28" s="7"/>
      <c r="AA28" s="81" t="str">
        <f>INDEX(Paramètres_Application!$N$1:$N$367,SUMPRODUCT((Paramètres_Application!$L$2:$L$367=MONTH(AB27))*(DAY(AB27)=Paramètres_Application!$M$2:$M$367)*ROW(Paramètres_Application!$L$2:$L$367)))</f>
        <v xml:space="preserve"> Béatrice</v>
      </c>
      <c r="AB28" s="82"/>
      <c r="AC28" s="83"/>
      <c r="AD28" s="109"/>
      <c r="AE28" s="89"/>
      <c r="AF28" s="2"/>
      <c r="AG28" s="67">
        <f t="shared" ref="AG28" si="543">AB27</f>
        <v>44240</v>
      </c>
      <c r="AH28" s="6"/>
      <c r="AI28" s="84"/>
      <c r="AJ28" s="6"/>
      <c r="AK28" s="84"/>
      <c r="AL28" s="7"/>
      <c r="AN28" s="81" t="str">
        <f>INDEX(Paramètres_Application!$N$1:$N$367,SUMPRODUCT((Paramètres_Application!$L$2:$L$367=MONTH(AO27))*(DAY(AO27)=Paramètres_Application!$M$2:$M$367)*ROW(Paramètres_Application!$L$2:$L$367)))</f>
        <v xml:space="preserve"> Rodrigue</v>
      </c>
      <c r="AO28" s="82"/>
      <c r="AP28" s="83"/>
      <c r="AQ28" s="109"/>
      <c r="AR28" s="89"/>
      <c r="AS28" s="2"/>
      <c r="AT28" s="67">
        <f t="shared" ref="AT28" si="544">AO27</f>
        <v>44268</v>
      </c>
      <c r="AU28" s="6"/>
      <c r="AV28" s="84"/>
      <c r="AW28" s="6"/>
      <c r="AX28" s="84"/>
      <c r="AY28" s="7"/>
      <c r="BA28" s="81" t="str">
        <f>INDEX(Paramètres_Application!$N$1:$N$367,SUMPRODUCT((Paramètres_Application!$L$2:$L$367=MONTH(BB27))*(DAY(BB27)=Paramètres_Application!$M$2:$M$367)*ROW(Paramètres_Application!$L$2:$L$367)))</f>
        <v xml:space="preserve"> Ida</v>
      </c>
      <c r="BB28" s="82"/>
      <c r="BC28" s="83"/>
      <c r="BD28" s="109"/>
      <c r="BE28" s="89"/>
      <c r="BF28" s="2"/>
      <c r="BG28" s="67">
        <f t="shared" ref="BG28" si="545">BB27</f>
        <v>44299</v>
      </c>
      <c r="BH28" s="6"/>
      <c r="BI28" s="84"/>
      <c r="BJ28" s="6"/>
      <c r="BK28" s="84"/>
      <c r="BL28" s="7"/>
      <c r="BN28" s="81" t="str">
        <f>INDEX(Paramètres_Application!$N$1:$N$367,SUMPRODUCT((Paramètres_Application!$L$2:$L$367=MONTH(BO27))*(DAY(BO27)=Paramètres_Application!$M$2:$M$367)*ROW(Paramètres_Application!$L$2:$L$367)))</f>
        <v xml:space="preserve"> Rolande</v>
      </c>
      <c r="BO28" s="82"/>
      <c r="BP28" s="83"/>
      <c r="BQ28" s="109"/>
      <c r="BR28" s="89"/>
      <c r="BS28" s="2"/>
      <c r="BT28" s="67">
        <f t="shared" ref="BT28" si="546">BO27</f>
        <v>44329</v>
      </c>
      <c r="BU28" s="6"/>
      <c r="BV28" s="84"/>
      <c r="BW28" s="6"/>
      <c r="BX28" s="84"/>
      <c r="BY28" s="7"/>
      <c r="CA28" s="81" t="str">
        <f>INDEX(Paramètres_Application!$N$1:$N$367,SUMPRODUCT((Paramètres_Application!$L$2:$L$367=MONTH(CB27))*(DAY(CB27)=Paramètres_Application!$M$2:$M$367)*ROW(Paramètres_Application!$L$2:$L$367)))</f>
        <v xml:space="preserve"> Antoine de Padoue</v>
      </c>
      <c r="CB28" s="82"/>
      <c r="CC28" s="83"/>
      <c r="CD28" s="109"/>
      <c r="CE28" s="89"/>
      <c r="CF28" s="2"/>
      <c r="CG28" s="67">
        <f t="shared" ref="CG28" si="547">CB27</f>
        <v>44360</v>
      </c>
      <c r="CH28" s="6"/>
      <c r="CI28" s="84"/>
      <c r="CJ28" s="6"/>
      <c r="CK28" s="84"/>
      <c r="CL28" s="7"/>
      <c r="CN28" s="81" t="str">
        <f>INDEX(Paramètres_Application!$N$1:$N$367,SUMPRODUCT((Paramètres_Application!$L$2:$L$367=MONTH(CO27))*(DAY(CO27)=Paramètres_Application!$M$2:$M$367)*ROW(Paramètres_Application!$L$2:$L$367)))</f>
        <v xml:space="preserve"> Henri, Joël</v>
      </c>
      <c r="CO28" s="82"/>
      <c r="CP28" s="83"/>
      <c r="CQ28" s="109"/>
      <c r="CR28" s="89"/>
      <c r="CS28" s="2"/>
      <c r="CT28" s="67">
        <f t="shared" ref="CT28" si="548">CO27</f>
        <v>44390</v>
      </c>
      <c r="CU28" s="6"/>
      <c r="CV28" s="84"/>
      <c r="CW28" s="6"/>
      <c r="CX28" s="84"/>
      <c r="CY28" s="7"/>
      <c r="CZ28" s="18"/>
      <c r="DA28" s="81" t="str">
        <f>INDEX(Paramètres_Application!$N$1:$N$367,SUMPRODUCT((Paramètres_Application!$L$2:$L$367=MONTH(DB27))*(DAY(DB27)=Paramètres_Application!$M$2:$M$367)*ROW(Paramètres_Application!$L$2:$L$367)))</f>
        <v xml:space="preserve"> Antoine de Padoue</v>
      </c>
      <c r="DB28" s="82"/>
      <c r="DC28" s="83"/>
      <c r="DD28" s="109"/>
      <c r="DE28" s="89"/>
      <c r="DF28" s="2"/>
      <c r="DG28" s="67">
        <f t="shared" ref="DG28" si="549">DB27</f>
        <v>44360</v>
      </c>
      <c r="DH28" s="6"/>
      <c r="DI28" s="84"/>
      <c r="DJ28" s="6"/>
      <c r="DK28" s="84"/>
      <c r="DL28" s="7"/>
      <c r="DN28" s="81" t="str">
        <f>INDEX(Paramètres_Application!$N$1:$N$367,SUMPRODUCT((Paramètres_Application!$L$2:$L$367=MONTH(DO27))*(DAY(DO27)=Paramètres_Application!$M$2:$M$367)*ROW(Paramètres_Application!$L$2:$L$367)))</f>
        <v xml:space="preserve"> Henri, Joël</v>
      </c>
      <c r="DO28" s="82"/>
      <c r="DP28" s="83"/>
      <c r="DQ28" s="109"/>
      <c r="DR28" s="89"/>
      <c r="DS28" s="2"/>
      <c r="DT28" s="67">
        <f t="shared" ref="DT28" si="550">DO27</f>
        <v>44390</v>
      </c>
      <c r="DU28" s="6"/>
      <c r="DV28" s="84"/>
      <c r="DW28" s="6"/>
      <c r="DX28" s="84"/>
      <c r="DY28" s="7"/>
      <c r="EA28" s="81" t="str">
        <f>INDEX(Paramètres_Application!$N$1:$N$367,SUMPRODUCT((Paramètres_Application!$L$2:$L$367=MONTH(EB27))*(DAY(EB27)=Paramètres_Application!$M$2:$M$367)*ROW(Paramètres_Application!$L$2:$L$367)))</f>
        <v xml:space="preserve"> Hippolyte</v>
      </c>
      <c r="EB28" s="82"/>
      <c r="EC28" s="83"/>
      <c r="ED28" s="109"/>
      <c r="EE28" s="89"/>
      <c r="EF28" s="2"/>
      <c r="EG28" s="67">
        <f t="shared" ref="EG28" si="551">EB27</f>
        <v>44421</v>
      </c>
      <c r="EH28" s="6"/>
      <c r="EI28" s="84"/>
      <c r="EJ28" s="6"/>
      <c r="EK28" s="84"/>
      <c r="EL28" s="7"/>
      <c r="EN28" s="81" t="str">
        <f>INDEX(Paramètres_Application!$N$1:$N$367,SUMPRODUCT((Paramètres_Application!$L$2:$L$367=MONTH(EO27))*(DAY(EO27)=Paramètres_Application!$M$2:$M$367)*ROW(Paramètres_Application!$L$2:$L$367)))</f>
        <v xml:space="preserve"> Aimé</v>
      </c>
      <c r="EO28" s="82"/>
      <c r="EP28" s="83"/>
      <c r="EQ28" s="109"/>
      <c r="ER28" s="89"/>
      <c r="ES28" s="2"/>
      <c r="ET28" s="67">
        <f t="shared" ref="ET28" si="552">EO27</f>
        <v>44452</v>
      </c>
      <c r="EU28" s="6"/>
      <c r="EV28" s="84"/>
      <c r="EW28" s="6"/>
      <c r="EX28" s="84"/>
      <c r="EY28" s="7"/>
      <c r="FA28" s="81" t="str">
        <f>INDEX(Paramètres_Application!$N$1:$N$367,SUMPRODUCT((Paramètres_Application!$L$2:$L$367=MONTH(FB27))*(DAY(FB27)=Paramètres_Application!$M$2:$M$367)*ROW(Paramètres_Application!$L$2:$L$367)))</f>
        <v xml:space="preserve"> Géraud</v>
      </c>
      <c r="FB28" s="82"/>
      <c r="FC28" s="83"/>
      <c r="FD28" s="109"/>
      <c r="FE28" s="89"/>
      <c r="FF28" s="2"/>
      <c r="FG28" s="67">
        <f t="shared" ref="FG28" si="553">FB27</f>
        <v>44482</v>
      </c>
      <c r="FH28" s="6"/>
      <c r="FI28" s="84"/>
      <c r="FJ28" s="6"/>
      <c r="FK28" s="84"/>
      <c r="FL28" s="7"/>
      <c r="FN28" s="81" t="str">
        <f>INDEX(Paramètres_Application!$N$1:$N$367,SUMPRODUCT((Paramètres_Application!$L$2:$L$367=MONTH(FO27))*(DAY(FO27)=Paramètres_Application!$M$2:$M$367)*ROW(Paramètres_Application!$L$2:$L$367)))</f>
        <v xml:space="preserve"> Brice</v>
      </c>
      <c r="FO28" s="82"/>
      <c r="FP28" s="83"/>
      <c r="FQ28" s="109"/>
      <c r="FR28" s="89"/>
      <c r="FS28" s="32"/>
      <c r="FT28" s="67">
        <f t="shared" ref="FT28" si="554">FO27</f>
        <v>44513</v>
      </c>
      <c r="FU28" s="6"/>
      <c r="FV28" s="84"/>
      <c r="FW28" s="6"/>
      <c r="FX28" s="84"/>
      <c r="FY28" s="7"/>
      <c r="GA28" s="81" t="str">
        <f>INDEX(Paramètres_Application!$N$1:$N$367,SUMPRODUCT((Paramètres_Application!$L$2:$L$367=MONTH(GB27))*(DAY(GB27)=Paramètres_Application!$M$2:$M$367)*ROW(Paramètres_Application!$L$2:$L$367)))</f>
        <v xml:space="preserve"> Lucie</v>
      </c>
      <c r="GB28" s="82"/>
      <c r="GC28" s="83"/>
      <c r="GD28" s="109"/>
      <c r="GE28" s="89"/>
      <c r="GF28" s="2"/>
      <c r="GG28" s="67">
        <f t="shared" ref="GG28" si="555">GB27</f>
        <v>44543</v>
      </c>
      <c r="GH28" s="6"/>
      <c r="GI28" s="84"/>
      <c r="GJ28" s="6"/>
      <c r="GK28" s="84"/>
      <c r="GL28" s="7"/>
      <c r="GN28" s="81" t="str">
        <f>INDEX(Paramètres_Application!$N$1:$N$367,SUMPRODUCT((Paramètres_Application!$L$2:$L$367=MONTH(GO27))*(DAY(GO27)=Paramètres_Application!$M$2:$M$367)*ROW(Paramètres_Application!$L$2:$L$367)))</f>
        <v xml:space="preserve"> Yvette</v>
      </c>
      <c r="GO28" s="82"/>
      <c r="GP28" s="83"/>
      <c r="GQ28" s="109"/>
      <c r="GR28" s="89"/>
      <c r="GS28" s="2"/>
      <c r="GT28" s="67">
        <f t="shared" ref="GT28" si="556">GO27</f>
        <v>44574</v>
      </c>
      <c r="GU28" s="6"/>
      <c r="GV28" s="84"/>
      <c r="GW28" s="6"/>
      <c r="GX28" s="84"/>
      <c r="GY28" s="7"/>
    </row>
    <row r="29" spans="1:207" ht="22.5" customHeight="1" x14ac:dyDescent="0.25">
      <c r="A29" s="19" t="str">
        <f t="shared" si="13"/>
        <v>L</v>
      </c>
      <c r="B29" s="20">
        <f t="shared" ref="B29" si="557">B27+1</f>
        <v>44179</v>
      </c>
      <c r="C29" s="11" t="str">
        <f>TEXT(B29-DATE(An-1,1,1)+((DATE(An,1,1)-DATE(An-1,1,1))-365),"000")&amp;" - "&amp;TEXT(DATE(An-1,12,31)-B29,"000")</f>
        <v>349 - 017</v>
      </c>
      <c r="D29" s="108" t="str">
        <f>IFERROR(INDEX(Paramètres_Application!$J$2:$J$35,MATCH(Calendrier!B29,Paramètres_Application!$I$2:$I$35,0)),"")</f>
        <v/>
      </c>
      <c r="E29" s="88" t="str">
        <f>IF(A29="L","S" &amp; TEXT(INT((B29-LOOKUP(B29,DATE(YEAR(B29)+{-1;0;1},1,3)-WEEKDAY(DATE(YEAR(B29)+{-1;0;1},1,3))+2))/7)+1,"00"),"")</f>
        <v>S51</v>
      </c>
      <c r="F29" s="2"/>
      <c r="G29" s="67">
        <f t="shared" ref="G29" si="558">B29</f>
        <v>44179</v>
      </c>
      <c r="H29" s="6"/>
      <c r="I29" s="84"/>
      <c r="J29" s="6"/>
      <c r="K29" s="84"/>
      <c r="L29" s="7"/>
      <c r="N29" s="9" t="str">
        <f t="shared" si="14"/>
        <v>J</v>
      </c>
      <c r="O29" s="10">
        <f t="shared" ref="O29" si="559">O27+1</f>
        <v>44210</v>
      </c>
      <c r="P29" s="11" t="str">
        <f>TEXT(O29-DATE(An,1,1)+1,"000")&amp;" - "&amp;TEXT(DATE(An,12,31)-O27,"000")-1</f>
        <v>014 - 351</v>
      </c>
      <c r="Q29" s="108" t="str">
        <f>IFERROR(INDEX(Paramètres_Application!$J$2:$J$35,MATCH(Calendrier!O29,Paramètres_Application!$I$2:$I$35,0)),"")</f>
        <v/>
      </c>
      <c r="R29" s="88" t="str">
        <f>IF(N29="L","S" &amp; TEXT(INT((O29-LOOKUP(O29,DATE(YEAR(O29)+{-1;0;1},1,3)-WEEKDAY(DATE(YEAR(O29)+{-1;0;1},1,3))+2))/7)+1,"00"),"")</f>
        <v/>
      </c>
      <c r="S29" s="2"/>
      <c r="T29" s="67">
        <f t="shared" ref="T29" si="560">O29</f>
        <v>44210</v>
      </c>
      <c r="U29" s="6"/>
      <c r="V29" s="84"/>
      <c r="W29" s="6"/>
      <c r="X29" s="84"/>
      <c r="Y29" s="7"/>
      <c r="AA29" s="19" t="str">
        <f t="shared" si="15"/>
        <v>D</v>
      </c>
      <c r="AB29" s="20">
        <f t="shared" ref="AB29" si="561">AB27+1</f>
        <v>44241</v>
      </c>
      <c r="AC29" s="11" t="str">
        <f>TEXT(AB29-DATE(An,1,1)+1,"000")&amp;" - "&amp;TEXT(DATE(An,12,31)-AB27,"000")-1</f>
        <v>045 - 320</v>
      </c>
      <c r="AD29" s="108" t="str">
        <f>IFERROR(INDEX(Paramètres_Application!$J$2:$J$35,MATCH(Calendrier!AB29,Paramètres_Application!$I$2:$I$35,0)),"")</f>
        <v/>
      </c>
      <c r="AE29" s="88" t="str">
        <f>IF(AA29="L","S" &amp; TEXT(INT((AB29-LOOKUP(AB29,DATE(YEAR(AB29)+{-1;0;1},1,3)-WEEKDAY(DATE(YEAR(AB29)+{-1;0;1},1,3))+2))/7)+1,"00"),"")</f>
        <v/>
      </c>
      <c r="AF29" s="2"/>
      <c r="AG29" s="67">
        <f t="shared" ref="AG29" si="562">AB29</f>
        <v>44241</v>
      </c>
      <c r="AH29" s="6"/>
      <c r="AI29" s="84"/>
      <c r="AJ29" s="6"/>
      <c r="AK29" s="84"/>
      <c r="AL29" s="7"/>
      <c r="AN29" s="23" t="str">
        <f t="shared" si="16"/>
        <v>D</v>
      </c>
      <c r="AO29" s="24">
        <f t="shared" ref="AO29" si="563">AO27+1</f>
        <v>44269</v>
      </c>
      <c r="AP29" s="22" t="str">
        <f>TEXT(AO29-DATE(An,1,1)+1,"000")&amp;" - "&amp;TEXT(DATE(An,12,31)-AO27,"000")-1</f>
        <v>073 - 292</v>
      </c>
      <c r="AQ29" s="108" t="str">
        <f>IFERROR(INDEX(Paramètres_Application!$J$2:$J$35,MATCH(Calendrier!AO29,Paramètres_Application!$I$2:$I$35,0)),"")</f>
        <v/>
      </c>
      <c r="AR29" s="88" t="str">
        <f>IF(AN29="L","S" &amp; TEXT(INT((AO29-LOOKUP(AO29,DATE(YEAR(AO29)+{-1;0;1},1,3)-WEEKDAY(DATE(YEAR(AO29)+{-1;0;1},1,3))+2))/7)+1,"00"),"")</f>
        <v/>
      </c>
      <c r="AS29" s="2"/>
      <c r="AT29" s="67">
        <f t="shared" ref="AT29" si="564">AO29</f>
        <v>44269</v>
      </c>
      <c r="AU29" s="6"/>
      <c r="AV29" s="84"/>
      <c r="AW29" s="6"/>
      <c r="AX29" s="84"/>
      <c r="AY29" s="7"/>
      <c r="BA29" s="19" t="str">
        <f t="shared" si="17"/>
        <v>M</v>
      </c>
      <c r="BB29" s="20">
        <f t="shared" ref="BB29" si="565">BB27+1</f>
        <v>44300</v>
      </c>
      <c r="BC29" s="11" t="str">
        <f>TEXT(BB29-DATE(An,1,1)+1,"000")&amp;" - "&amp;TEXT(DATE(An,12,31)-BB27,"000")-1</f>
        <v>104 - 261</v>
      </c>
      <c r="BD29" s="108" t="str">
        <f>IFERROR(INDEX(Paramètres_Application!$J$2:$J$35,MATCH(Calendrier!BB29,Paramètres_Application!$I$2:$I$35,0)),"")</f>
        <v/>
      </c>
      <c r="BE29" s="88" t="str">
        <f>IF(BA29="L","S" &amp; TEXT(INT((BB29-LOOKUP(BB29,DATE(YEAR(BB29)+{-1;0;1},1,3)-WEEKDAY(DATE(YEAR(BB29)+{-1;0;1},1,3))+2))/7)+1,"00"),"")</f>
        <v/>
      </c>
      <c r="BF29" s="2"/>
      <c r="BG29" s="67">
        <f t="shared" ref="BG29" si="566">BB29</f>
        <v>44300</v>
      </c>
      <c r="BH29" s="6"/>
      <c r="BI29" s="84"/>
      <c r="BJ29" s="6"/>
      <c r="BK29" s="84"/>
      <c r="BL29" s="7"/>
      <c r="BN29" s="23" t="str">
        <f t="shared" si="18"/>
        <v>V</v>
      </c>
      <c r="BO29" s="24">
        <f t="shared" ref="BO29" si="567">BO27+1</f>
        <v>44330</v>
      </c>
      <c r="BP29" s="22" t="str">
        <f>TEXT(BO29-DATE(An,1,1)+1,"000")&amp;" - "&amp;TEXT(DATE(An,12,31)-BO27,"000")-1</f>
        <v>134 - 231</v>
      </c>
      <c r="BQ29" s="108" t="str">
        <f>IFERROR(INDEX(Paramètres_Application!$J$2:$J$35,MATCH(Calendrier!BO29,Paramètres_Application!$I$2:$I$35,0)),"")</f>
        <v/>
      </c>
      <c r="BR29" s="88" t="str">
        <f>IF(BN29="L","S" &amp; TEXT(INT((BO29-LOOKUP(BO29,DATE(YEAR(BO29)+{-1;0;1},1,3)-WEEKDAY(DATE(YEAR(BO29)+{-1;0;1},1,3))+2))/7)+1,"00"),"")</f>
        <v/>
      </c>
      <c r="BS29" s="2"/>
      <c r="BT29" s="67">
        <f t="shared" ref="BT29" si="568">BO29</f>
        <v>44330</v>
      </c>
      <c r="BU29" s="6"/>
      <c r="BV29" s="84"/>
      <c r="BW29" s="6"/>
      <c r="BX29" s="84"/>
      <c r="BY29" s="7"/>
      <c r="CA29" s="19" t="str">
        <f t="shared" si="19"/>
        <v>L</v>
      </c>
      <c r="CB29" s="20">
        <f t="shared" ref="CB29" si="569">CB27+1</f>
        <v>44361</v>
      </c>
      <c r="CC29" s="11" t="str">
        <f>TEXT(CB29-DATE(An,1,1)+1,"000")&amp;" - "&amp;TEXT(DATE(An,12,31)-CB27,"000")-1</f>
        <v>165 - 200</v>
      </c>
      <c r="CD29" s="108" t="str">
        <f>IFERROR(INDEX(Paramètres_Application!$J$2:$J$35,MATCH(Calendrier!CB29,Paramètres_Application!$I$2:$I$35,0)),"")</f>
        <v/>
      </c>
      <c r="CE29" s="88" t="str">
        <f>IF(CA29="L","S" &amp; TEXT(INT((CB29-LOOKUP(CB29,DATE(YEAR(CB29)+{-1;0;1},1,3)-WEEKDAY(DATE(YEAR(CB29)+{-1;0;1},1,3))+2))/7)+1,"00"),"")</f>
        <v>S24</v>
      </c>
      <c r="CF29" s="2"/>
      <c r="CG29" s="67">
        <f t="shared" ref="CG29" si="570">CB29</f>
        <v>44361</v>
      </c>
      <c r="CH29" s="6"/>
      <c r="CI29" s="84"/>
      <c r="CJ29" s="6"/>
      <c r="CK29" s="84"/>
      <c r="CL29" s="7"/>
      <c r="CN29" s="23" t="str">
        <f t="shared" si="20"/>
        <v>M</v>
      </c>
      <c r="CO29" s="24">
        <f t="shared" ref="CO29" si="571">CO27+1</f>
        <v>44391</v>
      </c>
      <c r="CP29" s="22" t="str">
        <f>TEXT(CO29-DATE(An,1,1)+1,"000")&amp;" - "&amp;TEXT(DATE(An,12,31)-CO27,"000")-1</f>
        <v>195 - 170</v>
      </c>
      <c r="CQ29" s="108" t="str">
        <f>IFERROR(INDEX(Paramètres_Application!$J$2:$J$35,MATCH(Calendrier!CO29,Paramètres_Application!$I$2:$I$35,0)),"")</f>
        <v>Fête Nationale</v>
      </c>
      <c r="CR29" s="88" t="str">
        <f>IF(CN29="L","S" &amp; TEXT(INT((CO29-LOOKUP(CO29,DATE(YEAR(CO29)+{-1;0;1},1,3)-WEEKDAY(DATE(YEAR(CO29)+{-1;0;1},1,3))+2))/7)+1,"00"),"")</f>
        <v/>
      </c>
      <c r="CS29" s="2"/>
      <c r="CT29" s="67">
        <f t="shared" ref="CT29" si="572">CO29</f>
        <v>44391</v>
      </c>
      <c r="CU29" s="6"/>
      <c r="CV29" s="84"/>
      <c r="CW29" s="6"/>
      <c r="CX29" s="84"/>
      <c r="CY29" s="7"/>
      <c r="CZ29" s="18"/>
      <c r="DA29" s="19" t="str">
        <f t="shared" si="21"/>
        <v>L</v>
      </c>
      <c r="DB29" s="20">
        <f t="shared" ref="DB29" si="573">DB27+1</f>
        <v>44361</v>
      </c>
      <c r="DC29" s="11" t="str">
        <f>TEXT(DB29-DATE(An,1,1)+1,"000")&amp;" - "&amp;TEXT(DATE(An,12,31)-DB27,"000")-1</f>
        <v>165 - 200</v>
      </c>
      <c r="DD29" s="108" t="str">
        <f>IFERROR(INDEX(Paramètres_Application!$J$2:$J$35,MATCH(Calendrier!DB29,Paramètres_Application!$I$2:$I$35,0)),"")</f>
        <v/>
      </c>
      <c r="DE29" s="88" t="str">
        <f>IF(DA29="L","S" &amp; TEXT(INT((DB29-LOOKUP(DB29,DATE(YEAR(DB29)+{-1;0;1},1,3)-WEEKDAY(DATE(YEAR(DB29)+{-1;0;1},1,3))+2))/7)+1,"00"),"")</f>
        <v>S24</v>
      </c>
      <c r="DF29" s="2"/>
      <c r="DG29" s="67">
        <f t="shared" ref="DG29" si="574">DB29</f>
        <v>44361</v>
      </c>
      <c r="DH29" s="6"/>
      <c r="DI29" s="84"/>
      <c r="DJ29" s="6"/>
      <c r="DK29" s="84"/>
      <c r="DL29" s="7"/>
      <c r="DN29" s="23" t="str">
        <f t="shared" si="22"/>
        <v>M</v>
      </c>
      <c r="DO29" s="24">
        <f t="shared" ref="DO29" si="575">DO27+1</f>
        <v>44391</v>
      </c>
      <c r="DP29" s="22" t="str">
        <f>TEXT(DO29-DATE(An,1,1)+1,"000")&amp;" - "&amp;TEXT(DATE(An,12,31)-DO27,"000")-1</f>
        <v>195 - 170</v>
      </c>
      <c r="DQ29" s="108" t="str">
        <f>IFERROR(INDEX(Paramètres_Application!$J$2:$J$35,MATCH(Calendrier!DO29,Paramètres_Application!$I$2:$I$35,0)),"")</f>
        <v>Fête Nationale</v>
      </c>
      <c r="DR29" s="88" t="str">
        <f>IF(DN29="L","S" &amp; TEXT(INT((DO29-LOOKUP(DO29,DATE(YEAR(DO29)+{-1;0;1},1,3)-WEEKDAY(DATE(YEAR(DO29)+{-1;0;1},1,3))+2))/7)+1,"00"),"")</f>
        <v/>
      </c>
      <c r="DS29" s="2"/>
      <c r="DT29" s="67">
        <f t="shared" ref="DT29" si="576">DO29</f>
        <v>44391</v>
      </c>
      <c r="DU29" s="6"/>
      <c r="DV29" s="84"/>
      <c r="DW29" s="6"/>
      <c r="DX29" s="84"/>
      <c r="DY29" s="7"/>
      <c r="EA29" s="19" t="str">
        <f t="shared" si="23"/>
        <v>S</v>
      </c>
      <c r="EB29" s="20">
        <f t="shared" ref="EB29" si="577">EB27+1</f>
        <v>44422</v>
      </c>
      <c r="EC29" s="11" t="str">
        <f>TEXT(EB29-DATE(An,1,1)+1,"000")&amp;" - "&amp;TEXT(DATE(An,12,31)-EB27,"000")-1</f>
        <v>226 - 139</v>
      </c>
      <c r="ED29" s="108" t="str">
        <f>IFERROR(INDEX(Paramètres_Application!$J$2:$J$35,MATCH(Calendrier!EB29,Paramètres_Application!$I$2:$I$35,0)),"")</f>
        <v/>
      </c>
      <c r="EE29" s="88" t="str">
        <f>IF(EA29="L","S" &amp; TEXT(INT((EB29-LOOKUP(EB29,DATE(YEAR(EB29)+{-1;0;1},1,3)-WEEKDAY(DATE(YEAR(EB29)+{-1;0;1},1,3))+2))/7)+1,"00"),"")</f>
        <v/>
      </c>
      <c r="EF29" s="2"/>
      <c r="EG29" s="67">
        <f t="shared" ref="EG29" si="578">EB29</f>
        <v>44422</v>
      </c>
      <c r="EH29" s="6"/>
      <c r="EI29" s="84"/>
      <c r="EJ29" s="6"/>
      <c r="EK29" s="84"/>
      <c r="EL29" s="7"/>
      <c r="EN29" s="23" t="str">
        <f t="shared" si="24"/>
        <v>M</v>
      </c>
      <c r="EO29" s="24">
        <f t="shared" ref="EO29" si="579">EO27+1</f>
        <v>44453</v>
      </c>
      <c r="EP29" s="22" t="str">
        <f>TEXT(EO29-DATE(An,1,1)+1,"000")&amp;" - "&amp;TEXT(DATE(An,12,31)-EO27,"000")-1</f>
        <v>257 - 108</v>
      </c>
      <c r="EQ29" s="108" t="str">
        <f>IFERROR(INDEX(Paramètres_Application!$J$2:$J$35,MATCH(Calendrier!EO29,Paramètres_Application!$I$2:$I$35,0)),"")</f>
        <v/>
      </c>
      <c r="ER29" s="88" t="str">
        <f>IF(EN29="L","S" &amp; TEXT(INT((EO29-LOOKUP(EO29,DATE(YEAR(EO29)+{-1;0;1},1,3)-WEEKDAY(DATE(YEAR(EO29)+{-1;0;1},1,3))+2))/7)+1,"00"),"")</f>
        <v/>
      </c>
      <c r="ES29" s="2"/>
      <c r="ET29" s="67">
        <f t="shared" ref="ET29" si="580">EO29</f>
        <v>44453</v>
      </c>
      <c r="EU29" s="6"/>
      <c r="EV29" s="84"/>
      <c r="EW29" s="6"/>
      <c r="EX29" s="84"/>
      <c r="EY29" s="7"/>
      <c r="FA29" s="19" t="str">
        <f t="shared" si="25"/>
        <v>J</v>
      </c>
      <c r="FB29" s="20">
        <f t="shared" ref="FB29" si="581">FB27+1</f>
        <v>44483</v>
      </c>
      <c r="FC29" s="11" t="str">
        <f>TEXT(FB29-DATE(An,1,1)+1,"000")&amp;" - "&amp;TEXT(DATE(An,12,31)-FB27,"000")-1</f>
        <v>287 - 78</v>
      </c>
      <c r="FD29" s="108" t="str">
        <f>IFERROR(INDEX(Paramètres_Application!$J$2:$J$35,MATCH(Calendrier!FB29,Paramètres_Application!$I$2:$I$35,0)),"")</f>
        <v/>
      </c>
      <c r="FE29" s="88" t="str">
        <f>IF(FA29="L","S" &amp; TEXT(INT((FB29-LOOKUP(FB29,DATE(YEAR(FB29)+{-1;0;1},1,3)-WEEKDAY(DATE(YEAR(FB29)+{-1;0;1},1,3))+2))/7)+1,"00"),"")</f>
        <v/>
      </c>
      <c r="FF29" s="2"/>
      <c r="FG29" s="67">
        <f t="shared" ref="FG29" si="582">FB29</f>
        <v>44483</v>
      </c>
      <c r="FH29" s="6"/>
      <c r="FI29" s="84"/>
      <c r="FJ29" s="6"/>
      <c r="FK29" s="84"/>
      <c r="FL29" s="7"/>
      <c r="FN29" s="23" t="str">
        <f t="shared" si="26"/>
        <v>D</v>
      </c>
      <c r="FO29" s="24">
        <f t="shared" ref="FO29" si="583">FO27+1</f>
        <v>44514</v>
      </c>
      <c r="FP29" s="22" t="str">
        <f>TEXT(FO29-DATE(An,1,1)+1,"000")&amp;" - "&amp;TEXT(DATE(An,12,31)-FO27,"000")-1</f>
        <v>318 - 47</v>
      </c>
      <c r="FQ29" s="108" t="str">
        <f>IFERROR(INDEX(Paramètres_Application!$J$2:$J$35,MATCH(Calendrier!FO29,Paramètres_Application!$I$2:$I$35,0)),"")</f>
        <v/>
      </c>
      <c r="FR29" s="88" t="str">
        <f>IF(FN29="L","S" &amp; TEXT(INT((FO29-LOOKUP(FO29,DATE(YEAR(FO29)+{-1;0;1},1,3)-WEEKDAY(DATE(YEAR(FO29)+{-1;0;1},1,3))+2))/7)+1,"00"),"")</f>
        <v/>
      </c>
      <c r="FS29" s="32"/>
      <c r="FT29" s="67">
        <f t="shared" ref="FT29" si="584">FO29</f>
        <v>44514</v>
      </c>
      <c r="FU29" s="6"/>
      <c r="FV29" s="84"/>
      <c r="FW29" s="6"/>
      <c r="FX29" s="84"/>
      <c r="FY29" s="7"/>
      <c r="GA29" s="19" t="str">
        <f t="shared" si="27"/>
        <v>M</v>
      </c>
      <c r="GB29" s="20">
        <f t="shared" ref="GB29" si="585">GB27+1</f>
        <v>44544</v>
      </c>
      <c r="GC29" s="11" t="str">
        <f>TEXT(GB29-DATE(An,1,1)+1,"000")&amp;" - "&amp;TEXT(DATE(An,12,31)-GB27,"000")-1</f>
        <v>348 - 17</v>
      </c>
      <c r="GD29" s="108" t="str">
        <f>IFERROR(INDEX(Paramètres_Application!$J$2:$J$35,MATCH(Calendrier!GB29,Paramètres_Application!$I$2:$I$35,0)),"")</f>
        <v/>
      </c>
      <c r="GE29" s="88" t="str">
        <f>IF(GA29="L","S" &amp; TEXT(INT((GB29-LOOKUP(GB29,DATE(YEAR(GB29)+{-1;0;1},1,3)-WEEKDAY(DATE(YEAR(GB29)+{-1;0;1},1,3))+2))/7)+1,"00"),"")</f>
        <v/>
      </c>
      <c r="GF29" s="2"/>
      <c r="GG29" s="67">
        <f t="shared" ref="GG29" si="586">GB29</f>
        <v>44544</v>
      </c>
      <c r="GH29" s="6"/>
      <c r="GI29" s="84"/>
      <c r="GJ29" s="6"/>
      <c r="GK29" s="84"/>
      <c r="GL29" s="7"/>
      <c r="GN29" s="23" t="str">
        <f t="shared" si="28"/>
        <v>V</v>
      </c>
      <c r="GO29" s="24">
        <f t="shared" ref="GO29" si="587">GO27+1</f>
        <v>44575</v>
      </c>
      <c r="GP29" s="22" t="str">
        <f>TEXT(GO29-DATE(An+1,1,1)+1,"000")&amp;" - "&amp;TEXT(DATE(An+1,12,31)-GO27,"000")-1</f>
        <v>014 - 351</v>
      </c>
      <c r="GQ29" s="108" t="str">
        <f>IFERROR(INDEX(Paramètres_Application!$J$2:$J$35,MATCH(Calendrier!GO29,Paramètres_Application!$I$2:$I$35,0)),"")</f>
        <v/>
      </c>
      <c r="GR29" s="88" t="str">
        <f>IF(GN29="L","S" &amp; TEXT(INT((GO29-LOOKUP(GO29,DATE(YEAR(GO29)+{-1;0;1},1,3)-WEEKDAY(DATE(YEAR(GO29)+{-1;0;1},1,3))+2))/7)+1,"00"),"")</f>
        <v/>
      </c>
      <c r="GS29" s="2"/>
      <c r="GT29" s="67">
        <f t="shared" ref="GT29" si="588">GO29</f>
        <v>44575</v>
      </c>
      <c r="GU29" s="6"/>
      <c r="GV29" s="84"/>
      <c r="GW29" s="6"/>
      <c r="GX29" s="84"/>
      <c r="GY29" s="7"/>
    </row>
    <row r="30" spans="1:207" ht="22.5" customHeight="1" x14ac:dyDescent="0.25">
      <c r="A30" s="81" t="str">
        <f>INDEX(Paramètres_Application!$N$1:$N$367,SUMPRODUCT((Paramètres_Application!$L$2:$L$367=MONTH(B29))*(DAY(B29)=Paramètres_Application!$M$2:$M$367)*ROW(Paramètres_Application!$L$2:$L$367)))</f>
        <v xml:space="preserve"> Odile</v>
      </c>
      <c r="B30" s="82"/>
      <c r="C30" s="83"/>
      <c r="D30" s="109"/>
      <c r="E30" s="89"/>
      <c r="F30" s="2"/>
      <c r="G30" s="67">
        <f t="shared" ref="G30" si="589">B29</f>
        <v>44179</v>
      </c>
      <c r="H30" s="6"/>
      <c r="I30" s="84"/>
      <c r="J30" s="6"/>
      <c r="K30" s="84"/>
      <c r="L30" s="7"/>
      <c r="N30" s="81" t="str">
        <f>INDEX(Paramètres_Application!$N$1:$N$367,SUMPRODUCT((Paramètres_Application!$L$2:$L$367=MONTH(O29))*(DAY(O29)=Paramètres_Application!$M$2:$M$367)*ROW(Paramètres_Application!$L$2:$L$367)))</f>
        <v xml:space="preserve"> Nina</v>
      </c>
      <c r="O30" s="82"/>
      <c r="P30" s="83"/>
      <c r="Q30" s="109"/>
      <c r="R30" s="89"/>
      <c r="S30" s="2"/>
      <c r="T30" s="67">
        <f t="shared" ref="T30" si="590">O29</f>
        <v>44210</v>
      </c>
      <c r="U30" s="6"/>
      <c r="V30" s="84"/>
      <c r="W30" s="6"/>
      <c r="X30" s="84"/>
      <c r="Y30" s="7"/>
      <c r="AA30" s="81" t="str">
        <f>INDEX(Paramètres_Application!$N$1:$N$367,SUMPRODUCT((Paramètres_Application!$L$2:$L$367=MONTH(AB29))*(DAY(AB29)=Paramètres_Application!$M$2:$M$367)*ROW(Paramètres_Application!$L$2:$L$367)))</f>
        <v xml:space="preserve"> Valentin</v>
      </c>
      <c r="AB30" s="82"/>
      <c r="AC30" s="83"/>
      <c r="AD30" s="109"/>
      <c r="AE30" s="89"/>
      <c r="AF30" s="2"/>
      <c r="AG30" s="67">
        <f t="shared" ref="AG30" si="591">AB29</f>
        <v>44241</v>
      </c>
      <c r="AH30" s="6"/>
      <c r="AI30" s="84"/>
      <c r="AJ30" s="6"/>
      <c r="AK30" s="84"/>
      <c r="AL30" s="7"/>
      <c r="AN30" s="81" t="str">
        <f>INDEX(Paramètres_Application!$N$1:$N$367,SUMPRODUCT((Paramètres_Application!$L$2:$L$367=MONTH(AO29))*(DAY(AO29)=Paramètres_Application!$M$2:$M$367)*ROW(Paramètres_Application!$L$2:$L$367)))</f>
        <v xml:space="preserve"> Mathilde</v>
      </c>
      <c r="AO30" s="82"/>
      <c r="AP30" s="83"/>
      <c r="AQ30" s="109"/>
      <c r="AR30" s="89"/>
      <c r="AS30" s="2"/>
      <c r="AT30" s="67">
        <f t="shared" ref="AT30" si="592">AO29</f>
        <v>44269</v>
      </c>
      <c r="AU30" s="6"/>
      <c r="AV30" s="84"/>
      <c r="AW30" s="6"/>
      <c r="AX30" s="84"/>
      <c r="AY30" s="7"/>
      <c r="BA30" s="81" t="str">
        <f>INDEX(Paramètres_Application!$N$1:$N$367,SUMPRODUCT((Paramètres_Application!$L$2:$L$367=MONTH(BB29))*(DAY(BB29)=Paramètres_Application!$M$2:$M$367)*ROW(Paramètres_Application!$L$2:$L$367)))</f>
        <v xml:space="preserve"> Maxime</v>
      </c>
      <c r="BB30" s="82"/>
      <c r="BC30" s="83"/>
      <c r="BD30" s="109"/>
      <c r="BE30" s="89"/>
      <c r="BF30" s="2"/>
      <c r="BG30" s="67">
        <f t="shared" ref="BG30" si="593">BB29</f>
        <v>44300</v>
      </c>
      <c r="BH30" s="6"/>
      <c r="BI30" s="84"/>
      <c r="BJ30" s="6"/>
      <c r="BK30" s="84"/>
      <c r="BL30" s="7"/>
      <c r="BN30" s="81" t="str">
        <f>INDEX(Paramètres_Application!$N$1:$N$367,SUMPRODUCT((Paramètres_Application!$L$2:$L$367=MONTH(BO29))*(DAY(BO29)=Paramètres_Application!$M$2:$M$367)*ROW(Paramètres_Application!$L$2:$L$367)))</f>
        <v xml:space="preserve"> Matthias</v>
      </c>
      <c r="BO30" s="82"/>
      <c r="BP30" s="83"/>
      <c r="BQ30" s="109"/>
      <c r="BR30" s="89"/>
      <c r="BS30" s="2"/>
      <c r="BT30" s="67">
        <f t="shared" ref="BT30" si="594">BO29</f>
        <v>44330</v>
      </c>
      <c r="BU30" s="6"/>
      <c r="BV30" s="84"/>
      <c r="BW30" s="6"/>
      <c r="BX30" s="84"/>
      <c r="BY30" s="7"/>
      <c r="CA30" s="81" t="str">
        <f>INDEX(Paramètres_Application!$N$1:$N$367,SUMPRODUCT((Paramètres_Application!$L$2:$L$367=MONTH(CB29))*(DAY(CB29)=Paramètres_Application!$M$2:$M$367)*ROW(Paramètres_Application!$L$2:$L$367)))</f>
        <v xml:space="preserve"> Elisée</v>
      </c>
      <c r="CB30" s="82"/>
      <c r="CC30" s="83"/>
      <c r="CD30" s="109"/>
      <c r="CE30" s="89"/>
      <c r="CF30" s="2"/>
      <c r="CG30" s="67">
        <f t="shared" ref="CG30" si="595">CB29</f>
        <v>44361</v>
      </c>
      <c r="CH30" s="6"/>
      <c r="CI30" s="84"/>
      <c r="CJ30" s="6"/>
      <c r="CK30" s="84"/>
      <c r="CL30" s="7"/>
      <c r="CN30" s="81" t="str">
        <f>INDEX(Paramètres_Application!$N$1:$N$367,SUMPRODUCT((Paramètres_Application!$L$2:$L$367=MONTH(CO29))*(DAY(CO29)=Paramètres_Application!$M$2:$M$367)*ROW(Paramètres_Application!$L$2:$L$367)))</f>
        <v xml:space="preserve"> Fête Nationale</v>
      </c>
      <c r="CO30" s="82"/>
      <c r="CP30" s="83"/>
      <c r="CQ30" s="109"/>
      <c r="CR30" s="89"/>
      <c r="CS30" s="2"/>
      <c r="CT30" s="67">
        <f t="shared" ref="CT30" si="596">CO29</f>
        <v>44391</v>
      </c>
      <c r="CU30" s="6"/>
      <c r="CV30" s="84"/>
      <c r="CW30" s="6"/>
      <c r="CX30" s="84"/>
      <c r="CY30" s="7"/>
      <c r="CZ30" s="18"/>
      <c r="DA30" s="81" t="str">
        <f>INDEX(Paramètres_Application!$N$1:$N$367,SUMPRODUCT((Paramètres_Application!$L$2:$L$367=MONTH(DB29))*(DAY(DB29)=Paramètres_Application!$M$2:$M$367)*ROW(Paramètres_Application!$L$2:$L$367)))</f>
        <v xml:space="preserve"> Elisée</v>
      </c>
      <c r="DB30" s="82"/>
      <c r="DC30" s="83"/>
      <c r="DD30" s="109"/>
      <c r="DE30" s="89"/>
      <c r="DF30" s="2"/>
      <c r="DG30" s="67">
        <f t="shared" ref="DG30" si="597">DB29</f>
        <v>44361</v>
      </c>
      <c r="DH30" s="6"/>
      <c r="DI30" s="84"/>
      <c r="DJ30" s="6"/>
      <c r="DK30" s="84"/>
      <c r="DL30" s="7"/>
      <c r="DN30" s="81" t="str">
        <f>INDEX(Paramètres_Application!$N$1:$N$367,SUMPRODUCT((Paramètres_Application!$L$2:$L$367=MONTH(DO29))*(DAY(DO29)=Paramètres_Application!$M$2:$M$367)*ROW(Paramètres_Application!$L$2:$L$367)))</f>
        <v xml:space="preserve"> Fête Nationale</v>
      </c>
      <c r="DO30" s="82"/>
      <c r="DP30" s="83"/>
      <c r="DQ30" s="109"/>
      <c r="DR30" s="89"/>
      <c r="DS30" s="2"/>
      <c r="DT30" s="67">
        <f t="shared" ref="DT30" si="598">DO29</f>
        <v>44391</v>
      </c>
      <c r="DU30" s="6"/>
      <c r="DV30" s="84"/>
      <c r="DW30" s="6"/>
      <c r="DX30" s="84"/>
      <c r="DY30" s="7"/>
      <c r="EA30" s="81" t="str">
        <f>INDEX(Paramètres_Application!$N$1:$N$367,SUMPRODUCT((Paramètres_Application!$L$2:$L$367=MONTH(EB29))*(DAY(EB29)=Paramètres_Application!$M$2:$M$367)*ROW(Paramètres_Application!$L$2:$L$367)))</f>
        <v xml:space="preserve"> Evrard</v>
      </c>
      <c r="EB30" s="82"/>
      <c r="EC30" s="83"/>
      <c r="ED30" s="109"/>
      <c r="EE30" s="89"/>
      <c r="EF30" s="2"/>
      <c r="EG30" s="67">
        <f t="shared" ref="EG30" si="599">EB29</f>
        <v>44422</v>
      </c>
      <c r="EH30" s="6"/>
      <c r="EI30" s="84"/>
      <c r="EJ30" s="6"/>
      <c r="EK30" s="84"/>
      <c r="EL30" s="7"/>
      <c r="EN30" s="81" t="str">
        <f>INDEX(Paramètres_Application!$N$1:$N$367,SUMPRODUCT((Paramètres_Application!$L$2:$L$367=MONTH(EO29))*(DAY(EO29)=Paramètres_Application!$M$2:$M$367)*ROW(Paramètres_Application!$L$2:$L$367)))</f>
        <v xml:space="preserve"> Croix Glorieuse</v>
      </c>
      <c r="EO30" s="82"/>
      <c r="EP30" s="83"/>
      <c r="EQ30" s="109"/>
      <c r="ER30" s="89"/>
      <c r="ES30" s="2"/>
      <c r="ET30" s="67">
        <f t="shared" ref="ET30" si="600">EO29</f>
        <v>44453</v>
      </c>
      <c r="EU30" s="6"/>
      <c r="EV30" s="84"/>
      <c r="EW30" s="6"/>
      <c r="EX30" s="84"/>
      <c r="EY30" s="7"/>
      <c r="FA30" s="81" t="str">
        <f>INDEX(Paramètres_Application!$N$1:$N$367,SUMPRODUCT((Paramètres_Application!$L$2:$L$367=MONTH(FB29))*(DAY(FB29)=Paramètres_Application!$M$2:$M$367)*ROW(Paramètres_Application!$L$2:$L$367)))</f>
        <v xml:space="preserve"> Juste</v>
      </c>
      <c r="FB30" s="82"/>
      <c r="FC30" s="83"/>
      <c r="FD30" s="109"/>
      <c r="FE30" s="89"/>
      <c r="FF30" s="2"/>
      <c r="FG30" s="67">
        <f t="shared" ref="FG30" si="601">FB29</f>
        <v>44483</v>
      </c>
      <c r="FH30" s="6"/>
      <c r="FI30" s="84"/>
      <c r="FJ30" s="6"/>
      <c r="FK30" s="84"/>
      <c r="FL30" s="7"/>
      <c r="FN30" s="81" t="str">
        <f>INDEX(Paramètres_Application!$N$1:$N$367,SUMPRODUCT((Paramètres_Application!$L$2:$L$367=MONTH(FO29))*(DAY(FO29)=Paramètres_Application!$M$2:$M$367)*ROW(Paramètres_Application!$L$2:$L$367)))</f>
        <v xml:space="preserve"> Sidoine</v>
      </c>
      <c r="FO30" s="82"/>
      <c r="FP30" s="83"/>
      <c r="FQ30" s="109"/>
      <c r="FR30" s="89"/>
      <c r="FS30" s="32"/>
      <c r="FT30" s="67">
        <f t="shared" ref="FT30" si="602">FO29</f>
        <v>44514</v>
      </c>
      <c r="FU30" s="6"/>
      <c r="FV30" s="84"/>
      <c r="FW30" s="6"/>
      <c r="FX30" s="84"/>
      <c r="FY30" s="7"/>
      <c r="GA30" s="81" t="str">
        <f>INDEX(Paramètres_Application!$N$1:$N$367,SUMPRODUCT((Paramètres_Application!$L$2:$L$367=MONTH(GB29))*(DAY(GB29)=Paramètres_Application!$M$2:$M$367)*ROW(Paramètres_Application!$L$2:$L$367)))</f>
        <v xml:space="preserve"> Odile</v>
      </c>
      <c r="GB30" s="82"/>
      <c r="GC30" s="83"/>
      <c r="GD30" s="109"/>
      <c r="GE30" s="89"/>
      <c r="GF30" s="2"/>
      <c r="GG30" s="67">
        <f t="shared" ref="GG30" si="603">GB29</f>
        <v>44544</v>
      </c>
      <c r="GH30" s="6"/>
      <c r="GI30" s="84"/>
      <c r="GJ30" s="6"/>
      <c r="GK30" s="84"/>
      <c r="GL30" s="7"/>
      <c r="GN30" s="81" t="str">
        <f>INDEX(Paramètres_Application!$N$1:$N$367,SUMPRODUCT((Paramètres_Application!$L$2:$L$367=MONTH(GO29))*(DAY(GO29)=Paramètres_Application!$M$2:$M$367)*ROW(Paramètres_Application!$L$2:$L$367)))</f>
        <v xml:space="preserve"> Nina</v>
      </c>
      <c r="GO30" s="82"/>
      <c r="GP30" s="83"/>
      <c r="GQ30" s="109"/>
      <c r="GR30" s="89"/>
      <c r="GS30" s="2"/>
      <c r="GT30" s="67">
        <f t="shared" ref="GT30" si="604">GO29</f>
        <v>44575</v>
      </c>
      <c r="GU30" s="6"/>
      <c r="GV30" s="84"/>
      <c r="GW30" s="6"/>
      <c r="GX30" s="84"/>
      <c r="GY30" s="7"/>
    </row>
    <row r="31" spans="1:207" ht="22.5" customHeight="1" x14ac:dyDescent="0.25">
      <c r="A31" s="19" t="str">
        <f t="shared" si="13"/>
        <v>M</v>
      </c>
      <c r="B31" s="20">
        <f t="shared" ref="B31" si="605">B29+1</f>
        <v>44180</v>
      </c>
      <c r="C31" s="11" t="str">
        <f>TEXT(B31-DATE(An-1,1,1)+((DATE(An,1,1)-DATE(An-1,1,1))-365),"000")&amp;" - "&amp;TEXT(DATE(An-1,12,31)-B31,"000")</f>
        <v>350 - 016</v>
      </c>
      <c r="D31" s="108" t="str">
        <f>IFERROR(INDEX(Paramètres_Application!$J$2:$J$35,MATCH(Calendrier!B31,Paramètres_Application!$I$2:$I$35,0)),"")</f>
        <v/>
      </c>
      <c r="E31" s="88" t="str">
        <f>IF(A31="L","S" &amp; TEXT(INT((B31-LOOKUP(B31,DATE(YEAR(B31)+{-1;0;1},1,3)-WEEKDAY(DATE(YEAR(B31)+{-1;0;1},1,3))+2))/7)+1,"00"),"")</f>
        <v/>
      </c>
      <c r="F31" s="2"/>
      <c r="G31" s="67">
        <f t="shared" ref="G31" si="606">B31</f>
        <v>44180</v>
      </c>
      <c r="H31" s="6"/>
      <c r="I31" s="84"/>
      <c r="J31" s="6"/>
      <c r="K31" s="84"/>
      <c r="L31" s="7"/>
      <c r="N31" s="9" t="str">
        <f t="shared" si="14"/>
        <v>V</v>
      </c>
      <c r="O31" s="10">
        <f t="shared" ref="O31" si="607">O29+1</f>
        <v>44211</v>
      </c>
      <c r="P31" s="11" t="str">
        <f>TEXT(O31-DATE(An,1,1)+1,"000")&amp;" - "&amp;TEXT(DATE(An,12,31)-O29,"000")-1</f>
        <v>015 - 350</v>
      </c>
      <c r="Q31" s="108" t="str">
        <f>IFERROR(INDEX(Paramètres_Application!$J$2:$J$35,MATCH(Calendrier!O31,Paramètres_Application!$I$2:$I$35,0)),"")</f>
        <v/>
      </c>
      <c r="R31" s="88" t="str">
        <f>IF(N31="L","S" &amp; TEXT(INT((O31-LOOKUP(O31,DATE(YEAR(O31)+{-1;0;1},1,3)-WEEKDAY(DATE(YEAR(O31)+{-1;0;1},1,3))+2))/7)+1,"00"),"")</f>
        <v/>
      </c>
      <c r="S31" s="2"/>
      <c r="T31" s="67">
        <f t="shared" ref="T31" si="608">O31</f>
        <v>44211</v>
      </c>
      <c r="U31" s="6"/>
      <c r="V31" s="84"/>
      <c r="W31" s="6"/>
      <c r="X31" s="84"/>
      <c r="Y31" s="7"/>
      <c r="AA31" s="19" t="str">
        <f t="shared" si="15"/>
        <v>L</v>
      </c>
      <c r="AB31" s="20">
        <f t="shared" ref="AB31" si="609">AB29+1</f>
        <v>44242</v>
      </c>
      <c r="AC31" s="11" t="str">
        <f>TEXT(AB31-DATE(An,1,1)+1,"000")&amp;" - "&amp;TEXT(DATE(An,12,31)-AB29,"000")-1</f>
        <v>046 - 319</v>
      </c>
      <c r="AD31" s="108" t="str">
        <f>IFERROR(INDEX(Paramètres_Application!$J$2:$J$35,MATCH(Calendrier!AB31,Paramètres_Application!$I$2:$I$35,0)),"")</f>
        <v/>
      </c>
      <c r="AE31" s="88" t="str">
        <f>IF(AA31="L","S" &amp; TEXT(INT((AB31-LOOKUP(AB31,DATE(YEAR(AB31)+{-1;0;1},1,3)-WEEKDAY(DATE(YEAR(AB31)+{-1;0;1},1,3))+2))/7)+1,"00"),"")</f>
        <v>S07</v>
      </c>
      <c r="AF31" s="2"/>
      <c r="AG31" s="67">
        <f t="shared" ref="AG31" si="610">AB31</f>
        <v>44242</v>
      </c>
      <c r="AH31" s="6"/>
      <c r="AI31" s="84"/>
      <c r="AJ31" s="6"/>
      <c r="AK31" s="84"/>
      <c r="AL31" s="7"/>
      <c r="AN31" s="23" t="str">
        <f t="shared" si="16"/>
        <v>L</v>
      </c>
      <c r="AO31" s="24">
        <f t="shared" ref="AO31" si="611">AO29+1</f>
        <v>44270</v>
      </c>
      <c r="AP31" s="22" t="str">
        <f>TEXT(AO31-DATE(An,1,1)+1,"000")&amp;" - "&amp;TEXT(DATE(An,12,31)-AO29,"000")-1</f>
        <v>074 - 291</v>
      </c>
      <c r="AQ31" s="108" t="str">
        <f>IFERROR(INDEX(Paramètres_Application!$J$2:$J$35,MATCH(Calendrier!AO31,Paramètres_Application!$I$2:$I$35,0)),"")</f>
        <v/>
      </c>
      <c r="AR31" s="88" t="str">
        <f>IF(AN31="L","S" &amp; TEXT(INT((AO31-LOOKUP(AO31,DATE(YEAR(AO31)+{-1;0;1},1,3)-WEEKDAY(DATE(YEAR(AO31)+{-1;0;1},1,3))+2))/7)+1,"00"),"")</f>
        <v>S11</v>
      </c>
      <c r="AS31" s="2"/>
      <c r="AT31" s="67">
        <f t="shared" ref="AT31" si="612">AO31</f>
        <v>44270</v>
      </c>
      <c r="AU31" s="6"/>
      <c r="AV31" s="84"/>
      <c r="AW31" s="6"/>
      <c r="AX31" s="84"/>
      <c r="AY31" s="7"/>
      <c r="BA31" s="19" t="str">
        <f t="shared" si="17"/>
        <v>J</v>
      </c>
      <c r="BB31" s="20">
        <f t="shared" ref="BB31" si="613">BB29+1</f>
        <v>44301</v>
      </c>
      <c r="BC31" s="11" t="str">
        <f>TEXT(BB31-DATE(An,1,1)+1,"000")&amp;" - "&amp;TEXT(DATE(An,12,31)-BB29,"000")-1</f>
        <v>105 - 260</v>
      </c>
      <c r="BD31" s="108" t="str">
        <f>IFERROR(INDEX(Paramètres_Application!$J$2:$J$35,MATCH(Calendrier!BB31,Paramètres_Application!$I$2:$I$35,0)),"")</f>
        <v/>
      </c>
      <c r="BE31" s="88" t="str">
        <f>IF(BA31="L","S" &amp; TEXT(INT((BB31-LOOKUP(BB31,DATE(YEAR(BB31)+{-1;0;1},1,3)-WEEKDAY(DATE(YEAR(BB31)+{-1;0;1},1,3))+2))/7)+1,"00"),"")</f>
        <v/>
      </c>
      <c r="BF31" s="2"/>
      <c r="BG31" s="67">
        <f t="shared" ref="BG31" si="614">BB31</f>
        <v>44301</v>
      </c>
      <c r="BH31" s="6"/>
      <c r="BI31" s="84"/>
      <c r="BJ31" s="6"/>
      <c r="BK31" s="84"/>
      <c r="BL31" s="7"/>
      <c r="BN31" s="23" t="str">
        <f t="shared" si="18"/>
        <v>S</v>
      </c>
      <c r="BO31" s="24">
        <f t="shared" ref="BO31" si="615">BO29+1</f>
        <v>44331</v>
      </c>
      <c r="BP31" s="22" t="str">
        <f>TEXT(BO31-DATE(An,1,1)+1,"000")&amp;" - "&amp;TEXT(DATE(An,12,31)-BO29,"000")-1</f>
        <v>135 - 230</v>
      </c>
      <c r="BQ31" s="108" t="str">
        <f>IFERROR(INDEX(Paramètres_Application!$J$2:$J$35,MATCH(Calendrier!BO31,Paramètres_Application!$I$2:$I$35,0)),"")</f>
        <v/>
      </c>
      <c r="BR31" s="88" t="str">
        <f>IF(BN31="L","S" &amp; TEXT(INT((BO31-LOOKUP(BO31,DATE(YEAR(BO31)+{-1;0;1},1,3)-WEEKDAY(DATE(YEAR(BO31)+{-1;0;1},1,3))+2))/7)+1,"00"),"")</f>
        <v/>
      </c>
      <c r="BS31" s="2"/>
      <c r="BT31" s="67">
        <f t="shared" ref="BT31" si="616">BO31</f>
        <v>44331</v>
      </c>
      <c r="BU31" s="6"/>
      <c r="BV31" s="84"/>
      <c r="BW31" s="6"/>
      <c r="BX31" s="84"/>
      <c r="BY31" s="7"/>
      <c r="CA31" s="19" t="str">
        <f t="shared" si="19"/>
        <v>M</v>
      </c>
      <c r="CB31" s="20">
        <f t="shared" ref="CB31" si="617">CB29+1</f>
        <v>44362</v>
      </c>
      <c r="CC31" s="11" t="str">
        <f>TEXT(CB31-DATE(An,1,1)+1,"000")&amp;" - "&amp;TEXT(DATE(An,12,31)-CB29,"000")-1</f>
        <v>166 - 199</v>
      </c>
      <c r="CD31" s="108" t="str">
        <f>IFERROR(INDEX(Paramètres_Application!$J$2:$J$35,MATCH(Calendrier!CB31,Paramètres_Application!$I$2:$I$35,0)),"")</f>
        <v/>
      </c>
      <c r="CE31" s="88" t="str">
        <f>IF(CA31="L","S" &amp; TEXT(INT((CB31-LOOKUP(CB31,DATE(YEAR(CB31)+{-1;0;1},1,3)-WEEKDAY(DATE(YEAR(CB31)+{-1;0;1},1,3))+2))/7)+1,"00"),"")</f>
        <v/>
      </c>
      <c r="CF31" s="2"/>
      <c r="CG31" s="67">
        <f t="shared" ref="CG31" si="618">CB31</f>
        <v>44362</v>
      </c>
      <c r="CH31" s="6"/>
      <c r="CI31" s="84"/>
      <c r="CJ31" s="6"/>
      <c r="CK31" s="84"/>
      <c r="CL31" s="7"/>
      <c r="CN31" s="23" t="str">
        <f t="shared" si="20"/>
        <v>J</v>
      </c>
      <c r="CO31" s="24">
        <f t="shared" ref="CO31" si="619">CO29+1</f>
        <v>44392</v>
      </c>
      <c r="CP31" s="22" t="str">
        <f>TEXT(CO31-DATE(An,1,1)+1,"000")&amp;" - "&amp;TEXT(DATE(An,12,31)-CO29,"000")-1</f>
        <v>196 - 169</v>
      </c>
      <c r="CQ31" s="108" t="str">
        <f>IFERROR(INDEX(Paramètres_Application!$J$2:$J$35,MATCH(Calendrier!CO31,Paramètres_Application!$I$2:$I$35,0)),"")</f>
        <v/>
      </c>
      <c r="CR31" s="88" t="str">
        <f>IF(CN31="L","S" &amp; TEXT(INT((CO31-LOOKUP(CO31,DATE(YEAR(CO31)+{-1;0;1},1,3)-WEEKDAY(DATE(YEAR(CO31)+{-1;0;1},1,3))+2))/7)+1,"00"),"")</f>
        <v/>
      </c>
      <c r="CS31" s="2"/>
      <c r="CT31" s="67">
        <f t="shared" ref="CT31" si="620">CO31</f>
        <v>44392</v>
      </c>
      <c r="CU31" s="6"/>
      <c r="CV31" s="84"/>
      <c r="CW31" s="6"/>
      <c r="CX31" s="84"/>
      <c r="CY31" s="7"/>
      <c r="CZ31" s="18"/>
      <c r="DA31" s="19" t="str">
        <f t="shared" si="21"/>
        <v>M</v>
      </c>
      <c r="DB31" s="20">
        <f t="shared" ref="DB31" si="621">DB29+1</f>
        <v>44362</v>
      </c>
      <c r="DC31" s="11" t="str">
        <f>TEXT(DB31-DATE(An,1,1)+1,"000")&amp;" - "&amp;TEXT(DATE(An,12,31)-DB29,"000")-1</f>
        <v>166 - 199</v>
      </c>
      <c r="DD31" s="108" t="str">
        <f>IFERROR(INDEX(Paramètres_Application!$J$2:$J$35,MATCH(Calendrier!DB31,Paramètres_Application!$I$2:$I$35,0)),"")</f>
        <v/>
      </c>
      <c r="DE31" s="88" t="str">
        <f>IF(DA31="L","S" &amp; TEXT(INT((DB31-LOOKUP(DB31,DATE(YEAR(DB31)+{-1;0;1},1,3)-WEEKDAY(DATE(YEAR(DB31)+{-1;0;1},1,3))+2))/7)+1,"00"),"")</f>
        <v/>
      </c>
      <c r="DF31" s="2"/>
      <c r="DG31" s="67">
        <f t="shared" ref="DG31" si="622">DB31</f>
        <v>44362</v>
      </c>
      <c r="DH31" s="6"/>
      <c r="DI31" s="84"/>
      <c r="DJ31" s="6"/>
      <c r="DK31" s="84"/>
      <c r="DL31" s="7"/>
      <c r="DN31" s="23" t="str">
        <f t="shared" si="22"/>
        <v>J</v>
      </c>
      <c r="DO31" s="24">
        <f t="shared" ref="DO31" si="623">DO29+1</f>
        <v>44392</v>
      </c>
      <c r="DP31" s="22" t="str">
        <f>TEXT(DO31-DATE(An,1,1)+1,"000")&amp;" - "&amp;TEXT(DATE(An,12,31)-DO29,"000")-1</f>
        <v>196 - 169</v>
      </c>
      <c r="DQ31" s="108" t="str">
        <f>IFERROR(INDEX(Paramètres_Application!$J$2:$J$35,MATCH(Calendrier!DO31,Paramètres_Application!$I$2:$I$35,0)),"")</f>
        <v/>
      </c>
      <c r="DR31" s="88" t="str">
        <f>IF(DN31="L","S" &amp; TEXT(INT((DO31-LOOKUP(DO31,DATE(YEAR(DO31)+{-1;0;1},1,3)-WEEKDAY(DATE(YEAR(DO31)+{-1;0;1},1,3))+2))/7)+1,"00"),"")</f>
        <v/>
      </c>
      <c r="DS31" s="2"/>
      <c r="DT31" s="67">
        <f t="shared" ref="DT31" si="624">DO31</f>
        <v>44392</v>
      </c>
      <c r="DU31" s="6"/>
      <c r="DV31" s="84"/>
      <c r="DW31" s="6"/>
      <c r="DX31" s="84"/>
      <c r="DY31" s="7"/>
      <c r="EA31" s="19" t="str">
        <f t="shared" si="23"/>
        <v>D</v>
      </c>
      <c r="EB31" s="20">
        <f t="shared" ref="EB31" si="625">EB29+1</f>
        <v>44423</v>
      </c>
      <c r="EC31" s="11" t="str">
        <f>TEXT(EB31-DATE(An,1,1)+1,"000")&amp;" - "&amp;TEXT(DATE(An,12,31)-EB29,"000")-1</f>
        <v>227 - 138</v>
      </c>
      <c r="ED31" s="108" t="str">
        <f>IFERROR(INDEX(Paramètres_Application!$J$2:$J$35,MATCH(Calendrier!EB31,Paramètres_Application!$I$2:$I$35,0)),"")</f>
        <v>L'Assomption</v>
      </c>
      <c r="EE31" s="88" t="str">
        <f>IF(EA31="L","S" &amp; TEXT(INT((EB31-LOOKUP(EB31,DATE(YEAR(EB31)+{-1;0;1},1,3)-WEEKDAY(DATE(YEAR(EB31)+{-1;0;1},1,3))+2))/7)+1,"00"),"")</f>
        <v/>
      </c>
      <c r="EF31" s="2"/>
      <c r="EG31" s="67">
        <f t="shared" ref="EG31" si="626">EB31</f>
        <v>44423</v>
      </c>
      <c r="EH31" s="6"/>
      <c r="EI31" s="84"/>
      <c r="EJ31" s="6"/>
      <c r="EK31" s="84"/>
      <c r="EL31" s="7"/>
      <c r="EN31" s="23" t="str">
        <f t="shared" si="24"/>
        <v>M</v>
      </c>
      <c r="EO31" s="24">
        <f t="shared" ref="EO31" si="627">EO29+1</f>
        <v>44454</v>
      </c>
      <c r="EP31" s="22" t="str">
        <f>TEXT(EO31-DATE(An,1,1)+1,"000")&amp;" - "&amp;TEXT(DATE(An,12,31)-EO29,"000")-1</f>
        <v>258 - 107</v>
      </c>
      <c r="EQ31" s="108" t="str">
        <f>IFERROR(INDEX(Paramètres_Application!$J$2:$J$35,MATCH(Calendrier!EO31,Paramètres_Application!$I$2:$I$35,0)),"")</f>
        <v/>
      </c>
      <c r="ER31" s="88" t="str">
        <f>IF(EN31="L","S" &amp; TEXT(INT((EO31-LOOKUP(EO31,DATE(YEAR(EO31)+{-1;0;1},1,3)-WEEKDAY(DATE(YEAR(EO31)+{-1;0;1},1,3))+2))/7)+1,"00"),"")</f>
        <v/>
      </c>
      <c r="ES31" s="2"/>
      <c r="ET31" s="67">
        <f t="shared" ref="ET31" si="628">EO31</f>
        <v>44454</v>
      </c>
      <c r="EU31" s="6"/>
      <c r="EV31" s="84"/>
      <c r="EW31" s="6"/>
      <c r="EX31" s="84"/>
      <c r="EY31" s="7"/>
      <c r="FA31" s="19" t="str">
        <f t="shared" si="25"/>
        <v>V</v>
      </c>
      <c r="FB31" s="20">
        <f t="shared" ref="FB31" si="629">FB29+1</f>
        <v>44484</v>
      </c>
      <c r="FC31" s="11" t="str">
        <f>TEXT(FB31-DATE(An,1,1)+1,"000")&amp;" - "&amp;TEXT(DATE(An,12,31)-FB29,"000")-1</f>
        <v>288 - 77</v>
      </c>
      <c r="FD31" s="108" t="str">
        <f>IFERROR(INDEX(Paramètres_Application!$J$2:$J$35,MATCH(Calendrier!FB31,Paramètres_Application!$I$2:$I$35,0)),"")</f>
        <v/>
      </c>
      <c r="FE31" s="88" t="str">
        <f>IF(FA31="L","S" &amp; TEXT(INT((FB31-LOOKUP(FB31,DATE(YEAR(FB31)+{-1;0;1},1,3)-WEEKDAY(DATE(YEAR(FB31)+{-1;0;1},1,3))+2))/7)+1,"00"),"")</f>
        <v/>
      </c>
      <c r="FF31" s="2"/>
      <c r="FG31" s="67">
        <f t="shared" ref="FG31" si="630">FB31</f>
        <v>44484</v>
      </c>
      <c r="FH31" s="6"/>
      <c r="FI31" s="84"/>
      <c r="FJ31" s="6"/>
      <c r="FK31" s="84"/>
      <c r="FL31" s="7"/>
      <c r="FN31" s="23" t="str">
        <f t="shared" si="26"/>
        <v>L</v>
      </c>
      <c r="FO31" s="24">
        <f t="shared" ref="FO31" si="631">FO29+1</f>
        <v>44515</v>
      </c>
      <c r="FP31" s="22" t="str">
        <f>TEXT(FO31-DATE(An,1,1)+1,"000")&amp;" - "&amp;TEXT(DATE(An,12,31)-FO29,"000")-1</f>
        <v>319 - 46</v>
      </c>
      <c r="FQ31" s="108" t="str">
        <f>IFERROR(INDEX(Paramètres_Application!$J$2:$J$35,MATCH(Calendrier!FO31,Paramètres_Application!$I$2:$I$35,0)),"")</f>
        <v/>
      </c>
      <c r="FR31" s="88" t="str">
        <f>IF(FN31="L","S" &amp; TEXT(INT((FO31-LOOKUP(FO31,DATE(YEAR(FO31)+{-1;0;1},1,3)-WEEKDAY(DATE(YEAR(FO31)+{-1;0;1},1,3))+2))/7)+1,"00"),"")</f>
        <v>S46</v>
      </c>
      <c r="FS31" s="32"/>
      <c r="FT31" s="67">
        <f t="shared" ref="FT31" si="632">FO31</f>
        <v>44515</v>
      </c>
      <c r="FU31" s="6"/>
      <c r="FV31" s="84"/>
      <c r="FW31" s="6"/>
      <c r="FX31" s="84"/>
      <c r="FY31" s="7"/>
      <c r="GA31" s="19" t="str">
        <f t="shared" si="27"/>
        <v>M</v>
      </c>
      <c r="GB31" s="20">
        <f t="shared" ref="GB31" si="633">GB29+1</f>
        <v>44545</v>
      </c>
      <c r="GC31" s="11" t="str">
        <f>TEXT(GB31-DATE(An,1,1)+1,"000")&amp;" - "&amp;TEXT(DATE(An,12,31)-GB29,"000")-1</f>
        <v>349 - 16</v>
      </c>
      <c r="GD31" s="108" t="str">
        <f>IFERROR(INDEX(Paramètres_Application!$J$2:$J$35,MATCH(Calendrier!GB31,Paramètres_Application!$I$2:$I$35,0)),"")</f>
        <v/>
      </c>
      <c r="GE31" s="88" t="str">
        <f>IF(GA31="L","S" &amp; TEXT(INT((GB31-LOOKUP(GB31,DATE(YEAR(GB31)+{-1;0;1},1,3)-WEEKDAY(DATE(YEAR(GB31)+{-1;0;1},1,3))+2))/7)+1,"00"),"")</f>
        <v/>
      </c>
      <c r="GF31" s="2"/>
      <c r="GG31" s="67">
        <f t="shared" ref="GG31" si="634">GB31</f>
        <v>44545</v>
      </c>
      <c r="GH31" s="6"/>
      <c r="GI31" s="84"/>
      <c r="GJ31" s="6"/>
      <c r="GK31" s="84"/>
      <c r="GL31" s="7"/>
      <c r="GN31" s="23" t="str">
        <f t="shared" si="28"/>
        <v>S</v>
      </c>
      <c r="GO31" s="24">
        <f t="shared" ref="GO31" si="635">GO29+1</f>
        <v>44576</v>
      </c>
      <c r="GP31" s="22" t="str">
        <f>TEXT(GO31-DATE(An+1,1,1)+1,"000")&amp;" - "&amp;TEXT(DATE(An+1,12,31)-GO29,"000")-1</f>
        <v>015 - 350</v>
      </c>
      <c r="GQ31" s="108" t="str">
        <f>IFERROR(INDEX(Paramètres_Application!$J$2:$J$35,MATCH(Calendrier!GO31,Paramètres_Application!$I$2:$I$35,0)),"")</f>
        <v/>
      </c>
      <c r="GR31" s="88" t="str">
        <f>IF(GN31="L","S" &amp; TEXT(INT((GO31-LOOKUP(GO31,DATE(YEAR(GO31)+{-1;0;1},1,3)-WEEKDAY(DATE(YEAR(GO31)+{-1;0;1},1,3))+2))/7)+1,"00"),"")</f>
        <v/>
      </c>
      <c r="GS31" s="2"/>
      <c r="GT31" s="67">
        <f t="shared" ref="GT31" si="636">GO31</f>
        <v>44576</v>
      </c>
      <c r="GU31" s="6"/>
      <c r="GV31" s="84"/>
      <c r="GW31" s="6"/>
      <c r="GX31" s="84"/>
      <c r="GY31" s="7"/>
    </row>
    <row r="32" spans="1:207" ht="22.5" customHeight="1" x14ac:dyDescent="0.25">
      <c r="A32" s="81" t="str">
        <f>INDEX(Paramètres_Application!$N$1:$N$367,SUMPRODUCT((Paramètres_Application!$L$2:$L$367=MONTH(B31))*(DAY(B31)=Paramètres_Application!$M$2:$M$367)*ROW(Paramètres_Application!$L$2:$L$367)))</f>
        <v xml:space="preserve"> Ninon</v>
      </c>
      <c r="B32" s="82"/>
      <c r="C32" s="83"/>
      <c r="D32" s="109"/>
      <c r="E32" s="89"/>
      <c r="F32" s="2"/>
      <c r="G32" s="67">
        <f t="shared" ref="G32" si="637">B31</f>
        <v>44180</v>
      </c>
      <c r="H32" s="6"/>
      <c r="I32" s="84"/>
      <c r="J32" s="6"/>
      <c r="K32" s="84"/>
      <c r="L32" s="7"/>
      <c r="N32" s="81" t="str">
        <f>INDEX(Paramètres_Application!$N$1:$N$367,SUMPRODUCT((Paramètres_Application!$L$2:$L$367=MONTH(O31))*(DAY(O31)=Paramètres_Application!$M$2:$M$367)*ROW(Paramètres_Application!$L$2:$L$367)))</f>
        <v xml:space="preserve"> Rémi</v>
      </c>
      <c r="O32" s="82"/>
      <c r="P32" s="83"/>
      <c r="Q32" s="109"/>
      <c r="R32" s="89"/>
      <c r="S32" s="2"/>
      <c r="T32" s="67">
        <f t="shared" ref="T32" si="638">O31</f>
        <v>44211</v>
      </c>
      <c r="U32" s="6"/>
      <c r="V32" s="84"/>
      <c r="W32" s="6"/>
      <c r="X32" s="84"/>
      <c r="Y32" s="7"/>
      <c r="AA32" s="81" t="str">
        <f>INDEX(Paramètres_Application!$N$1:$N$367,SUMPRODUCT((Paramètres_Application!$L$2:$L$367=MONTH(AB31))*(DAY(AB31)=Paramètres_Application!$M$2:$M$367)*ROW(Paramètres_Application!$L$2:$L$367)))</f>
        <v xml:space="preserve"> Claude</v>
      </c>
      <c r="AB32" s="82"/>
      <c r="AC32" s="83"/>
      <c r="AD32" s="109"/>
      <c r="AE32" s="89"/>
      <c r="AF32" s="2"/>
      <c r="AG32" s="67">
        <f t="shared" ref="AG32" si="639">AB31</f>
        <v>44242</v>
      </c>
      <c r="AH32" s="6"/>
      <c r="AI32" s="84"/>
      <c r="AJ32" s="6"/>
      <c r="AK32" s="84"/>
      <c r="AL32" s="7"/>
      <c r="AN32" s="81" t="str">
        <f>INDEX(Paramètres_Application!$N$1:$N$367,SUMPRODUCT((Paramètres_Application!$L$2:$L$367=MONTH(AO31))*(DAY(AO31)=Paramètres_Application!$M$2:$M$367)*ROW(Paramètres_Application!$L$2:$L$367)))</f>
        <v xml:space="preserve"> Louise</v>
      </c>
      <c r="AO32" s="82"/>
      <c r="AP32" s="83"/>
      <c r="AQ32" s="109"/>
      <c r="AR32" s="89"/>
      <c r="AS32" s="2"/>
      <c r="AT32" s="67">
        <f t="shared" ref="AT32" si="640">AO31</f>
        <v>44270</v>
      </c>
      <c r="AU32" s="6"/>
      <c r="AV32" s="84"/>
      <c r="AW32" s="6"/>
      <c r="AX32" s="84"/>
      <c r="AY32" s="7"/>
      <c r="BA32" s="81" t="str">
        <f>INDEX(Paramètres_Application!$N$1:$N$367,SUMPRODUCT((Paramètres_Application!$L$2:$L$367=MONTH(BB31))*(DAY(BB31)=Paramètres_Application!$M$2:$M$367)*ROW(Paramètres_Application!$L$2:$L$367)))</f>
        <v xml:space="preserve"> Paterne</v>
      </c>
      <c r="BB32" s="82"/>
      <c r="BC32" s="83"/>
      <c r="BD32" s="109"/>
      <c r="BE32" s="89"/>
      <c r="BF32" s="2"/>
      <c r="BG32" s="67">
        <f t="shared" ref="BG32" si="641">BB31</f>
        <v>44301</v>
      </c>
      <c r="BH32" s="6"/>
      <c r="BI32" s="84"/>
      <c r="BJ32" s="6"/>
      <c r="BK32" s="84"/>
      <c r="BL32" s="7"/>
      <c r="BN32" s="81" t="str">
        <f>INDEX(Paramètres_Application!$N$1:$N$367,SUMPRODUCT((Paramètres_Application!$L$2:$L$367=MONTH(BO31))*(DAY(BO31)=Paramètres_Application!$M$2:$M$367)*ROW(Paramètres_Application!$L$2:$L$367)))</f>
        <v xml:space="preserve"> Denise</v>
      </c>
      <c r="BO32" s="82"/>
      <c r="BP32" s="83"/>
      <c r="BQ32" s="109"/>
      <c r="BR32" s="89"/>
      <c r="BS32" s="2"/>
      <c r="BT32" s="67">
        <f t="shared" ref="BT32" si="642">BO31</f>
        <v>44331</v>
      </c>
      <c r="BU32" s="6"/>
      <c r="BV32" s="84"/>
      <c r="BW32" s="6"/>
      <c r="BX32" s="84"/>
      <c r="BY32" s="7"/>
      <c r="CA32" s="81" t="str">
        <f>INDEX(Paramètres_Application!$N$1:$N$367,SUMPRODUCT((Paramètres_Application!$L$2:$L$367=MONTH(CB31))*(DAY(CB31)=Paramètres_Application!$M$2:$M$367)*ROW(Paramètres_Application!$L$2:$L$367)))</f>
        <v xml:space="preserve"> Germaine</v>
      </c>
      <c r="CB32" s="82"/>
      <c r="CC32" s="83"/>
      <c r="CD32" s="109"/>
      <c r="CE32" s="89"/>
      <c r="CF32" s="2"/>
      <c r="CG32" s="67">
        <f t="shared" ref="CG32" si="643">CB31</f>
        <v>44362</v>
      </c>
      <c r="CH32" s="6"/>
      <c r="CI32" s="84"/>
      <c r="CJ32" s="6"/>
      <c r="CK32" s="84"/>
      <c r="CL32" s="7"/>
      <c r="CN32" s="81" t="str">
        <f>INDEX(Paramètres_Application!$N$1:$N$367,SUMPRODUCT((Paramètres_Application!$L$2:$L$367=MONTH(CO31))*(DAY(CO31)=Paramètres_Application!$M$2:$M$367)*ROW(Paramètres_Application!$L$2:$L$367)))</f>
        <v xml:space="preserve"> Donald</v>
      </c>
      <c r="CO32" s="82"/>
      <c r="CP32" s="83"/>
      <c r="CQ32" s="109"/>
      <c r="CR32" s="89"/>
      <c r="CS32" s="2"/>
      <c r="CT32" s="67">
        <f t="shared" ref="CT32" si="644">CO31</f>
        <v>44392</v>
      </c>
      <c r="CU32" s="6"/>
      <c r="CV32" s="84"/>
      <c r="CW32" s="6"/>
      <c r="CX32" s="84"/>
      <c r="CY32" s="7"/>
      <c r="CZ32" s="18"/>
      <c r="DA32" s="81" t="str">
        <f>INDEX(Paramètres_Application!$N$1:$N$367,SUMPRODUCT((Paramètres_Application!$L$2:$L$367=MONTH(DB31))*(DAY(DB31)=Paramètres_Application!$M$2:$M$367)*ROW(Paramètres_Application!$L$2:$L$367)))</f>
        <v xml:space="preserve"> Germaine</v>
      </c>
      <c r="DB32" s="82"/>
      <c r="DC32" s="83"/>
      <c r="DD32" s="109"/>
      <c r="DE32" s="89"/>
      <c r="DF32" s="2"/>
      <c r="DG32" s="67">
        <f t="shared" ref="DG32" si="645">DB31</f>
        <v>44362</v>
      </c>
      <c r="DH32" s="6"/>
      <c r="DI32" s="84"/>
      <c r="DJ32" s="6"/>
      <c r="DK32" s="84"/>
      <c r="DL32" s="7"/>
      <c r="DN32" s="81" t="str">
        <f>INDEX(Paramètres_Application!$N$1:$N$367,SUMPRODUCT((Paramètres_Application!$L$2:$L$367=MONTH(DO31))*(DAY(DO31)=Paramètres_Application!$M$2:$M$367)*ROW(Paramètres_Application!$L$2:$L$367)))</f>
        <v xml:space="preserve"> Donald</v>
      </c>
      <c r="DO32" s="82"/>
      <c r="DP32" s="83"/>
      <c r="DQ32" s="109"/>
      <c r="DR32" s="89"/>
      <c r="DS32" s="2"/>
      <c r="DT32" s="67">
        <f t="shared" ref="DT32" si="646">DO31</f>
        <v>44392</v>
      </c>
      <c r="DU32" s="6"/>
      <c r="DV32" s="84"/>
      <c r="DW32" s="6"/>
      <c r="DX32" s="84"/>
      <c r="DY32" s="7"/>
      <c r="EA32" s="81" t="str">
        <f>INDEX(Paramètres_Application!$N$1:$N$367,SUMPRODUCT((Paramètres_Application!$L$2:$L$367=MONTH(EB31))*(DAY(EB31)=Paramètres_Application!$M$2:$M$367)*ROW(Paramètres_Application!$L$2:$L$367)))</f>
        <v xml:space="preserve"> Assomption</v>
      </c>
      <c r="EB32" s="82"/>
      <c r="EC32" s="83"/>
      <c r="ED32" s="109"/>
      <c r="EE32" s="89"/>
      <c r="EF32" s="2"/>
      <c r="EG32" s="67">
        <f t="shared" ref="EG32" si="647">EB31</f>
        <v>44423</v>
      </c>
      <c r="EH32" s="6"/>
      <c r="EI32" s="84"/>
      <c r="EJ32" s="6"/>
      <c r="EK32" s="84"/>
      <c r="EL32" s="7"/>
      <c r="EN32" s="81" t="str">
        <f>INDEX(Paramètres_Application!$N$1:$N$367,SUMPRODUCT((Paramètres_Application!$L$2:$L$367=MONTH(EO31))*(DAY(EO31)=Paramètres_Application!$M$2:$M$367)*ROW(Paramètres_Application!$L$2:$L$367)))</f>
        <v xml:space="preserve"> Roland</v>
      </c>
      <c r="EO32" s="82"/>
      <c r="EP32" s="83"/>
      <c r="EQ32" s="109"/>
      <c r="ER32" s="89"/>
      <c r="ES32" s="2"/>
      <c r="ET32" s="67">
        <f t="shared" ref="ET32" si="648">EO31</f>
        <v>44454</v>
      </c>
      <c r="EU32" s="6"/>
      <c r="EV32" s="84"/>
      <c r="EW32" s="6"/>
      <c r="EX32" s="84"/>
      <c r="EY32" s="7"/>
      <c r="FA32" s="81" t="str">
        <f>INDEX(Paramètres_Application!$N$1:$N$367,SUMPRODUCT((Paramètres_Application!$L$2:$L$367=MONTH(FB31))*(DAY(FB31)=Paramètres_Application!$M$2:$M$367)*ROW(Paramètres_Application!$L$2:$L$367)))</f>
        <v xml:space="preserve"> Thérèse d'Avila</v>
      </c>
      <c r="FB32" s="82"/>
      <c r="FC32" s="83"/>
      <c r="FD32" s="109"/>
      <c r="FE32" s="89"/>
      <c r="FF32" s="2"/>
      <c r="FG32" s="67">
        <f t="shared" ref="FG32" si="649">FB31</f>
        <v>44484</v>
      </c>
      <c r="FH32" s="6"/>
      <c r="FI32" s="84"/>
      <c r="FJ32" s="6"/>
      <c r="FK32" s="84"/>
      <c r="FL32" s="7"/>
      <c r="FN32" s="81" t="str">
        <f>INDEX(Paramètres_Application!$N$1:$N$367,SUMPRODUCT((Paramètres_Application!$L$2:$L$367=MONTH(FO31))*(DAY(FO31)=Paramètres_Application!$M$2:$M$367)*ROW(Paramètres_Application!$L$2:$L$367)))</f>
        <v xml:space="preserve"> Albert</v>
      </c>
      <c r="FO32" s="82"/>
      <c r="FP32" s="83"/>
      <c r="FQ32" s="109"/>
      <c r="FR32" s="89"/>
      <c r="FS32" s="32"/>
      <c r="FT32" s="67">
        <f t="shared" ref="FT32" si="650">FO31</f>
        <v>44515</v>
      </c>
      <c r="FU32" s="6"/>
      <c r="FV32" s="84"/>
      <c r="FW32" s="6"/>
      <c r="FX32" s="84"/>
      <c r="FY32" s="7"/>
      <c r="GA32" s="81" t="str">
        <f>INDEX(Paramètres_Application!$N$1:$N$367,SUMPRODUCT((Paramètres_Application!$L$2:$L$367=MONTH(GB31))*(DAY(GB31)=Paramètres_Application!$M$2:$M$367)*ROW(Paramètres_Application!$L$2:$L$367)))</f>
        <v xml:space="preserve"> Ninon</v>
      </c>
      <c r="GB32" s="82"/>
      <c r="GC32" s="83"/>
      <c r="GD32" s="109"/>
      <c r="GE32" s="89"/>
      <c r="GF32" s="2"/>
      <c r="GG32" s="67">
        <f t="shared" ref="GG32" si="651">GB31</f>
        <v>44545</v>
      </c>
      <c r="GH32" s="6"/>
      <c r="GI32" s="84"/>
      <c r="GJ32" s="6"/>
      <c r="GK32" s="84"/>
      <c r="GL32" s="7"/>
      <c r="GN32" s="81" t="str">
        <f>INDEX(Paramètres_Application!$N$1:$N$367,SUMPRODUCT((Paramètres_Application!$L$2:$L$367=MONTH(GO31))*(DAY(GO31)=Paramètres_Application!$M$2:$M$367)*ROW(Paramètres_Application!$L$2:$L$367)))</f>
        <v xml:space="preserve"> Rémi</v>
      </c>
      <c r="GO32" s="82"/>
      <c r="GP32" s="83"/>
      <c r="GQ32" s="109"/>
      <c r="GR32" s="89"/>
      <c r="GS32" s="2"/>
      <c r="GT32" s="67">
        <f t="shared" ref="GT32" si="652">GO31</f>
        <v>44576</v>
      </c>
      <c r="GU32" s="6"/>
      <c r="GV32" s="84"/>
      <c r="GW32" s="6"/>
      <c r="GX32" s="84"/>
      <c r="GY32" s="7"/>
    </row>
    <row r="33" spans="1:207" ht="22.5" customHeight="1" x14ac:dyDescent="0.25">
      <c r="A33" s="19" t="str">
        <f t="shared" si="13"/>
        <v>M</v>
      </c>
      <c r="B33" s="20">
        <f t="shared" ref="B33" si="653">B31+1</f>
        <v>44181</v>
      </c>
      <c r="C33" s="11" t="str">
        <f>TEXT(B33-DATE(An-1,1,1)+((DATE(An,1,1)-DATE(An-1,1,1))-365),"000")&amp;" - "&amp;TEXT(DATE(An-1,12,31)-B33,"000")</f>
        <v>351 - 015</v>
      </c>
      <c r="D33" s="108" t="str">
        <f>IFERROR(INDEX(Paramètres_Application!$J$2:$J$35,MATCH(Calendrier!B33,Paramètres_Application!$I$2:$I$35,0)),"")</f>
        <v/>
      </c>
      <c r="E33" s="88" t="str">
        <f>IF(A33="L","S" &amp; TEXT(INT((B33-LOOKUP(B33,DATE(YEAR(B33)+{-1;0;1},1,3)-WEEKDAY(DATE(YEAR(B33)+{-1;0;1},1,3))+2))/7)+1,"00"),"")</f>
        <v/>
      </c>
      <c r="F33" s="2"/>
      <c r="G33" s="67">
        <f t="shared" ref="G33" si="654">B33</f>
        <v>44181</v>
      </c>
      <c r="H33" s="6"/>
      <c r="I33" s="84"/>
      <c r="J33" s="6"/>
      <c r="K33" s="84"/>
      <c r="L33" s="7"/>
      <c r="N33" s="9" t="str">
        <f t="shared" si="14"/>
        <v>S</v>
      </c>
      <c r="O33" s="10">
        <f t="shared" ref="O33" si="655">O31+1</f>
        <v>44212</v>
      </c>
      <c r="P33" s="11" t="str">
        <f>TEXT(O33-DATE(An,1,1)+1,"000")&amp;" - "&amp;TEXT(DATE(An,12,31)-O31,"000")-1</f>
        <v>016 - 349</v>
      </c>
      <c r="Q33" s="108" t="str">
        <f>IFERROR(INDEX(Paramètres_Application!$J$2:$J$35,MATCH(Calendrier!O33,Paramètres_Application!$I$2:$I$35,0)),"")</f>
        <v/>
      </c>
      <c r="R33" s="88" t="str">
        <f>IF(N33="L","S" &amp; TEXT(INT((O33-LOOKUP(O33,DATE(YEAR(O33)+{-1;0;1},1,3)-WEEKDAY(DATE(YEAR(O33)+{-1;0;1},1,3))+2))/7)+1,"00"),"")</f>
        <v/>
      </c>
      <c r="S33" s="2"/>
      <c r="T33" s="67">
        <f t="shared" ref="T33" si="656">O33</f>
        <v>44212</v>
      </c>
      <c r="U33" s="6"/>
      <c r="V33" s="84"/>
      <c r="W33" s="6"/>
      <c r="X33" s="84"/>
      <c r="Y33" s="7"/>
      <c r="AA33" s="19" t="str">
        <f t="shared" si="15"/>
        <v>M</v>
      </c>
      <c r="AB33" s="20">
        <f t="shared" ref="AB33" si="657">AB31+1</f>
        <v>44243</v>
      </c>
      <c r="AC33" s="11" t="str">
        <f>TEXT(AB33-DATE(An,1,1)+1,"000")&amp;" - "&amp;TEXT(DATE(An,12,31)-AB31,"000")-1</f>
        <v>047 - 318</v>
      </c>
      <c r="AD33" s="108" t="str">
        <f>IFERROR(INDEX(Paramètres_Application!$J$2:$J$35,MATCH(Calendrier!AB33,Paramètres_Application!$I$2:$I$35,0)),"")</f>
        <v/>
      </c>
      <c r="AE33" s="88" t="str">
        <f>IF(AA33="L","S" &amp; TEXT(INT((AB33-LOOKUP(AB33,DATE(YEAR(AB33)+{-1;0;1},1,3)-WEEKDAY(DATE(YEAR(AB33)+{-1;0;1},1,3))+2))/7)+1,"00"),"")</f>
        <v/>
      </c>
      <c r="AF33" s="2"/>
      <c r="AG33" s="67">
        <f t="shared" ref="AG33" si="658">AB33</f>
        <v>44243</v>
      </c>
      <c r="AH33" s="6"/>
      <c r="AI33" s="84"/>
      <c r="AJ33" s="6"/>
      <c r="AK33" s="84"/>
      <c r="AL33" s="7"/>
      <c r="AN33" s="23" t="str">
        <f t="shared" si="16"/>
        <v>M</v>
      </c>
      <c r="AO33" s="24">
        <f t="shared" ref="AO33" si="659">AO31+1</f>
        <v>44271</v>
      </c>
      <c r="AP33" s="22" t="str">
        <f>TEXT(AO33-DATE(An,1,1)+1,"000")&amp;" - "&amp;TEXT(DATE(An,12,31)-AO31,"000")-1</f>
        <v>075 - 290</v>
      </c>
      <c r="AQ33" s="108" t="str">
        <f>IFERROR(INDEX(Paramètres_Application!$J$2:$J$35,MATCH(Calendrier!AO33,Paramètres_Application!$I$2:$I$35,0)),"")</f>
        <v/>
      </c>
      <c r="AR33" s="88" t="str">
        <f>IF(AN33="L","S" &amp; TEXT(INT((AO33-LOOKUP(AO33,DATE(YEAR(AO33)+{-1;0;1},1,3)-WEEKDAY(DATE(YEAR(AO33)+{-1;0;1},1,3))+2))/7)+1,"00"),"")</f>
        <v/>
      </c>
      <c r="AS33" s="2"/>
      <c r="AT33" s="67">
        <f t="shared" ref="AT33" si="660">AO33</f>
        <v>44271</v>
      </c>
      <c r="AU33" s="6"/>
      <c r="AV33" s="84"/>
      <c r="AW33" s="6"/>
      <c r="AX33" s="84"/>
      <c r="AY33" s="7"/>
      <c r="BA33" s="19" t="str">
        <f t="shared" si="17"/>
        <v>V</v>
      </c>
      <c r="BB33" s="20">
        <f t="shared" ref="BB33" si="661">BB31+1</f>
        <v>44302</v>
      </c>
      <c r="BC33" s="11" t="str">
        <f>TEXT(BB33-DATE(An,1,1)+1,"000")&amp;" - "&amp;TEXT(DATE(An,12,31)-BB31,"000")-1</f>
        <v>106 - 259</v>
      </c>
      <c r="BD33" s="108" t="str">
        <f>IFERROR(INDEX(Paramètres_Application!$J$2:$J$35,MATCH(Calendrier!BB33,Paramètres_Application!$I$2:$I$35,0)),"")</f>
        <v/>
      </c>
      <c r="BE33" s="88" t="str">
        <f>IF(BA33="L","S" &amp; TEXT(INT((BB33-LOOKUP(BB33,DATE(YEAR(BB33)+{-1;0;1},1,3)-WEEKDAY(DATE(YEAR(BB33)+{-1;0;1},1,3))+2))/7)+1,"00"),"")</f>
        <v/>
      </c>
      <c r="BF33" s="2"/>
      <c r="BG33" s="67">
        <f t="shared" ref="BG33" si="662">BB33</f>
        <v>44302</v>
      </c>
      <c r="BH33" s="6"/>
      <c r="BI33" s="84"/>
      <c r="BJ33" s="6"/>
      <c r="BK33" s="84"/>
      <c r="BL33" s="7"/>
      <c r="BN33" s="23" t="str">
        <f t="shared" si="18"/>
        <v>D</v>
      </c>
      <c r="BO33" s="24">
        <f t="shared" ref="BO33" si="663">BO31+1</f>
        <v>44332</v>
      </c>
      <c r="BP33" s="22" t="str">
        <f>TEXT(BO33-DATE(An,1,1)+1,"000")&amp;" - "&amp;TEXT(DATE(An,12,31)-BO31,"000")-1</f>
        <v>136 - 229</v>
      </c>
      <c r="BQ33" s="108" t="str">
        <f>IFERROR(INDEX(Paramètres_Application!$J$2:$J$35,MATCH(Calendrier!BO33,Paramètres_Application!$I$2:$I$35,0)),"")</f>
        <v/>
      </c>
      <c r="BR33" s="88" t="str">
        <f>IF(BN33="L","S" &amp; TEXT(INT((BO33-LOOKUP(BO33,DATE(YEAR(BO33)+{-1;0;1},1,3)-WEEKDAY(DATE(YEAR(BO33)+{-1;0;1},1,3))+2))/7)+1,"00"),"")</f>
        <v/>
      </c>
      <c r="BS33" s="2"/>
      <c r="BT33" s="67">
        <f t="shared" ref="BT33" si="664">BO33</f>
        <v>44332</v>
      </c>
      <c r="BU33" s="6"/>
      <c r="BV33" s="84"/>
      <c r="BW33" s="6"/>
      <c r="BX33" s="84"/>
      <c r="BY33" s="7"/>
      <c r="CA33" s="19" t="str">
        <f t="shared" si="19"/>
        <v>M</v>
      </c>
      <c r="CB33" s="20">
        <f t="shared" ref="CB33" si="665">CB31+1</f>
        <v>44363</v>
      </c>
      <c r="CC33" s="11" t="str">
        <f>TEXT(CB33-DATE(An,1,1)+1,"000")&amp;" - "&amp;TEXT(DATE(An,12,31)-CB31,"000")-1</f>
        <v>167 - 198</v>
      </c>
      <c r="CD33" s="108" t="str">
        <f>IFERROR(INDEX(Paramètres_Application!$J$2:$J$35,MATCH(Calendrier!CB33,Paramètres_Application!$I$2:$I$35,0)),"")</f>
        <v/>
      </c>
      <c r="CE33" s="88" t="str">
        <f>IF(CA33="L","S" &amp; TEXT(INT((CB33-LOOKUP(CB33,DATE(YEAR(CB33)+{-1;0;1},1,3)-WEEKDAY(DATE(YEAR(CB33)+{-1;0;1},1,3))+2))/7)+1,"00"),"")</f>
        <v/>
      </c>
      <c r="CF33" s="2"/>
      <c r="CG33" s="67">
        <f t="shared" ref="CG33" si="666">CB33</f>
        <v>44363</v>
      </c>
      <c r="CH33" s="6"/>
      <c r="CI33" s="84"/>
      <c r="CJ33" s="6"/>
      <c r="CK33" s="84"/>
      <c r="CL33" s="7"/>
      <c r="CN33" s="23" t="str">
        <f t="shared" si="20"/>
        <v>V</v>
      </c>
      <c r="CO33" s="24">
        <f t="shared" ref="CO33" si="667">CO31+1</f>
        <v>44393</v>
      </c>
      <c r="CP33" s="22" t="str">
        <f>TEXT(CO33-DATE(An,1,1)+1,"000")&amp;" - "&amp;TEXT(DATE(An,12,31)-CO31,"000")-1</f>
        <v>197 - 168</v>
      </c>
      <c r="CQ33" s="108" t="str">
        <f>IFERROR(INDEX(Paramètres_Application!$J$2:$J$35,MATCH(Calendrier!CO33,Paramètres_Application!$I$2:$I$35,0)),"")</f>
        <v/>
      </c>
      <c r="CR33" s="88" t="str">
        <f>IF(CN33="L","S" &amp; TEXT(INT((CO33-LOOKUP(CO33,DATE(YEAR(CO33)+{-1;0;1},1,3)-WEEKDAY(DATE(YEAR(CO33)+{-1;0;1},1,3))+2))/7)+1,"00"),"")</f>
        <v/>
      </c>
      <c r="CS33" s="2"/>
      <c r="CT33" s="67">
        <f t="shared" ref="CT33" si="668">CO33</f>
        <v>44393</v>
      </c>
      <c r="CU33" s="6"/>
      <c r="CV33" s="84"/>
      <c r="CW33" s="6"/>
      <c r="CX33" s="84"/>
      <c r="CY33" s="7"/>
      <c r="CZ33" s="18"/>
      <c r="DA33" s="19" t="str">
        <f t="shared" si="21"/>
        <v>M</v>
      </c>
      <c r="DB33" s="20">
        <f t="shared" ref="DB33" si="669">DB31+1</f>
        <v>44363</v>
      </c>
      <c r="DC33" s="11" t="str">
        <f>TEXT(DB33-DATE(An,1,1)+1,"000")&amp;" - "&amp;TEXT(DATE(An,12,31)-DB31,"000")-1</f>
        <v>167 - 198</v>
      </c>
      <c r="DD33" s="108" t="str">
        <f>IFERROR(INDEX(Paramètres_Application!$J$2:$J$35,MATCH(Calendrier!DB33,Paramètres_Application!$I$2:$I$35,0)),"")</f>
        <v/>
      </c>
      <c r="DE33" s="88" t="str">
        <f>IF(DA33="L","S" &amp; TEXT(INT((DB33-LOOKUP(DB33,DATE(YEAR(DB33)+{-1;0;1},1,3)-WEEKDAY(DATE(YEAR(DB33)+{-1;0;1},1,3))+2))/7)+1,"00"),"")</f>
        <v/>
      </c>
      <c r="DF33" s="2"/>
      <c r="DG33" s="67">
        <f t="shared" ref="DG33" si="670">DB33</f>
        <v>44363</v>
      </c>
      <c r="DH33" s="6"/>
      <c r="DI33" s="84"/>
      <c r="DJ33" s="6"/>
      <c r="DK33" s="84"/>
      <c r="DL33" s="7"/>
      <c r="DN33" s="23" t="str">
        <f t="shared" si="22"/>
        <v>V</v>
      </c>
      <c r="DO33" s="24">
        <f t="shared" ref="DO33" si="671">DO31+1</f>
        <v>44393</v>
      </c>
      <c r="DP33" s="22" t="str">
        <f>TEXT(DO33-DATE(An,1,1)+1,"000")&amp;" - "&amp;TEXT(DATE(An,12,31)-DO31,"000")-1</f>
        <v>197 - 168</v>
      </c>
      <c r="DQ33" s="108" t="str">
        <f>IFERROR(INDEX(Paramètres_Application!$J$2:$J$35,MATCH(Calendrier!DO33,Paramètres_Application!$I$2:$I$35,0)),"")</f>
        <v/>
      </c>
      <c r="DR33" s="88" t="str">
        <f>IF(DN33="L","S" &amp; TEXT(INT((DO33-LOOKUP(DO33,DATE(YEAR(DO33)+{-1;0;1},1,3)-WEEKDAY(DATE(YEAR(DO33)+{-1;0;1},1,3))+2))/7)+1,"00"),"")</f>
        <v/>
      </c>
      <c r="DS33" s="2"/>
      <c r="DT33" s="67">
        <f t="shared" ref="DT33" si="672">DO33</f>
        <v>44393</v>
      </c>
      <c r="DU33" s="6"/>
      <c r="DV33" s="84"/>
      <c r="DW33" s="6"/>
      <c r="DX33" s="84"/>
      <c r="DY33" s="7"/>
      <c r="EA33" s="19" t="str">
        <f t="shared" si="23"/>
        <v>L</v>
      </c>
      <c r="EB33" s="20">
        <f t="shared" ref="EB33" si="673">EB31+1</f>
        <v>44424</v>
      </c>
      <c r="EC33" s="11" t="str">
        <f>TEXT(EB33-DATE(An,1,1)+1,"000")&amp;" - "&amp;TEXT(DATE(An,12,31)-EB31,"000")-1</f>
        <v>228 - 137</v>
      </c>
      <c r="ED33" s="108" t="str">
        <f>IFERROR(INDEX(Paramètres_Application!$J$2:$J$35,MATCH(Calendrier!EB33,Paramètres_Application!$I$2:$I$35,0)),"")</f>
        <v/>
      </c>
      <c r="EE33" s="88" t="str">
        <f>IF(EA33="L","S" &amp; TEXT(INT((EB33-LOOKUP(EB33,DATE(YEAR(EB33)+{-1;0;1},1,3)-WEEKDAY(DATE(YEAR(EB33)+{-1;0;1},1,3))+2))/7)+1,"00"),"")</f>
        <v>S33</v>
      </c>
      <c r="EF33" s="2"/>
      <c r="EG33" s="67">
        <f t="shared" ref="EG33" si="674">EB33</f>
        <v>44424</v>
      </c>
      <c r="EH33" s="6"/>
      <c r="EI33" s="84"/>
      <c r="EJ33" s="6"/>
      <c r="EK33" s="84"/>
      <c r="EL33" s="7"/>
      <c r="EN33" s="23" t="str">
        <f t="shared" si="24"/>
        <v>J</v>
      </c>
      <c r="EO33" s="24">
        <f t="shared" ref="EO33" si="675">EO31+1</f>
        <v>44455</v>
      </c>
      <c r="EP33" s="22" t="str">
        <f>TEXT(EO33-DATE(An,1,1)+1,"000")&amp;" - "&amp;TEXT(DATE(An,12,31)-EO31,"000")-1</f>
        <v>259 - 106</v>
      </c>
      <c r="EQ33" s="108" t="str">
        <f>IFERROR(INDEX(Paramètres_Application!$J$2:$J$35,MATCH(Calendrier!EO33,Paramètres_Application!$I$2:$I$35,0)),"")</f>
        <v/>
      </c>
      <c r="ER33" s="88" t="str">
        <f>IF(EN33="L","S" &amp; TEXT(INT((EO33-LOOKUP(EO33,DATE(YEAR(EO33)+{-1;0;1},1,3)-WEEKDAY(DATE(YEAR(EO33)+{-1;0;1},1,3))+2))/7)+1,"00"),"")</f>
        <v/>
      </c>
      <c r="ES33" s="2"/>
      <c r="ET33" s="67">
        <f t="shared" ref="ET33" si="676">EO33</f>
        <v>44455</v>
      </c>
      <c r="EU33" s="6"/>
      <c r="EV33" s="84"/>
      <c r="EW33" s="6"/>
      <c r="EX33" s="84"/>
      <c r="EY33" s="7"/>
      <c r="FA33" s="19" t="str">
        <f t="shared" si="25"/>
        <v>S</v>
      </c>
      <c r="FB33" s="20">
        <f t="shared" ref="FB33" si="677">FB31+1</f>
        <v>44485</v>
      </c>
      <c r="FC33" s="11" t="str">
        <f>TEXT(FB33-DATE(An,1,1)+1,"000")&amp;" - "&amp;TEXT(DATE(An,12,31)-FB31,"000")-1</f>
        <v>289 - 76</v>
      </c>
      <c r="FD33" s="108" t="str">
        <f>IFERROR(INDEX(Paramètres_Application!$J$2:$J$35,MATCH(Calendrier!FB33,Paramètres_Application!$I$2:$I$35,0)),"")</f>
        <v/>
      </c>
      <c r="FE33" s="88" t="str">
        <f>IF(FA33="L","S" &amp; TEXT(INT((FB33-LOOKUP(FB33,DATE(YEAR(FB33)+{-1;0;1},1,3)-WEEKDAY(DATE(YEAR(FB33)+{-1;0;1},1,3))+2))/7)+1,"00"),"")</f>
        <v/>
      </c>
      <c r="FF33" s="2"/>
      <c r="FG33" s="67">
        <f t="shared" ref="FG33" si="678">FB33</f>
        <v>44485</v>
      </c>
      <c r="FH33" s="6"/>
      <c r="FI33" s="84"/>
      <c r="FJ33" s="6"/>
      <c r="FK33" s="84"/>
      <c r="FL33" s="7"/>
      <c r="FN33" s="23" t="str">
        <f t="shared" si="26"/>
        <v>M</v>
      </c>
      <c r="FO33" s="24">
        <f t="shared" ref="FO33" si="679">FO31+1</f>
        <v>44516</v>
      </c>
      <c r="FP33" s="22" t="str">
        <f>TEXT(FO33-DATE(An,1,1)+1,"000")&amp;" - "&amp;TEXT(DATE(An,12,31)-FO31,"000")-1</f>
        <v>320 - 45</v>
      </c>
      <c r="FQ33" s="108" t="str">
        <f>IFERROR(INDEX(Paramètres_Application!$J$2:$J$35,MATCH(Calendrier!FO33,Paramètres_Application!$I$2:$I$35,0)),"")</f>
        <v/>
      </c>
      <c r="FR33" s="88" t="str">
        <f>IF(FN33="L","S" &amp; TEXT(INT((FO33-LOOKUP(FO33,DATE(YEAR(FO33)+{-1;0;1},1,3)-WEEKDAY(DATE(YEAR(FO33)+{-1;0;1},1,3))+2))/7)+1,"00"),"")</f>
        <v/>
      </c>
      <c r="FS33" s="32"/>
      <c r="FT33" s="67">
        <f t="shared" ref="FT33" si="680">FO33</f>
        <v>44516</v>
      </c>
      <c r="FU33" s="6"/>
      <c r="FV33" s="84"/>
      <c r="FW33" s="6"/>
      <c r="FX33" s="84"/>
      <c r="FY33" s="7"/>
      <c r="GA33" s="19" t="str">
        <f t="shared" si="27"/>
        <v>J</v>
      </c>
      <c r="GB33" s="20">
        <f t="shared" ref="GB33" si="681">GB31+1</f>
        <v>44546</v>
      </c>
      <c r="GC33" s="11" t="str">
        <f>TEXT(GB33-DATE(An,1,1)+1,"000")&amp;" - "&amp;TEXT(DATE(An,12,31)-GB31,"000")-1</f>
        <v>350 - 15</v>
      </c>
      <c r="GD33" s="108" t="str">
        <f>IFERROR(INDEX(Paramètres_Application!$J$2:$J$35,MATCH(Calendrier!GB33,Paramètres_Application!$I$2:$I$35,0)),"")</f>
        <v/>
      </c>
      <c r="GE33" s="88" t="str">
        <f>IF(GA33="L","S" &amp; TEXT(INT((GB33-LOOKUP(GB33,DATE(YEAR(GB33)+{-1;0;1},1,3)-WEEKDAY(DATE(YEAR(GB33)+{-1;0;1},1,3))+2))/7)+1,"00"),"")</f>
        <v/>
      </c>
      <c r="GF33" s="2"/>
      <c r="GG33" s="67">
        <f t="shared" ref="GG33" si="682">GB33</f>
        <v>44546</v>
      </c>
      <c r="GH33" s="6"/>
      <c r="GI33" s="84"/>
      <c r="GJ33" s="6"/>
      <c r="GK33" s="84"/>
      <c r="GL33" s="7"/>
      <c r="GN33" s="23" t="str">
        <f t="shared" si="28"/>
        <v>D</v>
      </c>
      <c r="GO33" s="24">
        <f t="shared" ref="GO33" si="683">GO31+1</f>
        <v>44577</v>
      </c>
      <c r="GP33" s="22" t="str">
        <f>TEXT(GO33-DATE(An+1,1,1)+1,"000")&amp;" - "&amp;TEXT(DATE(An+1,12,31)-GO31,"000")-1</f>
        <v>016 - 349</v>
      </c>
      <c r="GQ33" s="108" t="str">
        <f>IFERROR(INDEX(Paramètres_Application!$J$2:$J$35,MATCH(Calendrier!GO33,Paramètres_Application!$I$2:$I$35,0)),"")</f>
        <v/>
      </c>
      <c r="GR33" s="88" t="str">
        <f>IF(GN33="L","S" &amp; TEXT(INT((GO33-LOOKUP(GO33,DATE(YEAR(GO33)+{-1;0;1},1,3)-WEEKDAY(DATE(YEAR(GO33)+{-1;0;1},1,3))+2))/7)+1,"00"),"")</f>
        <v/>
      </c>
      <c r="GS33" s="2"/>
      <c r="GT33" s="67">
        <f t="shared" ref="GT33" si="684">GO33</f>
        <v>44577</v>
      </c>
      <c r="GU33" s="6"/>
      <c r="GV33" s="84"/>
      <c r="GW33" s="6"/>
      <c r="GX33" s="84"/>
      <c r="GY33" s="7"/>
    </row>
    <row r="34" spans="1:207" ht="22.5" customHeight="1" x14ac:dyDescent="0.25">
      <c r="A34" s="81" t="str">
        <f>INDEX(Paramètres_Application!$N$1:$N$367,SUMPRODUCT((Paramètres_Application!$L$2:$L$367=MONTH(B33))*(DAY(B33)=Paramètres_Application!$M$2:$M$367)*ROW(Paramètres_Application!$L$2:$L$367)))</f>
        <v xml:space="preserve"> Alice</v>
      </c>
      <c r="B34" s="82"/>
      <c r="C34" s="83"/>
      <c r="D34" s="109"/>
      <c r="E34" s="89"/>
      <c r="F34" s="2"/>
      <c r="G34" s="67">
        <f t="shared" ref="G34" si="685">B33</f>
        <v>44181</v>
      </c>
      <c r="H34" s="6"/>
      <c r="I34" s="84"/>
      <c r="J34" s="6"/>
      <c r="K34" s="84"/>
      <c r="L34" s="7"/>
      <c r="N34" s="81" t="str">
        <f>INDEX(Paramètres_Application!$N$1:$N$367,SUMPRODUCT((Paramètres_Application!$L$2:$L$367=MONTH(O33))*(DAY(O33)=Paramètres_Application!$M$2:$M$367)*ROW(Paramètres_Application!$L$2:$L$367)))</f>
        <v xml:space="preserve"> Marcel</v>
      </c>
      <c r="O34" s="82"/>
      <c r="P34" s="83"/>
      <c r="Q34" s="109"/>
      <c r="R34" s="89"/>
      <c r="S34" s="2"/>
      <c r="T34" s="67">
        <f t="shared" ref="T34" si="686">O33</f>
        <v>44212</v>
      </c>
      <c r="U34" s="6"/>
      <c r="V34" s="84"/>
      <c r="W34" s="6"/>
      <c r="X34" s="84"/>
      <c r="Y34" s="7"/>
      <c r="AA34" s="81" t="str">
        <f>INDEX(Paramètres_Application!$N$1:$N$367,SUMPRODUCT((Paramètres_Application!$L$2:$L$367=MONTH(AB33))*(DAY(AB33)=Paramètres_Application!$M$2:$M$367)*ROW(Paramètres_Application!$L$2:$L$367)))</f>
        <v xml:space="preserve"> Julienne</v>
      </c>
      <c r="AB34" s="82"/>
      <c r="AC34" s="83"/>
      <c r="AD34" s="109"/>
      <c r="AE34" s="89"/>
      <c r="AF34" s="2"/>
      <c r="AG34" s="67">
        <f t="shared" ref="AG34" si="687">AB33</f>
        <v>44243</v>
      </c>
      <c r="AH34" s="6"/>
      <c r="AI34" s="84"/>
      <c r="AJ34" s="6"/>
      <c r="AK34" s="84"/>
      <c r="AL34" s="7"/>
      <c r="AN34" s="81" t="str">
        <f>INDEX(Paramètres_Application!$N$1:$N$367,SUMPRODUCT((Paramètres_Application!$L$2:$L$367=MONTH(AO33))*(DAY(AO33)=Paramètres_Application!$M$2:$M$367)*ROW(Paramètres_Application!$L$2:$L$367)))</f>
        <v xml:space="preserve"> Bénédicte</v>
      </c>
      <c r="AO34" s="82"/>
      <c r="AP34" s="83"/>
      <c r="AQ34" s="109"/>
      <c r="AR34" s="89"/>
      <c r="AS34" s="2"/>
      <c r="AT34" s="67">
        <f t="shared" ref="AT34" si="688">AO33</f>
        <v>44271</v>
      </c>
      <c r="AU34" s="6"/>
      <c r="AV34" s="84"/>
      <c r="AW34" s="6"/>
      <c r="AX34" s="84"/>
      <c r="AY34" s="7"/>
      <c r="BA34" s="81" t="str">
        <f>INDEX(Paramètres_Application!$N$1:$N$367,SUMPRODUCT((Paramètres_Application!$L$2:$L$367=MONTH(BB33))*(DAY(BB33)=Paramètres_Application!$M$2:$M$367)*ROW(Paramètres_Application!$L$2:$L$367)))</f>
        <v xml:space="preserve"> Benoît-Joseph</v>
      </c>
      <c r="BB34" s="82"/>
      <c r="BC34" s="83"/>
      <c r="BD34" s="109"/>
      <c r="BE34" s="89"/>
      <c r="BF34" s="2"/>
      <c r="BG34" s="67">
        <f t="shared" ref="BG34" si="689">BB33</f>
        <v>44302</v>
      </c>
      <c r="BH34" s="6"/>
      <c r="BI34" s="84"/>
      <c r="BJ34" s="6"/>
      <c r="BK34" s="84"/>
      <c r="BL34" s="7"/>
      <c r="BN34" s="81" t="str">
        <f>INDEX(Paramètres_Application!$N$1:$N$367,SUMPRODUCT((Paramètres_Application!$L$2:$L$367=MONTH(BO33))*(DAY(BO33)=Paramètres_Application!$M$2:$M$367)*ROW(Paramètres_Application!$L$2:$L$367)))</f>
        <v xml:space="preserve"> Honoré</v>
      </c>
      <c r="BO34" s="82"/>
      <c r="BP34" s="83"/>
      <c r="BQ34" s="109"/>
      <c r="BR34" s="89"/>
      <c r="BS34" s="2"/>
      <c r="BT34" s="67">
        <f t="shared" ref="BT34" si="690">BO33</f>
        <v>44332</v>
      </c>
      <c r="BU34" s="6"/>
      <c r="BV34" s="84"/>
      <c r="BW34" s="6"/>
      <c r="BX34" s="84"/>
      <c r="BY34" s="7"/>
      <c r="CA34" s="81" t="str">
        <f>INDEX(Paramètres_Application!$N$1:$N$367,SUMPRODUCT((Paramètres_Application!$L$2:$L$367=MONTH(CB33))*(DAY(CB33)=Paramètres_Application!$M$2:$M$367)*ROW(Paramètres_Application!$L$2:$L$367)))</f>
        <v xml:space="preserve"> Jean-François Régis</v>
      </c>
      <c r="CB34" s="82"/>
      <c r="CC34" s="83"/>
      <c r="CD34" s="109"/>
      <c r="CE34" s="89"/>
      <c r="CF34" s="2"/>
      <c r="CG34" s="67">
        <f t="shared" ref="CG34" si="691">CB33</f>
        <v>44363</v>
      </c>
      <c r="CH34" s="6"/>
      <c r="CI34" s="84"/>
      <c r="CJ34" s="6"/>
      <c r="CK34" s="84"/>
      <c r="CL34" s="7"/>
      <c r="CN34" s="81" t="str">
        <f>INDEX(Paramètres_Application!$N$1:$N$367,SUMPRODUCT((Paramètres_Application!$L$2:$L$367=MONTH(CO33))*(DAY(CO33)=Paramètres_Application!$M$2:$M$367)*ROW(Paramètres_Application!$L$2:$L$367)))</f>
        <v xml:space="preserve"> Notre Dame du Mont Carmel</v>
      </c>
      <c r="CO34" s="82"/>
      <c r="CP34" s="83"/>
      <c r="CQ34" s="109"/>
      <c r="CR34" s="89"/>
      <c r="CS34" s="2"/>
      <c r="CT34" s="67">
        <f t="shared" ref="CT34" si="692">CO33</f>
        <v>44393</v>
      </c>
      <c r="CU34" s="6"/>
      <c r="CV34" s="84"/>
      <c r="CW34" s="6"/>
      <c r="CX34" s="84"/>
      <c r="CY34" s="7"/>
      <c r="CZ34" s="18"/>
      <c r="DA34" s="81" t="str">
        <f>INDEX(Paramètres_Application!$N$1:$N$367,SUMPRODUCT((Paramètres_Application!$L$2:$L$367=MONTH(DB33))*(DAY(DB33)=Paramètres_Application!$M$2:$M$367)*ROW(Paramètres_Application!$L$2:$L$367)))</f>
        <v xml:space="preserve"> Jean-François Régis</v>
      </c>
      <c r="DB34" s="82"/>
      <c r="DC34" s="83"/>
      <c r="DD34" s="109"/>
      <c r="DE34" s="89"/>
      <c r="DF34" s="2"/>
      <c r="DG34" s="67">
        <f t="shared" ref="DG34" si="693">DB33</f>
        <v>44363</v>
      </c>
      <c r="DH34" s="6"/>
      <c r="DI34" s="84"/>
      <c r="DJ34" s="6"/>
      <c r="DK34" s="84"/>
      <c r="DL34" s="7"/>
      <c r="DN34" s="81" t="str">
        <f>INDEX(Paramètres_Application!$N$1:$N$367,SUMPRODUCT((Paramètres_Application!$L$2:$L$367=MONTH(DO33))*(DAY(DO33)=Paramètres_Application!$M$2:$M$367)*ROW(Paramètres_Application!$L$2:$L$367)))</f>
        <v xml:space="preserve"> Notre Dame du Mont Carmel</v>
      </c>
      <c r="DO34" s="82"/>
      <c r="DP34" s="83"/>
      <c r="DQ34" s="109"/>
      <c r="DR34" s="89"/>
      <c r="DS34" s="2"/>
      <c r="DT34" s="67">
        <f t="shared" ref="DT34" si="694">DO33</f>
        <v>44393</v>
      </c>
      <c r="DU34" s="6"/>
      <c r="DV34" s="84"/>
      <c r="DW34" s="6"/>
      <c r="DX34" s="84"/>
      <c r="DY34" s="7"/>
      <c r="EA34" s="81" t="str">
        <f>INDEX(Paramètres_Application!$N$1:$N$367,SUMPRODUCT((Paramètres_Application!$L$2:$L$367=MONTH(EB33))*(DAY(EB33)=Paramètres_Application!$M$2:$M$367)*ROW(Paramètres_Application!$L$2:$L$367)))</f>
        <v xml:space="preserve"> Armel</v>
      </c>
      <c r="EB34" s="82"/>
      <c r="EC34" s="83"/>
      <c r="ED34" s="109"/>
      <c r="EE34" s="89"/>
      <c r="EF34" s="2"/>
      <c r="EG34" s="67">
        <f t="shared" ref="EG34" si="695">EB33</f>
        <v>44424</v>
      </c>
      <c r="EH34" s="6"/>
      <c r="EI34" s="84"/>
      <c r="EJ34" s="6"/>
      <c r="EK34" s="84"/>
      <c r="EL34" s="7"/>
      <c r="EN34" s="81" t="str">
        <f>INDEX(Paramètres_Application!$N$1:$N$367,SUMPRODUCT((Paramètres_Application!$L$2:$L$367=MONTH(EO33))*(DAY(EO33)=Paramètres_Application!$M$2:$M$367)*ROW(Paramètres_Application!$L$2:$L$367)))</f>
        <v xml:space="preserve"> Edith</v>
      </c>
      <c r="EO34" s="82"/>
      <c r="EP34" s="83"/>
      <c r="EQ34" s="109"/>
      <c r="ER34" s="89"/>
      <c r="ES34" s="2"/>
      <c r="ET34" s="67">
        <f t="shared" ref="ET34" si="696">EO33</f>
        <v>44455</v>
      </c>
      <c r="EU34" s="6"/>
      <c r="EV34" s="84"/>
      <c r="EW34" s="6"/>
      <c r="EX34" s="84"/>
      <c r="EY34" s="7"/>
      <c r="FA34" s="81" t="str">
        <f>INDEX(Paramètres_Application!$N$1:$N$367,SUMPRODUCT((Paramètres_Application!$L$2:$L$367=MONTH(FB33))*(DAY(FB33)=Paramètres_Application!$M$2:$M$367)*ROW(Paramètres_Application!$L$2:$L$367)))</f>
        <v xml:space="preserve"> Edwige</v>
      </c>
      <c r="FB34" s="82"/>
      <c r="FC34" s="83"/>
      <c r="FD34" s="109"/>
      <c r="FE34" s="89"/>
      <c r="FF34" s="2"/>
      <c r="FG34" s="67">
        <f t="shared" ref="FG34" si="697">FB33</f>
        <v>44485</v>
      </c>
      <c r="FH34" s="6"/>
      <c r="FI34" s="84"/>
      <c r="FJ34" s="6"/>
      <c r="FK34" s="84"/>
      <c r="FL34" s="7"/>
      <c r="FN34" s="81" t="str">
        <f>INDEX(Paramètres_Application!$N$1:$N$367,SUMPRODUCT((Paramètres_Application!$L$2:$L$367=MONTH(FO33))*(DAY(FO33)=Paramètres_Application!$M$2:$M$367)*ROW(Paramètres_Application!$L$2:$L$367)))</f>
        <v xml:space="preserve"> Marguerite</v>
      </c>
      <c r="FO34" s="82"/>
      <c r="FP34" s="83"/>
      <c r="FQ34" s="109"/>
      <c r="FR34" s="89"/>
      <c r="FS34" s="32"/>
      <c r="FT34" s="67">
        <f t="shared" ref="FT34" si="698">FO33</f>
        <v>44516</v>
      </c>
      <c r="FU34" s="6"/>
      <c r="FV34" s="84"/>
      <c r="FW34" s="6"/>
      <c r="FX34" s="84"/>
      <c r="FY34" s="7"/>
      <c r="GA34" s="81" t="str">
        <f>INDEX(Paramètres_Application!$N$1:$N$367,SUMPRODUCT((Paramètres_Application!$L$2:$L$367=MONTH(GB33))*(DAY(GB33)=Paramètres_Application!$M$2:$M$367)*ROW(Paramètres_Application!$L$2:$L$367)))</f>
        <v xml:space="preserve"> Alice</v>
      </c>
      <c r="GB34" s="82"/>
      <c r="GC34" s="83"/>
      <c r="GD34" s="109"/>
      <c r="GE34" s="89"/>
      <c r="GF34" s="2"/>
      <c r="GG34" s="67">
        <f t="shared" ref="GG34" si="699">GB33</f>
        <v>44546</v>
      </c>
      <c r="GH34" s="6"/>
      <c r="GI34" s="84"/>
      <c r="GJ34" s="6"/>
      <c r="GK34" s="84"/>
      <c r="GL34" s="7"/>
      <c r="GN34" s="81" t="str">
        <f>INDEX(Paramètres_Application!$N$1:$N$367,SUMPRODUCT((Paramètres_Application!$L$2:$L$367=MONTH(GO33))*(DAY(GO33)=Paramètres_Application!$M$2:$M$367)*ROW(Paramètres_Application!$L$2:$L$367)))</f>
        <v xml:space="preserve"> Marcel</v>
      </c>
      <c r="GO34" s="82"/>
      <c r="GP34" s="83"/>
      <c r="GQ34" s="109"/>
      <c r="GR34" s="89"/>
      <c r="GS34" s="2"/>
      <c r="GT34" s="67">
        <f t="shared" ref="GT34" si="700">GO33</f>
        <v>44577</v>
      </c>
      <c r="GU34" s="6"/>
      <c r="GV34" s="84"/>
      <c r="GW34" s="6"/>
      <c r="GX34" s="84"/>
      <c r="GY34" s="7"/>
    </row>
    <row r="35" spans="1:207" ht="22.5" customHeight="1" x14ac:dyDescent="0.25">
      <c r="A35" s="19" t="str">
        <f t="shared" si="13"/>
        <v>J</v>
      </c>
      <c r="B35" s="20">
        <f t="shared" ref="B35" si="701">B33+1</f>
        <v>44182</v>
      </c>
      <c r="C35" s="11" t="str">
        <f>TEXT(B35-DATE(An-1,1,1)+((DATE(An,1,1)-DATE(An-1,1,1))-365),"000")&amp;" - "&amp;TEXT(DATE(An-1,12,31)-B35,"000")</f>
        <v>352 - 014</v>
      </c>
      <c r="D35" s="108" t="str">
        <f>IFERROR(INDEX(Paramètres_Application!$J$2:$J$35,MATCH(Calendrier!B35,Paramètres_Application!$I$2:$I$35,0)),"")</f>
        <v/>
      </c>
      <c r="E35" s="88" t="str">
        <f>IF(A35="L","S" &amp; TEXT(INT((B35-LOOKUP(B35,DATE(YEAR(B35)+{-1;0;1},1,3)-WEEKDAY(DATE(YEAR(B35)+{-1;0;1},1,3))+2))/7)+1,"00"),"")</f>
        <v/>
      </c>
      <c r="F35" s="2"/>
      <c r="G35" s="67">
        <f t="shared" ref="G35" si="702">B35</f>
        <v>44182</v>
      </c>
      <c r="H35" s="6"/>
      <c r="I35" s="84"/>
      <c r="J35" s="6"/>
      <c r="K35" s="84"/>
      <c r="L35" s="7"/>
      <c r="N35" s="9" t="str">
        <f t="shared" si="14"/>
        <v>D</v>
      </c>
      <c r="O35" s="10">
        <f t="shared" ref="O35" si="703">O33+1</f>
        <v>44213</v>
      </c>
      <c r="P35" s="11" t="str">
        <f>TEXT(O35-DATE(An,1,1)+1,"000")&amp;" - "&amp;TEXT(DATE(An,12,31)-O33,"000")-1</f>
        <v>017 - 348</v>
      </c>
      <c r="Q35" s="108" t="str">
        <f>IFERROR(INDEX(Paramètres_Application!$J$2:$J$35,MATCH(Calendrier!O35,Paramètres_Application!$I$2:$I$35,0)),"")</f>
        <v/>
      </c>
      <c r="R35" s="88" t="str">
        <f>IF(N35="L","S" &amp; TEXT(INT((O35-LOOKUP(O35,DATE(YEAR(O35)+{-1;0;1},1,3)-WEEKDAY(DATE(YEAR(O35)+{-1;0;1},1,3))+2))/7)+1,"00"),"")</f>
        <v/>
      </c>
      <c r="S35" s="2"/>
      <c r="T35" s="67">
        <f t="shared" ref="T35" si="704">O35</f>
        <v>44213</v>
      </c>
      <c r="U35" s="6"/>
      <c r="V35" s="84"/>
      <c r="W35" s="6"/>
      <c r="X35" s="84"/>
      <c r="Y35" s="7"/>
      <c r="AA35" s="19" t="str">
        <f t="shared" si="15"/>
        <v>M</v>
      </c>
      <c r="AB35" s="20">
        <f t="shared" ref="AB35" si="705">AB33+1</f>
        <v>44244</v>
      </c>
      <c r="AC35" s="11" t="str">
        <f>TEXT(AB35-DATE(An,1,1)+1,"000")&amp;" - "&amp;TEXT(DATE(An,12,31)-AB33,"000")-1</f>
        <v>048 - 317</v>
      </c>
      <c r="AD35" s="108" t="str">
        <f>IFERROR(INDEX(Paramètres_Application!$J$2:$J$35,MATCH(Calendrier!AB35,Paramètres_Application!$I$2:$I$35,0)),"")</f>
        <v/>
      </c>
      <c r="AE35" s="88" t="str">
        <f>IF(AA35="L","S" &amp; TEXT(INT((AB35-LOOKUP(AB35,DATE(YEAR(AB35)+{-1;0;1},1,3)-WEEKDAY(DATE(YEAR(AB35)+{-1;0;1},1,3))+2))/7)+1,"00"),"")</f>
        <v/>
      </c>
      <c r="AF35" s="2"/>
      <c r="AG35" s="67">
        <f t="shared" ref="AG35" si="706">AB35</f>
        <v>44244</v>
      </c>
      <c r="AH35" s="6"/>
      <c r="AI35" s="84"/>
      <c r="AJ35" s="6"/>
      <c r="AK35" s="84"/>
      <c r="AL35" s="7"/>
      <c r="AN35" s="23" t="str">
        <f t="shared" si="16"/>
        <v>M</v>
      </c>
      <c r="AO35" s="24">
        <f t="shared" ref="AO35" si="707">AO33+1</f>
        <v>44272</v>
      </c>
      <c r="AP35" s="22" t="str">
        <f>TEXT(AO35-DATE(An,1,1)+1,"000")&amp;" - "&amp;TEXT(DATE(An,12,31)-AO33,"000")-1</f>
        <v>076 - 289</v>
      </c>
      <c r="AQ35" s="108" t="str">
        <f>IFERROR(INDEX(Paramètres_Application!$J$2:$J$35,MATCH(Calendrier!AO35,Paramètres_Application!$I$2:$I$35,0)),"")</f>
        <v/>
      </c>
      <c r="AR35" s="88" t="str">
        <f>IF(AN35="L","S" &amp; TEXT(INT((AO35-LOOKUP(AO35,DATE(YEAR(AO35)+{-1;0;1},1,3)-WEEKDAY(DATE(YEAR(AO35)+{-1;0;1},1,3))+2))/7)+1,"00"),"")</f>
        <v/>
      </c>
      <c r="AS35" s="2"/>
      <c r="AT35" s="67">
        <f t="shared" ref="AT35" si="708">AO35</f>
        <v>44272</v>
      </c>
      <c r="AU35" s="6"/>
      <c r="AV35" s="84"/>
      <c r="AW35" s="6"/>
      <c r="AX35" s="84"/>
      <c r="AY35" s="7"/>
      <c r="BA35" s="19" t="str">
        <f t="shared" si="17"/>
        <v>S</v>
      </c>
      <c r="BB35" s="20">
        <f t="shared" ref="BB35" si="709">BB33+1</f>
        <v>44303</v>
      </c>
      <c r="BC35" s="11" t="str">
        <f>TEXT(BB35-DATE(An,1,1)+1,"000")&amp;" - "&amp;TEXT(DATE(An,12,31)-BB33,"000")-1</f>
        <v>107 - 258</v>
      </c>
      <c r="BD35" s="108" t="str">
        <f>IFERROR(INDEX(Paramètres_Application!$J$2:$J$35,MATCH(Calendrier!BB35,Paramètres_Application!$I$2:$I$35,0)),"")</f>
        <v/>
      </c>
      <c r="BE35" s="88" t="str">
        <f>IF(BA35="L","S" &amp; TEXT(INT((BB35-LOOKUP(BB35,DATE(YEAR(BB35)+{-1;0;1},1,3)-WEEKDAY(DATE(YEAR(BB35)+{-1;0;1},1,3))+2))/7)+1,"00"),"")</f>
        <v/>
      </c>
      <c r="BF35" s="2"/>
      <c r="BG35" s="67">
        <f t="shared" ref="BG35" si="710">BB35</f>
        <v>44303</v>
      </c>
      <c r="BH35" s="6"/>
      <c r="BI35" s="84"/>
      <c r="BJ35" s="6"/>
      <c r="BK35" s="84"/>
      <c r="BL35" s="7"/>
      <c r="BN35" s="23" t="str">
        <f t="shared" si="18"/>
        <v>L</v>
      </c>
      <c r="BO35" s="24">
        <f t="shared" ref="BO35" si="711">BO33+1</f>
        <v>44333</v>
      </c>
      <c r="BP35" s="22" t="str">
        <f>TEXT(BO35-DATE(An,1,1)+1,"000")&amp;" - "&amp;TEXT(DATE(An,12,31)-BO33,"000")-1</f>
        <v>137 - 228</v>
      </c>
      <c r="BQ35" s="108" t="str">
        <f>IFERROR(INDEX(Paramètres_Application!$J$2:$J$35,MATCH(Calendrier!BO35,Paramètres_Application!$I$2:$I$35,0)),"")</f>
        <v/>
      </c>
      <c r="BR35" s="88" t="str">
        <f>IF(BN35="L","S" &amp; TEXT(INT((BO35-LOOKUP(BO35,DATE(YEAR(BO35)+{-1;0;1},1,3)-WEEKDAY(DATE(YEAR(BO35)+{-1;0;1},1,3))+2))/7)+1,"00"),"")</f>
        <v>S20</v>
      </c>
      <c r="BS35" s="2"/>
      <c r="BT35" s="67">
        <f t="shared" ref="BT35" si="712">BO35</f>
        <v>44333</v>
      </c>
      <c r="BU35" s="6"/>
      <c r="BV35" s="84"/>
      <c r="BW35" s="6"/>
      <c r="BX35" s="84"/>
      <c r="BY35" s="7"/>
      <c r="CA35" s="19" t="str">
        <f t="shared" si="19"/>
        <v>J</v>
      </c>
      <c r="CB35" s="20">
        <f t="shared" ref="CB35" si="713">CB33+1</f>
        <v>44364</v>
      </c>
      <c r="CC35" s="11" t="str">
        <f>TEXT(CB35-DATE(An,1,1)+1,"000")&amp;" - "&amp;TEXT(DATE(An,12,31)-CB33,"000")-1</f>
        <v>168 - 197</v>
      </c>
      <c r="CD35" s="108" t="str">
        <f>IFERROR(INDEX(Paramètres_Application!$J$2:$J$35,MATCH(Calendrier!CB35,Paramètres_Application!$I$2:$I$35,0)),"")</f>
        <v/>
      </c>
      <c r="CE35" s="88" t="str">
        <f>IF(CA35="L","S" &amp; TEXT(INT((CB35-LOOKUP(CB35,DATE(YEAR(CB35)+{-1;0;1},1,3)-WEEKDAY(DATE(YEAR(CB35)+{-1;0;1},1,3))+2))/7)+1,"00"),"")</f>
        <v/>
      </c>
      <c r="CF35" s="2"/>
      <c r="CG35" s="67">
        <f t="shared" ref="CG35" si="714">CB35</f>
        <v>44364</v>
      </c>
      <c r="CH35" s="6"/>
      <c r="CI35" s="84"/>
      <c r="CJ35" s="6"/>
      <c r="CK35" s="84"/>
      <c r="CL35" s="7"/>
      <c r="CN35" s="23" t="str">
        <f t="shared" si="20"/>
        <v>S</v>
      </c>
      <c r="CO35" s="24">
        <f t="shared" ref="CO35" si="715">CO33+1</f>
        <v>44394</v>
      </c>
      <c r="CP35" s="22" t="str">
        <f>TEXT(CO35-DATE(An,1,1)+1,"000")&amp;" - "&amp;TEXT(DATE(An,12,31)-CO33,"000")-1</f>
        <v>198 - 167</v>
      </c>
      <c r="CQ35" s="108" t="str">
        <f>IFERROR(INDEX(Paramètres_Application!$J$2:$J$35,MATCH(Calendrier!CO35,Paramètres_Application!$I$2:$I$35,0)),"")</f>
        <v/>
      </c>
      <c r="CR35" s="88" t="str">
        <f>IF(CN35="L","S" &amp; TEXT(INT((CO35-LOOKUP(CO35,DATE(YEAR(CO35)+{-1;0;1},1,3)-WEEKDAY(DATE(YEAR(CO35)+{-1;0;1},1,3))+2))/7)+1,"00"),"")</f>
        <v/>
      </c>
      <c r="CS35" s="2"/>
      <c r="CT35" s="67">
        <f t="shared" ref="CT35" si="716">CO35</f>
        <v>44394</v>
      </c>
      <c r="CU35" s="6"/>
      <c r="CV35" s="84"/>
      <c r="CW35" s="6"/>
      <c r="CX35" s="84"/>
      <c r="CY35" s="7"/>
      <c r="CZ35" s="18"/>
      <c r="DA35" s="19" t="str">
        <f t="shared" si="21"/>
        <v>J</v>
      </c>
      <c r="DB35" s="20">
        <f t="shared" ref="DB35" si="717">DB33+1</f>
        <v>44364</v>
      </c>
      <c r="DC35" s="11" t="str">
        <f>TEXT(DB35-DATE(An,1,1)+1,"000")&amp;" - "&amp;TEXT(DATE(An,12,31)-DB33,"000")-1</f>
        <v>168 - 197</v>
      </c>
      <c r="DD35" s="108" t="str">
        <f>IFERROR(INDEX(Paramètres_Application!$J$2:$J$35,MATCH(Calendrier!DB35,Paramètres_Application!$I$2:$I$35,0)),"")</f>
        <v/>
      </c>
      <c r="DE35" s="88" t="str">
        <f>IF(DA35="L","S" &amp; TEXT(INT((DB35-LOOKUP(DB35,DATE(YEAR(DB35)+{-1;0;1},1,3)-WEEKDAY(DATE(YEAR(DB35)+{-1;0;1},1,3))+2))/7)+1,"00"),"")</f>
        <v/>
      </c>
      <c r="DF35" s="2"/>
      <c r="DG35" s="67">
        <f t="shared" ref="DG35" si="718">DB35</f>
        <v>44364</v>
      </c>
      <c r="DH35" s="6"/>
      <c r="DI35" s="84"/>
      <c r="DJ35" s="6"/>
      <c r="DK35" s="84"/>
      <c r="DL35" s="7"/>
      <c r="DN35" s="23" t="str">
        <f t="shared" si="22"/>
        <v>S</v>
      </c>
      <c r="DO35" s="24">
        <f t="shared" ref="DO35" si="719">DO33+1</f>
        <v>44394</v>
      </c>
      <c r="DP35" s="22" t="str">
        <f>TEXT(DO35-DATE(An,1,1)+1,"000")&amp;" - "&amp;TEXT(DATE(An,12,31)-DO33,"000")-1</f>
        <v>198 - 167</v>
      </c>
      <c r="DQ35" s="108" t="str">
        <f>IFERROR(INDEX(Paramètres_Application!$J$2:$J$35,MATCH(Calendrier!DO35,Paramètres_Application!$I$2:$I$35,0)),"")</f>
        <v/>
      </c>
      <c r="DR35" s="88" t="str">
        <f>IF(DN35="L","S" &amp; TEXT(INT((DO35-LOOKUP(DO35,DATE(YEAR(DO35)+{-1;0;1},1,3)-WEEKDAY(DATE(YEAR(DO35)+{-1;0;1},1,3))+2))/7)+1,"00"),"")</f>
        <v/>
      </c>
      <c r="DS35" s="2"/>
      <c r="DT35" s="67">
        <f t="shared" ref="DT35" si="720">DO35</f>
        <v>44394</v>
      </c>
      <c r="DU35" s="6"/>
      <c r="DV35" s="84"/>
      <c r="DW35" s="6"/>
      <c r="DX35" s="84"/>
      <c r="DY35" s="7"/>
      <c r="EA35" s="19" t="str">
        <f t="shared" si="23"/>
        <v>M</v>
      </c>
      <c r="EB35" s="20">
        <f t="shared" ref="EB35" si="721">EB33+1</f>
        <v>44425</v>
      </c>
      <c r="EC35" s="11" t="str">
        <f>TEXT(EB35-DATE(An,1,1)+1,"000")&amp;" - "&amp;TEXT(DATE(An,12,31)-EB33,"000")-1</f>
        <v>229 - 136</v>
      </c>
      <c r="ED35" s="108" t="str">
        <f>IFERROR(INDEX(Paramètres_Application!$J$2:$J$35,MATCH(Calendrier!EB35,Paramètres_Application!$I$2:$I$35,0)),"")</f>
        <v/>
      </c>
      <c r="EE35" s="88" t="str">
        <f>IF(EA35="L","S" &amp; TEXT(INT((EB35-LOOKUP(EB35,DATE(YEAR(EB35)+{-1;0;1},1,3)-WEEKDAY(DATE(YEAR(EB35)+{-1;0;1},1,3))+2))/7)+1,"00"),"")</f>
        <v/>
      </c>
      <c r="EF35" s="2"/>
      <c r="EG35" s="67">
        <f t="shared" ref="EG35" si="722">EB35</f>
        <v>44425</v>
      </c>
      <c r="EH35" s="6"/>
      <c r="EI35" s="84"/>
      <c r="EJ35" s="6"/>
      <c r="EK35" s="84"/>
      <c r="EL35" s="7"/>
      <c r="EN35" s="23" t="str">
        <f t="shared" si="24"/>
        <v>V</v>
      </c>
      <c r="EO35" s="24">
        <f t="shared" ref="EO35" si="723">EO33+1</f>
        <v>44456</v>
      </c>
      <c r="EP35" s="22" t="str">
        <f>TEXT(EO35-DATE(An,1,1)+1,"000")&amp;" - "&amp;TEXT(DATE(An,12,31)-EO33,"000")-1</f>
        <v>260 - 105</v>
      </c>
      <c r="EQ35" s="108" t="str">
        <f>IFERROR(INDEX(Paramètres_Application!$J$2:$J$35,MATCH(Calendrier!EO35,Paramètres_Application!$I$2:$I$35,0)),"")</f>
        <v/>
      </c>
      <c r="ER35" s="88" t="str">
        <f>IF(EN35="L","S" &amp; TEXT(INT((EO35-LOOKUP(EO35,DATE(YEAR(EO35)+{-1;0;1},1,3)-WEEKDAY(DATE(YEAR(EO35)+{-1;0;1},1,3))+2))/7)+1,"00"),"")</f>
        <v/>
      </c>
      <c r="ES35" s="2"/>
      <c r="ET35" s="67">
        <f t="shared" ref="ET35" si="724">EO35</f>
        <v>44456</v>
      </c>
      <c r="EU35" s="6"/>
      <c r="EV35" s="84"/>
      <c r="EW35" s="6"/>
      <c r="EX35" s="84"/>
      <c r="EY35" s="7"/>
      <c r="FA35" s="19" t="str">
        <f t="shared" si="25"/>
        <v>D</v>
      </c>
      <c r="FB35" s="20">
        <f t="shared" ref="FB35" si="725">FB33+1</f>
        <v>44486</v>
      </c>
      <c r="FC35" s="11" t="str">
        <f>TEXT(FB35-DATE(An,1,1)+1,"000")&amp;" - "&amp;TEXT(DATE(An,12,31)-FB33,"000")-1</f>
        <v>290 - 75</v>
      </c>
      <c r="FD35" s="108" t="str">
        <f>IFERROR(INDEX(Paramètres_Application!$J$2:$J$35,MATCH(Calendrier!FB35,Paramètres_Application!$I$2:$I$35,0)),"")</f>
        <v/>
      </c>
      <c r="FE35" s="88" t="str">
        <f>IF(FA35="L","S" &amp; TEXT(INT((FB35-LOOKUP(FB35,DATE(YEAR(FB35)+{-1;0;1},1,3)-WEEKDAY(DATE(YEAR(FB35)+{-1;0;1},1,3))+2))/7)+1,"00"),"")</f>
        <v/>
      </c>
      <c r="FF35" s="2"/>
      <c r="FG35" s="67">
        <f t="shared" ref="FG35" si="726">FB35</f>
        <v>44486</v>
      </c>
      <c r="FH35" s="6"/>
      <c r="FI35" s="84"/>
      <c r="FJ35" s="6"/>
      <c r="FK35" s="84"/>
      <c r="FL35" s="7"/>
      <c r="FN35" s="23" t="str">
        <f t="shared" si="26"/>
        <v>M</v>
      </c>
      <c r="FO35" s="24">
        <f t="shared" ref="FO35" si="727">FO33+1</f>
        <v>44517</v>
      </c>
      <c r="FP35" s="22" t="str">
        <f>TEXT(FO35-DATE(An,1,1)+1,"000")&amp;" - "&amp;TEXT(DATE(An,12,31)-FO33,"000")-1</f>
        <v>321 - 44</v>
      </c>
      <c r="FQ35" s="108" t="str">
        <f>IFERROR(INDEX(Paramètres_Application!$J$2:$J$35,MATCH(Calendrier!FO35,Paramètres_Application!$I$2:$I$35,0)),"")</f>
        <v/>
      </c>
      <c r="FR35" s="88" t="str">
        <f>IF(FN35="L","S" &amp; TEXT(INT((FO35-LOOKUP(FO35,DATE(YEAR(FO35)+{-1;0;1},1,3)-WEEKDAY(DATE(YEAR(FO35)+{-1;0;1},1,3))+2))/7)+1,"00"),"")</f>
        <v/>
      </c>
      <c r="FS35" s="32"/>
      <c r="FT35" s="67">
        <f t="shared" ref="FT35" si="728">FO35</f>
        <v>44517</v>
      </c>
      <c r="FU35" s="6"/>
      <c r="FV35" s="84"/>
      <c r="FW35" s="6"/>
      <c r="FX35" s="84"/>
      <c r="FY35" s="7"/>
      <c r="GA35" s="19" t="str">
        <f t="shared" si="27"/>
        <v>V</v>
      </c>
      <c r="GB35" s="20">
        <f t="shared" ref="GB35" si="729">GB33+1</f>
        <v>44547</v>
      </c>
      <c r="GC35" s="11" t="str">
        <f>TEXT(GB35-DATE(An,1,1)+1,"000")&amp;" - "&amp;TEXT(DATE(An,12,31)-GB33,"000")-1</f>
        <v>351 - 14</v>
      </c>
      <c r="GD35" s="108" t="str">
        <f>IFERROR(INDEX(Paramètres_Application!$J$2:$J$35,MATCH(Calendrier!GB35,Paramètres_Application!$I$2:$I$35,0)),"")</f>
        <v/>
      </c>
      <c r="GE35" s="88" t="str">
        <f>IF(GA35="L","S" &amp; TEXT(INT((GB35-LOOKUP(GB35,DATE(YEAR(GB35)+{-1;0;1},1,3)-WEEKDAY(DATE(YEAR(GB35)+{-1;0;1},1,3))+2))/7)+1,"00"),"")</f>
        <v/>
      </c>
      <c r="GF35" s="2"/>
      <c r="GG35" s="67">
        <f t="shared" ref="GG35" si="730">GB35</f>
        <v>44547</v>
      </c>
      <c r="GH35" s="6"/>
      <c r="GI35" s="84"/>
      <c r="GJ35" s="6"/>
      <c r="GK35" s="84"/>
      <c r="GL35" s="7"/>
      <c r="GN35" s="23" t="str">
        <f t="shared" si="28"/>
        <v>L</v>
      </c>
      <c r="GO35" s="24">
        <f t="shared" ref="GO35" si="731">GO33+1</f>
        <v>44578</v>
      </c>
      <c r="GP35" s="22" t="str">
        <f>TEXT(GO35-DATE(An+1,1,1)+1,"000")&amp;" - "&amp;TEXT(DATE(An+1,12,31)-GO33,"000")-1</f>
        <v>017 - 348</v>
      </c>
      <c r="GQ35" s="108" t="str">
        <f>IFERROR(INDEX(Paramètres_Application!$J$2:$J$35,MATCH(Calendrier!GO35,Paramètres_Application!$I$2:$I$35,0)),"")</f>
        <v/>
      </c>
      <c r="GR35" s="88" t="str">
        <f>IF(GN35="L","S" &amp; TEXT(INT((GO35-LOOKUP(GO35,DATE(YEAR(GO35)+{-1;0;1},1,3)-WEEKDAY(DATE(YEAR(GO35)+{-1;0;1},1,3))+2))/7)+1,"00"),"")</f>
        <v>S03</v>
      </c>
      <c r="GS35" s="2"/>
      <c r="GT35" s="67">
        <f t="shared" ref="GT35" si="732">GO35</f>
        <v>44578</v>
      </c>
      <c r="GU35" s="6"/>
      <c r="GV35" s="84"/>
      <c r="GW35" s="6"/>
      <c r="GX35" s="84"/>
      <c r="GY35" s="7"/>
    </row>
    <row r="36" spans="1:207" ht="22.5" customHeight="1" x14ac:dyDescent="0.25">
      <c r="A36" s="81" t="str">
        <f>INDEX(Paramètres_Application!$N$1:$N$367,SUMPRODUCT((Paramètres_Application!$L$2:$L$367=MONTH(B35))*(DAY(B35)=Paramètres_Application!$M$2:$M$367)*ROW(Paramètres_Application!$L$2:$L$367)))</f>
        <v xml:space="preserve"> Gaël</v>
      </c>
      <c r="B36" s="82"/>
      <c r="C36" s="83"/>
      <c r="D36" s="109"/>
      <c r="E36" s="89"/>
      <c r="F36" s="2"/>
      <c r="G36" s="67">
        <f t="shared" ref="G36" si="733">B35</f>
        <v>44182</v>
      </c>
      <c r="H36" s="6"/>
      <c r="I36" s="84"/>
      <c r="J36" s="6"/>
      <c r="K36" s="84"/>
      <c r="L36" s="7"/>
      <c r="N36" s="81" t="str">
        <f>INDEX(Paramètres_Application!$N$1:$N$367,SUMPRODUCT((Paramètres_Application!$L$2:$L$367=MONTH(O35))*(DAY(O35)=Paramètres_Application!$M$2:$M$367)*ROW(Paramètres_Application!$L$2:$L$367)))</f>
        <v xml:space="preserve"> Roseline</v>
      </c>
      <c r="O36" s="82"/>
      <c r="P36" s="83"/>
      <c r="Q36" s="109"/>
      <c r="R36" s="89"/>
      <c r="S36" s="2"/>
      <c r="T36" s="67">
        <f t="shared" ref="T36" si="734">O35</f>
        <v>44213</v>
      </c>
      <c r="U36" s="6"/>
      <c r="V36" s="84"/>
      <c r="W36" s="6"/>
      <c r="X36" s="84"/>
      <c r="Y36" s="7"/>
      <c r="AA36" s="81" t="str">
        <f>INDEX(Paramètres_Application!$N$1:$N$367,SUMPRODUCT((Paramètres_Application!$L$2:$L$367=MONTH(AB35))*(DAY(AB35)=Paramètres_Application!$M$2:$M$367)*ROW(Paramètres_Application!$L$2:$L$367)))</f>
        <v xml:space="preserve"> Alexis</v>
      </c>
      <c r="AB36" s="82"/>
      <c r="AC36" s="83"/>
      <c r="AD36" s="109"/>
      <c r="AE36" s="89"/>
      <c r="AF36" s="2"/>
      <c r="AG36" s="67">
        <f t="shared" ref="AG36" si="735">AB35</f>
        <v>44244</v>
      </c>
      <c r="AH36" s="6"/>
      <c r="AI36" s="84"/>
      <c r="AJ36" s="6"/>
      <c r="AK36" s="84"/>
      <c r="AL36" s="7"/>
      <c r="AN36" s="81" t="str">
        <f>INDEX(Paramètres_Application!$N$1:$N$367,SUMPRODUCT((Paramètres_Application!$L$2:$L$367=MONTH(AO35))*(DAY(AO35)=Paramètres_Application!$M$2:$M$367)*ROW(Paramètres_Application!$L$2:$L$367)))</f>
        <v xml:space="preserve"> Patrice</v>
      </c>
      <c r="AO36" s="82"/>
      <c r="AP36" s="83"/>
      <c r="AQ36" s="109"/>
      <c r="AR36" s="89"/>
      <c r="AS36" s="2"/>
      <c r="AT36" s="67">
        <f t="shared" ref="AT36" si="736">AO35</f>
        <v>44272</v>
      </c>
      <c r="AU36" s="6"/>
      <c r="AV36" s="84"/>
      <c r="AW36" s="6"/>
      <c r="AX36" s="84"/>
      <c r="AY36" s="7"/>
      <c r="BA36" s="81" t="str">
        <f>INDEX(Paramètres_Application!$N$1:$N$367,SUMPRODUCT((Paramètres_Application!$L$2:$L$367=MONTH(BB35))*(DAY(BB35)=Paramètres_Application!$M$2:$M$367)*ROW(Paramètres_Application!$L$2:$L$367)))</f>
        <v xml:space="preserve"> Anicet</v>
      </c>
      <c r="BB36" s="82"/>
      <c r="BC36" s="83"/>
      <c r="BD36" s="109"/>
      <c r="BE36" s="89"/>
      <c r="BF36" s="2"/>
      <c r="BG36" s="67">
        <f t="shared" ref="BG36" si="737">BB35</f>
        <v>44303</v>
      </c>
      <c r="BH36" s="6"/>
      <c r="BI36" s="84"/>
      <c r="BJ36" s="6"/>
      <c r="BK36" s="84"/>
      <c r="BL36" s="7"/>
      <c r="BN36" s="81" t="str">
        <f>INDEX(Paramètres_Application!$N$1:$N$367,SUMPRODUCT((Paramètres_Application!$L$2:$L$367=MONTH(BO35))*(DAY(BO35)=Paramètres_Application!$M$2:$M$367)*ROW(Paramètres_Application!$L$2:$L$367)))</f>
        <v xml:space="preserve"> Pascal</v>
      </c>
      <c r="BO36" s="82"/>
      <c r="BP36" s="83"/>
      <c r="BQ36" s="109"/>
      <c r="BR36" s="89"/>
      <c r="BS36" s="2"/>
      <c r="BT36" s="67">
        <f t="shared" ref="BT36" si="738">BO35</f>
        <v>44333</v>
      </c>
      <c r="BU36" s="6"/>
      <c r="BV36" s="84"/>
      <c r="BW36" s="6"/>
      <c r="BX36" s="84"/>
      <c r="BY36" s="7"/>
      <c r="CA36" s="81" t="str">
        <f>INDEX(Paramètres_Application!$N$1:$N$367,SUMPRODUCT((Paramètres_Application!$L$2:$L$367=MONTH(CB35))*(DAY(CB35)=Paramètres_Application!$M$2:$M$367)*ROW(Paramètres_Application!$L$2:$L$367)))</f>
        <v xml:space="preserve"> Hervé</v>
      </c>
      <c r="CB36" s="82"/>
      <c r="CC36" s="83"/>
      <c r="CD36" s="109"/>
      <c r="CE36" s="89"/>
      <c r="CF36" s="2"/>
      <c r="CG36" s="67">
        <f t="shared" ref="CG36" si="739">CB35</f>
        <v>44364</v>
      </c>
      <c r="CH36" s="6"/>
      <c r="CI36" s="84"/>
      <c r="CJ36" s="6"/>
      <c r="CK36" s="84"/>
      <c r="CL36" s="7"/>
      <c r="CN36" s="81" t="str">
        <f>INDEX(Paramètres_Application!$N$1:$N$367,SUMPRODUCT((Paramètres_Application!$L$2:$L$367=MONTH(CO35))*(DAY(CO35)=Paramètres_Application!$M$2:$M$367)*ROW(Paramètres_Application!$L$2:$L$367)))</f>
        <v xml:space="preserve"> Charlotte</v>
      </c>
      <c r="CO36" s="82"/>
      <c r="CP36" s="83"/>
      <c r="CQ36" s="109"/>
      <c r="CR36" s="89"/>
      <c r="CS36" s="2"/>
      <c r="CT36" s="67">
        <f t="shared" ref="CT36" si="740">CO35</f>
        <v>44394</v>
      </c>
      <c r="CU36" s="6"/>
      <c r="CV36" s="84"/>
      <c r="CW36" s="6"/>
      <c r="CX36" s="84"/>
      <c r="CY36" s="7"/>
      <c r="CZ36" s="18"/>
      <c r="DA36" s="81" t="str">
        <f>INDEX(Paramètres_Application!$N$1:$N$367,SUMPRODUCT((Paramètres_Application!$L$2:$L$367=MONTH(DB35))*(DAY(DB35)=Paramètres_Application!$M$2:$M$367)*ROW(Paramètres_Application!$L$2:$L$367)))</f>
        <v xml:space="preserve"> Hervé</v>
      </c>
      <c r="DB36" s="82"/>
      <c r="DC36" s="83"/>
      <c r="DD36" s="109"/>
      <c r="DE36" s="89"/>
      <c r="DF36" s="2"/>
      <c r="DG36" s="67">
        <f t="shared" ref="DG36" si="741">DB35</f>
        <v>44364</v>
      </c>
      <c r="DH36" s="6"/>
      <c r="DI36" s="84"/>
      <c r="DJ36" s="6"/>
      <c r="DK36" s="84"/>
      <c r="DL36" s="7"/>
      <c r="DN36" s="81" t="str">
        <f>INDEX(Paramètres_Application!$N$1:$N$367,SUMPRODUCT((Paramètres_Application!$L$2:$L$367=MONTH(DO35))*(DAY(DO35)=Paramètres_Application!$M$2:$M$367)*ROW(Paramètres_Application!$L$2:$L$367)))</f>
        <v xml:space="preserve"> Charlotte</v>
      </c>
      <c r="DO36" s="82"/>
      <c r="DP36" s="83"/>
      <c r="DQ36" s="109"/>
      <c r="DR36" s="89"/>
      <c r="DS36" s="2"/>
      <c r="DT36" s="67">
        <f t="shared" ref="DT36" si="742">DO35</f>
        <v>44394</v>
      </c>
      <c r="DU36" s="6"/>
      <c r="DV36" s="84"/>
      <c r="DW36" s="6"/>
      <c r="DX36" s="84"/>
      <c r="DY36" s="7"/>
      <c r="EA36" s="81" t="str">
        <f>INDEX(Paramètres_Application!$N$1:$N$367,SUMPRODUCT((Paramètres_Application!$L$2:$L$367=MONTH(EB35))*(DAY(EB35)=Paramètres_Application!$M$2:$M$367)*ROW(Paramètres_Application!$L$2:$L$367)))</f>
        <v xml:space="preserve"> Hyacinthe</v>
      </c>
      <c r="EB36" s="82"/>
      <c r="EC36" s="83"/>
      <c r="ED36" s="109"/>
      <c r="EE36" s="89"/>
      <c r="EF36" s="2"/>
      <c r="EG36" s="67">
        <f t="shared" ref="EG36" si="743">EB35</f>
        <v>44425</v>
      </c>
      <c r="EH36" s="6"/>
      <c r="EI36" s="84"/>
      <c r="EJ36" s="6"/>
      <c r="EK36" s="84"/>
      <c r="EL36" s="7"/>
      <c r="EN36" s="81" t="str">
        <f>INDEX(Paramètres_Application!$N$1:$N$367,SUMPRODUCT((Paramètres_Application!$L$2:$L$367=MONTH(EO35))*(DAY(EO35)=Paramètres_Application!$M$2:$M$367)*ROW(Paramètres_Application!$L$2:$L$367)))</f>
        <v xml:space="preserve"> Renaud</v>
      </c>
      <c r="EO36" s="82"/>
      <c r="EP36" s="83"/>
      <c r="EQ36" s="109"/>
      <c r="ER36" s="89"/>
      <c r="ES36" s="2"/>
      <c r="ET36" s="67">
        <f t="shared" ref="ET36" si="744">EO35</f>
        <v>44456</v>
      </c>
      <c r="EU36" s="6"/>
      <c r="EV36" s="84"/>
      <c r="EW36" s="6"/>
      <c r="EX36" s="84"/>
      <c r="EY36" s="7"/>
      <c r="FA36" s="81" t="str">
        <f>INDEX(Paramètres_Application!$N$1:$N$367,SUMPRODUCT((Paramètres_Application!$L$2:$L$367=MONTH(FB35))*(DAY(FB35)=Paramètres_Application!$M$2:$M$367)*ROW(Paramètres_Application!$L$2:$L$367)))</f>
        <v xml:space="preserve"> Baudoin</v>
      </c>
      <c r="FB36" s="82"/>
      <c r="FC36" s="83"/>
      <c r="FD36" s="109"/>
      <c r="FE36" s="89"/>
      <c r="FF36" s="2"/>
      <c r="FG36" s="67">
        <f t="shared" ref="FG36" si="745">FB35</f>
        <v>44486</v>
      </c>
      <c r="FH36" s="6"/>
      <c r="FI36" s="84"/>
      <c r="FJ36" s="6"/>
      <c r="FK36" s="84"/>
      <c r="FL36" s="7"/>
      <c r="FN36" s="81" t="str">
        <f>INDEX(Paramètres_Application!$N$1:$N$367,SUMPRODUCT((Paramètres_Application!$L$2:$L$367=MONTH(FO35))*(DAY(FO35)=Paramètres_Application!$M$2:$M$367)*ROW(Paramètres_Application!$L$2:$L$367)))</f>
        <v xml:space="preserve"> Elisabeth</v>
      </c>
      <c r="FO36" s="82"/>
      <c r="FP36" s="83"/>
      <c r="FQ36" s="109"/>
      <c r="FR36" s="89"/>
      <c r="FS36" s="32"/>
      <c r="FT36" s="67">
        <f t="shared" ref="FT36" si="746">FO35</f>
        <v>44517</v>
      </c>
      <c r="FU36" s="6"/>
      <c r="FV36" s="84"/>
      <c r="FW36" s="6"/>
      <c r="FX36" s="84"/>
      <c r="FY36" s="7"/>
      <c r="GA36" s="81" t="str">
        <f>INDEX(Paramètres_Application!$N$1:$N$367,SUMPRODUCT((Paramètres_Application!$L$2:$L$367=MONTH(GB35))*(DAY(GB35)=Paramètres_Application!$M$2:$M$367)*ROW(Paramètres_Application!$L$2:$L$367)))</f>
        <v xml:space="preserve"> Gaël</v>
      </c>
      <c r="GB36" s="82"/>
      <c r="GC36" s="83"/>
      <c r="GD36" s="109"/>
      <c r="GE36" s="89"/>
      <c r="GF36" s="2"/>
      <c r="GG36" s="67">
        <f t="shared" ref="GG36" si="747">GB35</f>
        <v>44547</v>
      </c>
      <c r="GH36" s="6"/>
      <c r="GI36" s="84"/>
      <c r="GJ36" s="6"/>
      <c r="GK36" s="84"/>
      <c r="GL36" s="7"/>
      <c r="GN36" s="81" t="str">
        <f>INDEX(Paramètres_Application!$N$1:$N$367,SUMPRODUCT((Paramètres_Application!$L$2:$L$367=MONTH(GO35))*(DAY(GO35)=Paramètres_Application!$M$2:$M$367)*ROW(Paramètres_Application!$L$2:$L$367)))</f>
        <v xml:space="preserve"> Roseline</v>
      </c>
      <c r="GO36" s="82"/>
      <c r="GP36" s="83"/>
      <c r="GQ36" s="109"/>
      <c r="GR36" s="89"/>
      <c r="GS36" s="2"/>
      <c r="GT36" s="67">
        <f t="shared" ref="GT36" si="748">GO35</f>
        <v>44578</v>
      </c>
      <c r="GU36" s="6"/>
      <c r="GV36" s="84"/>
      <c r="GW36" s="6"/>
      <c r="GX36" s="84"/>
      <c r="GY36" s="7"/>
    </row>
    <row r="37" spans="1:207" ht="22.5" customHeight="1" x14ac:dyDescent="0.25">
      <c r="A37" s="19" t="str">
        <f t="shared" si="13"/>
        <v>V</v>
      </c>
      <c r="B37" s="20">
        <f t="shared" ref="B37" si="749">B35+1</f>
        <v>44183</v>
      </c>
      <c r="C37" s="11" t="str">
        <f>TEXT(B37-DATE(An-1,1,1)+((DATE(An,1,1)-DATE(An-1,1,1))-365),"000")&amp;" - "&amp;TEXT(DATE(An-1,12,31)-B37,"000")</f>
        <v>353 - 013</v>
      </c>
      <c r="D37" s="108" t="str">
        <f>IFERROR(INDEX(Paramètres_Application!$J$2:$J$35,MATCH(Calendrier!B37,Paramètres_Application!$I$2:$I$35,0)),"")</f>
        <v/>
      </c>
      <c r="E37" s="88" t="str">
        <f>IF(A37="L","S" &amp; TEXT(INT((B37-LOOKUP(B37,DATE(YEAR(B37)+{-1;0;1},1,3)-WEEKDAY(DATE(YEAR(B37)+{-1;0;1},1,3))+2))/7)+1,"00"),"")</f>
        <v/>
      </c>
      <c r="F37" s="2"/>
      <c r="G37" s="67">
        <f t="shared" ref="G37" si="750">B37</f>
        <v>44183</v>
      </c>
      <c r="H37" s="6"/>
      <c r="I37" s="84"/>
      <c r="J37" s="6"/>
      <c r="K37" s="84"/>
      <c r="L37" s="7"/>
      <c r="N37" s="9" t="str">
        <f t="shared" si="14"/>
        <v>L</v>
      </c>
      <c r="O37" s="10">
        <f t="shared" ref="O37" si="751">O35+1</f>
        <v>44214</v>
      </c>
      <c r="P37" s="11" t="str">
        <f>TEXT(O37-DATE(An,1,1)+1,"000")&amp;" - "&amp;TEXT(DATE(An,12,31)-O35,"000")-1</f>
        <v>018 - 347</v>
      </c>
      <c r="Q37" s="108" t="str">
        <f>IFERROR(INDEX(Paramètres_Application!$J$2:$J$35,MATCH(Calendrier!O37,Paramètres_Application!$I$2:$I$35,0)),"")</f>
        <v/>
      </c>
      <c r="R37" s="88" t="str">
        <f>IF(N37="L","S" &amp; TEXT(INT((O37-LOOKUP(O37,DATE(YEAR(O37)+{-1;0;1},1,3)-WEEKDAY(DATE(YEAR(O37)+{-1;0;1},1,3))+2))/7)+1,"00"),"")</f>
        <v>S03</v>
      </c>
      <c r="S37" s="2"/>
      <c r="T37" s="67">
        <f t="shared" ref="T37" si="752">O37</f>
        <v>44214</v>
      </c>
      <c r="U37" s="6"/>
      <c r="V37" s="84"/>
      <c r="W37" s="6"/>
      <c r="X37" s="84"/>
      <c r="Y37" s="7"/>
      <c r="AA37" s="19" t="str">
        <f t="shared" si="15"/>
        <v>J</v>
      </c>
      <c r="AB37" s="20">
        <f t="shared" ref="AB37" si="753">AB35+1</f>
        <v>44245</v>
      </c>
      <c r="AC37" s="11" t="str">
        <f>TEXT(AB37-DATE(An,1,1)+1,"000")&amp;" - "&amp;TEXT(DATE(An,12,31)-AB35,"000")-1</f>
        <v>049 - 316</v>
      </c>
      <c r="AD37" s="108" t="str">
        <f>IFERROR(INDEX(Paramètres_Application!$J$2:$J$35,MATCH(Calendrier!AB37,Paramètres_Application!$I$2:$I$35,0)),"")</f>
        <v/>
      </c>
      <c r="AE37" s="88" t="str">
        <f>IF(AA37="L","S" &amp; TEXT(INT((AB37-LOOKUP(AB37,DATE(YEAR(AB37)+{-1;0;1},1,3)-WEEKDAY(DATE(YEAR(AB37)+{-1;0;1},1,3))+2))/7)+1,"00"),"")</f>
        <v/>
      </c>
      <c r="AF37" s="2"/>
      <c r="AG37" s="67">
        <f t="shared" ref="AG37" si="754">AB37</f>
        <v>44245</v>
      </c>
      <c r="AH37" s="6"/>
      <c r="AI37" s="84"/>
      <c r="AJ37" s="6"/>
      <c r="AK37" s="84"/>
      <c r="AL37" s="7"/>
      <c r="AN37" s="23" t="str">
        <f t="shared" si="16"/>
        <v>J</v>
      </c>
      <c r="AO37" s="24">
        <f t="shared" ref="AO37" si="755">AO35+1</f>
        <v>44273</v>
      </c>
      <c r="AP37" s="22" t="str">
        <f>TEXT(AO37-DATE(An,1,1)+1,"000")&amp;" - "&amp;TEXT(DATE(An,12,31)-AO35,"000")-1</f>
        <v>077 - 288</v>
      </c>
      <c r="AQ37" s="108" t="str">
        <f>IFERROR(INDEX(Paramètres_Application!$J$2:$J$35,MATCH(Calendrier!AO37,Paramètres_Application!$I$2:$I$35,0)),"")</f>
        <v/>
      </c>
      <c r="AR37" s="88" t="str">
        <f>IF(AN37="L","S" &amp; TEXT(INT((AO37-LOOKUP(AO37,DATE(YEAR(AO37)+{-1;0;1},1,3)-WEEKDAY(DATE(YEAR(AO37)+{-1;0;1},1,3))+2))/7)+1,"00"),"")</f>
        <v/>
      </c>
      <c r="AS37" s="2"/>
      <c r="AT37" s="67">
        <f t="shared" ref="AT37" si="756">AO37</f>
        <v>44273</v>
      </c>
      <c r="AU37" s="6"/>
      <c r="AV37" s="84"/>
      <c r="AW37" s="6"/>
      <c r="AX37" s="84"/>
      <c r="AY37" s="7"/>
      <c r="BA37" s="19" t="str">
        <f t="shared" si="17"/>
        <v>D</v>
      </c>
      <c r="BB37" s="20">
        <f t="shared" ref="BB37" si="757">BB35+1</f>
        <v>44304</v>
      </c>
      <c r="BC37" s="11" t="str">
        <f>TEXT(BB37-DATE(An,1,1)+1,"000")&amp;" - "&amp;TEXT(DATE(An,12,31)-BB35,"000")-1</f>
        <v>108 - 257</v>
      </c>
      <c r="BD37" s="108" t="str">
        <f>IFERROR(INDEX(Paramètres_Application!$J$2:$J$35,MATCH(Calendrier!BB37,Paramètres_Application!$I$2:$I$35,0)),"")</f>
        <v/>
      </c>
      <c r="BE37" s="88" t="str">
        <f>IF(BA37="L","S" &amp; TEXT(INT((BB37-LOOKUP(BB37,DATE(YEAR(BB37)+{-1;0;1},1,3)-WEEKDAY(DATE(YEAR(BB37)+{-1;0;1},1,3))+2))/7)+1,"00"),"")</f>
        <v/>
      </c>
      <c r="BF37" s="2"/>
      <c r="BG37" s="67">
        <f t="shared" ref="BG37" si="758">BB37</f>
        <v>44304</v>
      </c>
      <c r="BH37" s="6"/>
      <c r="BI37" s="84"/>
      <c r="BJ37" s="6"/>
      <c r="BK37" s="84"/>
      <c r="BL37" s="7"/>
      <c r="BN37" s="23" t="str">
        <f t="shared" si="18"/>
        <v>M</v>
      </c>
      <c r="BO37" s="24">
        <f t="shared" ref="BO37" si="759">BO35+1</f>
        <v>44334</v>
      </c>
      <c r="BP37" s="22" t="str">
        <f>TEXT(BO37-DATE(An,1,1)+1,"000")&amp;" - "&amp;TEXT(DATE(An,12,31)-BO35,"000")-1</f>
        <v>138 - 227</v>
      </c>
      <c r="BQ37" s="108" t="str">
        <f>IFERROR(INDEX(Paramètres_Application!$J$2:$J$35,MATCH(Calendrier!BO37,Paramètres_Application!$I$2:$I$35,0)),"")</f>
        <v/>
      </c>
      <c r="BR37" s="88" t="str">
        <f>IF(BN37="L","S" &amp; TEXT(INT((BO37-LOOKUP(BO37,DATE(YEAR(BO37)+{-1;0;1},1,3)-WEEKDAY(DATE(YEAR(BO37)+{-1;0;1},1,3))+2))/7)+1,"00"),"")</f>
        <v/>
      </c>
      <c r="BS37" s="2"/>
      <c r="BT37" s="67">
        <f t="shared" ref="BT37" si="760">BO37</f>
        <v>44334</v>
      </c>
      <c r="BU37" s="6"/>
      <c r="BV37" s="84"/>
      <c r="BW37" s="6"/>
      <c r="BX37" s="84"/>
      <c r="BY37" s="7"/>
      <c r="CA37" s="19" t="str">
        <f t="shared" si="19"/>
        <v>V</v>
      </c>
      <c r="CB37" s="20">
        <f t="shared" ref="CB37" si="761">CB35+1</f>
        <v>44365</v>
      </c>
      <c r="CC37" s="11" t="str">
        <f>TEXT(CB37-DATE(An,1,1)+1,"000")&amp;" - "&amp;TEXT(DATE(An,12,31)-CB35,"000")-1</f>
        <v>169 - 196</v>
      </c>
      <c r="CD37" s="108" t="str">
        <f>IFERROR(INDEX(Paramètres_Application!$J$2:$J$35,MATCH(Calendrier!CB37,Paramètres_Application!$I$2:$I$35,0)),"")</f>
        <v/>
      </c>
      <c r="CE37" s="88" t="str">
        <f>IF(CA37="L","S" &amp; TEXT(INT((CB37-LOOKUP(CB37,DATE(YEAR(CB37)+{-1;0;1},1,3)-WEEKDAY(DATE(YEAR(CB37)+{-1;0;1},1,3))+2))/7)+1,"00"),"")</f>
        <v/>
      </c>
      <c r="CF37" s="2"/>
      <c r="CG37" s="67">
        <f t="shared" ref="CG37" si="762">CB37</f>
        <v>44365</v>
      </c>
      <c r="CH37" s="6"/>
      <c r="CI37" s="84"/>
      <c r="CJ37" s="6"/>
      <c r="CK37" s="84"/>
      <c r="CL37" s="7"/>
      <c r="CN37" s="23" t="str">
        <f t="shared" si="20"/>
        <v>D</v>
      </c>
      <c r="CO37" s="24">
        <f t="shared" ref="CO37" si="763">CO35+1</f>
        <v>44395</v>
      </c>
      <c r="CP37" s="22" t="str">
        <f>TEXT(CO37-DATE(An,1,1)+1,"000")&amp;" - "&amp;TEXT(DATE(An,12,31)-CO35,"000")-1</f>
        <v>199 - 166</v>
      </c>
      <c r="CQ37" s="108" t="str">
        <f>IFERROR(INDEX(Paramètres_Application!$J$2:$J$35,MATCH(Calendrier!CO37,Paramètres_Application!$I$2:$I$35,0)),"")</f>
        <v/>
      </c>
      <c r="CR37" s="88" t="str">
        <f>IF(CN37="L","S" &amp; TEXT(INT((CO37-LOOKUP(CO37,DATE(YEAR(CO37)+{-1;0;1},1,3)-WEEKDAY(DATE(YEAR(CO37)+{-1;0;1},1,3))+2))/7)+1,"00"),"")</f>
        <v/>
      </c>
      <c r="CS37" s="2"/>
      <c r="CT37" s="67">
        <f t="shared" ref="CT37" si="764">CO37</f>
        <v>44395</v>
      </c>
      <c r="CU37" s="6"/>
      <c r="CV37" s="84"/>
      <c r="CW37" s="6"/>
      <c r="CX37" s="84"/>
      <c r="CY37" s="7"/>
      <c r="CZ37" s="18"/>
      <c r="DA37" s="19" t="str">
        <f t="shared" si="21"/>
        <v>V</v>
      </c>
      <c r="DB37" s="20">
        <f t="shared" ref="DB37" si="765">DB35+1</f>
        <v>44365</v>
      </c>
      <c r="DC37" s="11" t="str">
        <f>TEXT(DB37-DATE(An,1,1)+1,"000")&amp;" - "&amp;TEXT(DATE(An,12,31)-DB35,"000")-1</f>
        <v>169 - 196</v>
      </c>
      <c r="DD37" s="108" t="str">
        <f>IFERROR(INDEX(Paramètres_Application!$J$2:$J$35,MATCH(Calendrier!DB37,Paramètres_Application!$I$2:$I$35,0)),"")</f>
        <v/>
      </c>
      <c r="DE37" s="88" t="str">
        <f>IF(DA37="L","S" &amp; TEXT(INT((DB37-LOOKUP(DB37,DATE(YEAR(DB37)+{-1;0;1},1,3)-WEEKDAY(DATE(YEAR(DB37)+{-1;0;1},1,3))+2))/7)+1,"00"),"")</f>
        <v/>
      </c>
      <c r="DF37" s="2"/>
      <c r="DG37" s="67">
        <f t="shared" ref="DG37" si="766">DB37</f>
        <v>44365</v>
      </c>
      <c r="DH37" s="6"/>
      <c r="DI37" s="84"/>
      <c r="DJ37" s="6"/>
      <c r="DK37" s="84"/>
      <c r="DL37" s="7"/>
      <c r="DN37" s="23" t="str">
        <f t="shared" si="22"/>
        <v>D</v>
      </c>
      <c r="DO37" s="24">
        <f t="shared" ref="DO37" si="767">DO35+1</f>
        <v>44395</v>
      </c>
      <c r="DP37" s="22" t="str">
        <f>TEXT(DO37-DATE(An,1,1)+1,"000")&amp;" - "&amp;TEXT(DATE(An,12,31)-DO35,"000")-1</f>
        <v>199 - 166</v>
      </c>
      <c r="DQ37" s="108" t="str">
        <f>IFERROR(INDEX(Paramètres_Application!$J$2:$J$35,MATCH(Calendrier!DO37,Paramètres_Application!$I$2:$I$35,0)),"")</f>
        <v/>
      </c>
      <c r="DR37" s="88" t="str">
        <f>IF(DN37="L","S" &amp; TEXT(INT((DO37-LOOKUP(DO37,DATE(YEAR(DO37)+{-1;0;1},1,3)-WEEKDAY(DATE(YEAR(DO37)+{-1;0;1},1,3))+2))/7)+1,"00"),"")</f>
        <v/>
      </c>
      <c r="DS37" s="2"/>
      <c r="DT37" s="67">
        <f t="shared" ref="DT37" si="768">DO37</f>
        <v>44395</v>
      </c>
      <c r="DU37" s="6"/>
      <c r="DV37" s="84"/>
      <c r="DW37" s="6"/>
      <c r="DX37" s="84"/>
      <c r="DY37" s="7"/>
      <c r="EA37" s="19" t="str">
        <f t="shared" si="23"/>
        <v>M</v>
      </c>
      <c r="EB37" s="20">
        <f t="shared" ref="EB37" si="769">EB35+1</f>
        <v>44426</v>
      </c>
      <c r="EC37" s="11" t="str">
        <f>TEXT(EB37-DATE(An,1,1)+1,"000")&amp;" - "&amp;TEXT(DATE(An,12,31)-EB35,"000")-1</f>
        <v>230 - 135</v>
      </c>
      <c r="ED37" s="108" t="str">
        <f>IFERROR(INDEX(Paramètres_Application!$J$2:$J$35,MATCH(Calendrier!EB37,Paramètres_Application!$I$2:$I$35,0)),"")</f>
        <v/>
      </c>
      <c r="EE37" s="88" t="str">
        <f>IF(EA37="L","S" &amp; TEXT(INT((EB37-LOOKUP(EB37,DATE(YEAR(EB37)+{-1;0;1},1,3)-WEEKDAY(DATE(YEAR(EB37)+{-1;0;1},1,3))+2))/7)+1,"00"),"")</f>
        <v/>
      </c>
      <c r="EF37" s="2"/>
      <c r="EG37" s="67">
        <f t="shared" ref="EG37" si="770">EB37</f>
        <v>44426</v>
      </c>
      <c r="EH37" s="6"/>
      <c r="EI37" s="84"/>
      <c r="EJ37" s="6"/>
      <c r="EK37" s="84"/>
      <c r="EL37" s="7"/>
      <c r="EN37" s="23" t="str">
        <f t="shared" si="24"/>
        <v>S</v>
      </c>
      <c r="EO37" s="24">
        <f t="shared" ref="EO37" si="771">EO35+1</f>
        <v>44457</v>
      </c>
      <c r="EP37" s="22" t="str">
        <f>TEXT(EO37-DATE(An,1,1)+1,"000")&amp;" - "&amp;TEXT(DATE(An,12,31)-EO35,"000")-1</f>
        <v>261 - 104</v>
      </c>
      <c r="EQ37" s="108" t="str">
        <f>IFERROR(INDEX(Paramètres_Application!$J$2:$J$35,MATCH(Calendrier!EO37,Paramètres_Application!$I$2:$I$35,0)),"")</f>
        <v/>
      </c>
      <c r="ER37" s="88" t="str">
        <f>IF(EN37="L","S" &amp; TEXT(INT((EO37-LOOKUP(EO37,DATE(YEAR(EO37)+{-1;0;1},1,3)-WEEKDAY(DATE(YEAR(EO37)+{-1;0;1},1,3))+2))/7)+1,"00"),"")</f>
        <v/>
      </c>
      <c r="ES37" s="2"/>
      <c r="ET37" s="67">
        <f t="shared" ref="ET37" si="772">EO37</f>
        <v>44457</v>
      </c>
      <c r="EU37" s="6"/>
      <c r="EV37" s="84"/>
      <c r="EW37" s="6"/>
      <c r="EX37" s="84"/>
      <c r="EY37" s="7"/>
      <c r="FA37" s="19" t="str">
        <f t="shared" si="25"/>
        <v>L</v>
      </c>
      <c r="FB37" s="20">
        <f t="shared" ref="FB37" si="773">FB35+1</f>
        <v>44487</v>
      </c>
      <c r="FC37" s="11" t="str">
        <f>TEXT(FB37-DATE(An,1,1)+1,"000")&amp;" - "&amp;TEXT(DATE(An,12,31)-FB35,"000")-1</f>
        <v>291 - 74</v>
      </c>
      <c r="FD37" s="108" t="str">
        <f>IFERROR(INDEX(Paramètres_Application!$J$2:$J$35,MATCH(Calendrier!FB37,Paramètres_Application!$I$2:$I$35,0)),"")</f>
        <v/>
      </c>
      <c r="FE37" s="88" t="str">
        <f>IF(FA37="L","S" &amp; TEXT(INT((FB37-LOOKUP(FB37,DATE(YEAR(FB37)+{-1;0;1},1,3)-WEEKDAY(DATE(YEAR(FB37)+{-1;0;1},1,3))+2))/7)+1,"00"),"")</f>
        <v>S42</v>
      </c>
      <c r="FF37" s="2"/>
      <c r="FG37" s="67">
        <f t="shared" ref="FG37" si="774">FB37</f>
        <v>44487</v>
      </c>
      <c r="FH37" s="6"/>
      <c r="FI37" s="84"/>
      <c r="FJ37" s="6"/>
      <c r="FK37" s="84"/>
      <c r="FL37" s="7"/>
      <c r="FN37" s="23" t="str">
        <f t="shared" si="26"/>
        <v>J</v>
      </c>
      <c r="FO37" s="24">
        <f t="shared" ref="FO37" si="775">FO35+1</f>
        <v>44518</v>
      </c>
      <c r="FP37" s="22" t="str">
        <f>TEXT(FO37-DATE(An,1,1)+1,"000")&amp;" - "&amp;TEXT(DATE(An,12,31)-FO35,"000")-1</f>
        <v>322 - 43</v>
      </c>
      <c r="FQ37" s="108" t="str">
        <f>IFERROR(INDEX(Paramètres_Application!$J$2:$J$35,MATCH(Calendrier!FO37,Paramètres_Application!$I$2:$I$35,0)),"")</f>
        <v/>
      </c>
      <c r="FR37" s="88" t="str">
        <f>IF(FN37="L","S" &amp; TEXT(INT((FO37-LOOKUP(FO37,DATE(YEAR(FO37)+{-1;0;1},1,3)-WEEKDAY(DATE(YEAR(FO37)+{-1;0;1},1,3))+2))/7)+1,"00"),"")</f>
        <v/>
      </c>
      <c r="FS37" s="32"/>
      <c r="FT37" s="67">
        <f t="shared" ref="FT37" si="776">FO37</f>
        <v>44518</v>
      </c>
      <c r="FU37" s="6"/>
      <c r="FV37" s="84"/>
      <c r="FW37" s="6"/>
      <c r="FX37" s="84"/>
      <c r="FY37" s="7"/>
      <c r="GA37" s="19" t="str">
        <f t="shared" si="27"/>
        <v>S</v>
      </c>
      <c r="GB37" s="20">
        <f t="shared" ref="GB37" si="777">GB35+1</f>
        <v>44548</v>
      </c>
      <c r="GC37" s="11" t="str">
        <f>TEXT(GB37-DATE(An,1,1)+1,"000")&amp;" - "&amp;TEXT(DATE(An,12,31)-GB35,"000")-1</f>
        <v>352 - 13</v>
      </c>
      <c r="GD37" s="108" t="str">
        <f>IFERROR(INDEX(Paramètres_Application!$J$2:$J$35,MATCH(Calendrier!GB37,Paramètres_Application!$I$2:$I$35,0)),"")</f>
        <v/>
      </c>
      <c r="GE37" s="88" t="str">
        <f>IF(GA37="L","S" &amp; TEXT(INT((GB37-LOOKUP(GB37,DATE(YEAR(GB37)+{-1;0;1},1,3)-WEEKDAY(DATE(YEAR(GB37)+{-1;0;1},1,3))+2))/7)+1,"00"),"")</f>
        <v/>
      </c>
      <c r="GF37" s="2"/>
      <c r="GG37" s="67">
        <f t="shared" ref="GG37" si="778">GB37</f>
        <v>44548</v>
      </c>
      <c r="GH37" s="6"/>
      <c r="GI37" s="84"/>
      <c r="GJ37" s="6"/>
      <c r="GK37" s="84"/>
      <c r="GL37" s="7"/>
      <c r="GN37" s="23" t="str">
        <f t="shared" si="28"/>
        <v>M</v>
      </c>
      <c r="GO37" s="24">
        <f t="shared" ref="GO37" si="779">GO35+1</f>
        <v>44579</v>
      </c>
      <c r="GP37" s="22" t="str">
        <f>TEXT(GO37-DATE(An+1,1,1)+1,"000")&amp;" - "&amp;TEXT(DATE(An+1,12,31)-GO35,"000")-1</f>
        <v>018 - 347</v>
      </c>
      <c r="GQ37" s="108" t="str">
        <f>IFERROR(INDEX(Paramètres_Application!$J$2:$J$35,MATCH(Calendrier!GO37,Paramètres_Application!$I$2:$I$35,0)),"")</f>
        <v/>
      </c>
      <c r="GR37" s="88" t="str">
        <f>IF(GN37="L","S" &amp; TEXT(INT((GO37-LOOKUP(GO37,DATE(YEAR(GO37)+{-1;0;1},1,3)-WEEKDAY(DATE(YEAR(GO37)+{-1;0;1},1,3))+2))/7)+1,"00"),"")</f>
        <v/>
      </c>
      <c r="GS37" s="2"/>
      <c r="GT37" s="67">
        <f t="shared" ref="GT37" si="780">GO37</f>
        <v>44579</v>
      </c>
      <c r="GU37" s="6"/>
      <c r="GV37" s="84"/>
      <c r="GW37" s="6"/>
      <c r="GX37" s="84"/>
      <c r="GY37" s="7"/>
    </row>
    <row r="38" spans="1:207" ht="22.5" customHeight="1" x14ac:dyDescent="0.25">
      <c r="A38" s="81" t="str">
        <f>INDEX(Paramètres_Application!$N$1:$N$367,SUMPRODUCT((Paramètres_Application!$L$2:$L$367=MONTH(B37))*(DAY(B37)=Paramètres_Application!$M$2:$M$367)*ROW(Paramètres_Application!$L$2:$L$367)))</f>
        <v xml:space="preserve"> Gatien</v>
      </c>
      <c r="B38" s="82"/>
      <c r="C38" s="83"/>
      <c r="D38" s="109"/>
      <c r="E38" s="89"/>
      <c r="F38" s="2"/>
      <c r="G38" s="67">
        <f t="shared" ref="G38" si="781">B37</f>
        <v>44183</v>
      </c>
      <c r="H38" s="6"/>
      <c r="I38" s="84"/>
      <c r="J38" s="6"/>
      <c r="K38" s="84"/>
      <c r="L38" s="7"/>
      <c r="N38" s="81" t="str">
        <f>INDEX(Paramètres_Application!$N$1:$N$367,SUMPRODUCT((Paramètres_Application!$L$2:$L$367=MONTH(O37))*(DAY(O37)=Paramètres_Application!$M$2:$M$367)*ROW(Paramètres_Application!$L$2:$L$367)))</f>
        <v xml:space="preserve"> Prisca</v>
      </c>
      <c r="O38" s="82"/>
      <c r="P38" s="83"/>
      <c r="Q38" s="109"/>
      <c r="R38" s="89"/>
      <c r="S38" s="2"/>
      <c r="T38" s="67">
        <f t="shared" ref="T38" si="782">O37</f>
        <v>44214</v>
      </c>
      <c r="U38" s="6"/>
      <c r="V38" s="84"/>
      <c r="W38" s="6"/>
      <c r="X38" s="84"/>
      <c r="Y38" s="7"/>
      <c r="AA38" s="81" t="str">
        <f>INDEX(Paramètres_Application!$N$1:$N$367,SUMPRODUCT((Paramètres_Application!$L$2:$L$367=MONTH(AB37))*(DAY(AB37)=Paramètres_Application!$M$2:$M$367)*ROW(Paramètres_Application!$L$2:$L$367)))</f>
        <v xml:space="preserve"> Bernadette</v>
      </c>
      <c r="AB38" s="82"/>
      <c r="AC38" s="83"/>
      <c r="AD38" s="109"/>
      <c r="AE38" s="89"/>
      <c r="AF38" s="2"/>
      <c r="AG38" s="67">
        <f t="shared" ref="AG38" si="783">AB37</f>
        <v>44245</v>
      </c>
      <c r="AH38" s="6"/>
      <c r="AI38" s="84"/>
      <c r="AJ38" s="6"/>
      <c r="AK38" s="84"/>
      <c r="AL38" s="7"/>
      <c r="AN38" s="81" t="str">
        <f>INDEX(Paramètres_Application!$N$1:$N$367,SUMPRODUCT((Paramètres_Application!$L$2:$L$367=MONTH(AO37))*(DAY(AO37)=Paramètres_Application!$M$2:$M$367)*ROW(Paramètres_Application!$L$2:$L$367)))</f>
        <v xml:space="preserve"> Cyrille</v>
      </c>
      <c r="AO38" s="82"/>
      <c r="AP38" s="83"/>
      <c r="AQ38" s="109"/>
      <c r="AR38" s="89"/>
      <c r="AS38" s="2"/>
      <c r="AT38" s="67">
        <f t="shared" ref="AT38" si="784">AO37</f>
        <v>44273</v>
      </c>
      <c r="AU38" s="6"/>
      <c r="AV38" s="84"/>
      <c r="AW38" s="6"/>
      <c r="AX38" s="84"/>
      <c r="AY38" s="7"/>
      <c r="BA38" s="81" t="str">
        <f>INDEX(Paramètres_Application!$N$1:$N$367,SUMPRODUCT((Paramètres_Application!$L$2:$L$367=MONTH(BB37))*(DAY(BB37)=Paramètres_Application!$M$2:$M$367)*ROW(Paramètres_Application!$L$2:$L$367)))</f>
        <v xml:space="preserve"> Parfait</v>
      </c>
      <c r="BB38" s="82"/>
      <c r="BC38" s="83"/>
      <c r="BD38" s="109"/>
      <c r="BE38" s="89"/>
      <c r="BF38" s="2"/>
      <c r="BG38" s="67">
        <f t="shared" ref="BG38" si="785">BB37</f>
        <v>44304</v>
      </c>
      <c r="BH38" s="6"/>
      <c r="BI38" s="84"/>
      <c r="BJ38" s="6"/>
      <c r="BK38" s="84"/>
      <c r="BL38" s="7"/>
      <c r="BN38" s="81" t="str">
        <f>INDEX(Paramètres_Application!$N$1:$N$367,SUMPRODUCT((Paramètres_Application!$L$2:$L$367=MONTH(BO37))*(DAY(BO37)=Paramètres_Application!$M$2:$M$367)*ROW(Paramètres_Application!$L$2:$L$367)))</f>
        <v xml:space="preserve"> Eric</v>
      </c>
      <c r="BO38" s="82"/>
      <c r="BP38" s="83"/>
      <c r="BQ38" s="109"/>
      <c r="BR38" s="89"/>
      <c r="BS38" s="2"/>
      <c r="BT38" s="67">
        <f t="shared" ref="BT38" si="786">BO37</f>
        <v>44334</v>
      </c>
      <c r="BU38" s="6"/>
      <c r="BV38" s="84"/>
      <c r="BW38" s="6"/>
      <c r="BX38" s="84"/>
      <c r="BY38" s="7"/>
      <c r="CA38" s="81" t="str">
        <f>INDEX(Paramètres_Application!$N$1:$N$367,SUMPRODUCT((Paramètres_Application!$L$2:$L$367=MONTH(CB37))*(DAY(CB37)=Paramètres_Application!$M$2:$M$367)*ROW(Paramètres_Application!$L$2:$L$367)))</f>
        <v xml:space="preserve"> Léonce</v>
      </c>
      <c r="CB38" s="82"/>
      <c r="CC38" s="83"/>
      <c r="CD38" s="109"/>
      <c r="CE38" s="89"/>
      <c r="CF38" s="2"/>
      <c r="CG38" s="67">
        <f t="shared" ref="CG38" si="787">CB37</f>
        <v>44365</v>
      </c>
      <c r="CH38" s="6"/>
      <c r="CI38" s="84"/>
      <c r="CJ38" s="6"/>
      <c r="CK38" s="84"/>
      <c r="CL38" s="7"/>
      <c r="CN38" s="81" t="str">
        <f>INDEX(Paramètres_Application!$N$1:$N$367,SUMPRODUCT((Paramètres_Application!$L$2:$L$367=MONTH(CO37))*(DAY(CO37)=Paramètres_Application!$M$2:$M$367)*ROW(Paramètres_Application!$L$2:$L$367)))</f>
        <v xml:space="preserve"> Frédéric</v>
      </c>
      <c r="CO38" s="82"/>
      <c r="CP38" s="83"/>
      <c r="CQ38" s="109"/>
      <c r="CR38" s="89"/>
      <c r="CS38" s="2"/>
      <c r="CT38" s="67">
        <f t="shared" ref="CT38" si="788">CO37</f>
        <v>44395</v>
      </c>
      <c r="CU38" s="6"/>
      <c r="CV38" s="84"/>
      <c r="CW38" s="6"/>
      <c r="CX38" s="84"/>
      <c r="CY38" s="7"/>
      <c r="CZ38" s="18"/>
      <c r="DA38" s="81" t="str">
        <f>INDEX(Paramètres_Application!$N$1:$N$367,SUMPRODUCT((Paramètres_Application!$L$2:$L$367=MONTH(DB37))*(DAY(DB37)=Paramètres_Application!$M$2:$M$367)*ROW(Paramètres_Application!$L$2:$L$367)))</f>
        <v xml:space="preserve"> Léonce</v>
      </c>
      <c r="DB38" s="82"/>
      <c r="DC38" s="83"/>
      <c r="DD38" s="109"/>
      <c r="DE38" s="89"/>
      <c r="DF38" s="2"/>
      <c r="DG38" s="67">
        <f t="shared" ref="DG38" si="789">DB37</f>
        <v>44365</v>
      </c>
      <c r="DH38" s="6"/>
      <c r="DI38" s="84"/>
      <c r="DJ38" s="6"/>
      <c r="DK38" s="84"/>
      <c r="DL38" s="7"/>
      <c r="DN38" s="81" t="str">
        <f>INDEX(Paramètres_Application!$N$1:$N$367,SUMPRODUCT((Paramètres_Application!$L$2:$L$367=MONTH(DO37))*(DAY(DO37)=Paramètres_Application!$M$2:$M$367)*ROW(Paramètres_Application!$L$2:$L$367)))</f>
        <v xml:space="preserve"> Frédéric</v>
      </c>
      <c r="DO38" s="82"/>
      <c r="DP38" s="83"/>
      <c r="DQ38" s="109"/>
      <c r="DR38" s="89"/>
      <c r="DS38" s="2"/>
      <c r="DT38" s="67">
        <f t="shared" ref="DT38" si="790">DO37</f>
        <v>44395</v>
      </c>
      <c r="DU38" s="6"/>
      <c r="DV38" s="84"/>
      <c r="DW38" s="6"/>
      <c r="DX38" s="84"/>
      <c r="DY38" s="7"/>
      <c r="EA38" s="81" t="str">
        <f>INDEX(Paramètres_Application!$N$1:$N$367,SUMPRODUCT((Paramètres_Application!$L$2:$L$367=MONTH(EB37))*(DAY(EB37)=Paramètres_Application!$M$2:$M$367)*ROW(Paramètres_Application!$L$2:$L$367)))</f>
        <v xml:space="preserve"> Hélène</v>
      </c>
      <c r="EB38" s="82"/>
      <c r="EC38" s="83"/>
      <c r="ED38" s="109"/>
      <c r="EE38" s="89"/>
      <c r="EF38" s="2"/>
      <c r="EG38" s="67">
        <f t="shared" ref="EG38" si="791">EB37</f>
        <v>44426</v>
      </c>
      <c r="EH38" s="6"/>
      <c r="EI38" s="84"/>
      <c r="EJ38" s="6"/>
      <c r="EK38" s="84"/>
      <c r="EL38" s="7"/>
      <c r="EN38" s="81" t="str">
        <f>INDEX(Paramètres_Application!$N$1:$N$367,SUMPRODUCT((Paramètres_Application!$L$2:$L$367=MONTH(EO37))*(DAY(EO37)=Paramètres_Application!$M$2:$M$367)*ROW(Paramètres_Application!$L$2:$L$367)))</f>
        <v xml:space="preserve"> Nadège</v>
      </c>
      <c r="EO38" s="82"/>
      <c r="EP38" s="83"/>
      <c r="EQ38" s="109"/>
      <c r="ER38" s="89"/>
      <c r="ES38" s="2"/>
      <c r="ET38" s="67">
        <f t="shared" ref="ET38" si="792">EO37</f>
        <v>44457</v>
      </c>
      <c r="EU38" s="6"/>
      <c r="EV38" s="84"/>
      <c r="EW38" s="6"/>
      <c r="EX38" s="84"/>
      <c r="EY38" s="7"/>
      <c r="FA38" s="81" t="str">
        <f>INDEX(Paramètres_Application!$N$1:$N$367,SUMPRODUCT((Paramètres_Application!$L$2:$L$367=MONTH(FB37))*(DAY(FB37)=Paramètres_Application!$M$2:$M$367)*ROW(Paramètres_Application!$L$2:$L$367)))</f>
        <v xml:space="preserve"> Luc</v>
      </c>
      <c r="FB38" s="82"/>
      <c r="FC38" s="83"/>
      <c r="FD38" s="109"/>
      <c r="FE38" s="89"/>
      <c r="FF38" s="2"/>
      <c r="FG38" s="67">
        <f t="shared" ref="FG38" si="793">FB37</f>
        <v>44487</v>
      </c>
      <c r="FH38" s="6"/>
      <c r="FI38" s="84"/>
      <c r="FJ38" s="6"/>
      <c r="FK38" s="84"/>
      <c r="FL38" s="7"/>
      <c r="FN38" s="81" t="str">
        <f>INDEX(Paramètres_Application!$N$1:$N$367,SUMPRODUCT((Paramètres_Application!$L$2:$L$367=MONTH(FO37))*(DAY(FO37)=Paramètres_Application!$M$2:$M$367)*ROW(Paramètres_Application!$L$2:$L$367)))</f>
        <v xml:space="preserve"> Aude</v>
      </c>
      <c r="FO38" s="82"/>
      <c r="FP38" s="83"/>
      <c r="FQ38" s="109"/>
      <c r="FR38" s="89"/>
      <c r="FS38" s="32"/>
      <c r="FT38" s="67">
        <f t="shared" ref="FT38" si="794">FO37</f>
        <v>44518</v>
      </c>
      <c r="FU38" s="6"/>
      <c r="FV38" s="84"/>
      <c r="FW38" s="6"/>
      <c r="FX38" s="84"/>
      <c r="FY38" s="7"/>
      <c r="GA38" s="81" t="str">
        <f>INDEX(Paramètres_Application!$N$1:$N$367,SUMPRODUCT((Paramètres_Application!$L$2:$L$367=MONTH(GB37))*(DAY(GB37)=Paramètres_Application!$M$2:$M$367)*ROW(Paramètres_Application!$L$2:$L$367)))</f>
        <v xml:space="preserve"> Gatien</v>
      </c>
      <c r="GB38" s="82"/>
      <c r="GC38" s="83"/>
      <c r="GD38" s="109"/>
      <c r="GE38" s="89"/>
      <c r="GF38" s="2"/>
      <c r="GG38" s="67">
        <f t="shared" ref="GG38" si="795">GB37</f>
        <v>44548</v>
      </c>
      <c r="GH38" s="6"/>
      <c r="GI38" s="84"/>
      <c r="GJ38" s="6"/>
      <c r="GK38" s="84"/>
      <c r="GL38" s="7"/>
      <c r="GN38" s="81" t="str">
        <f>INDEX(Paramètres_Application!$N$1:$N$367,SUMPRODUCT((Paramètres_Application!$L$2:$L$367=MONTH(GO37))*(DAY(GO37)=Paramètres_Application!$M$2:$M$367)*ROW(Paramètres_Application!$L$2:$L$367)))</f>
        <v xml:space="preserve"> Prisca</v>
      </c>
      <c r="GO38" s="82"/>
      <c r="GP38" s="83"/>
      <c r="GQ38" s="109"/>
      <c r="GR38" s="89"/>
      <c r="GS38" s="2"/>
      <c r="GT38" s="67">
        <f t="shared" ref="GT38" si="796">GO37</f>
        <v>44579</v>
      </c>
      <c r="GU38" s="6"/>
      <c r="GV38" s="84"/>
      <c r="GW38" s="6"/>
      <c r="GX38" s="84"/>
      <c r="GY38" s="7"/>
    </row>
    <row r="39" spans="1:207" ht="22.5" customHeight="1" x14ac:dyDescent="0.25">
      <c r="A39" s="19" t="str">
        <f t="shared" si="13"/>
        <v>S</v>
      </c>
      <c r="B39" s="20">
        <f t="shared" ref="B39" si="797">B37+1</f>
        <v>44184</v>
      </c>
      <c r="C39" s="11" t="str">
        <f>TEXT(B39-DATE(An-1,1,1)+((DATE(An,1,1)-DATE(An-1,1,1))-365),"000")&amp;" - "&amp;TEXT(DATE(An-1,12,31)-B39,"000")</f>
        <v>354 - 012</v>
      </c>
      <c r="D39" s="108" t="str">
        <f>IFERROR(INDEX(Paramètres_Application!$J$2:$J$35,MATCH(Calendrier!B39,Paramètres_Application!$I$2:$I$35,0)),"")</f>
        <v/>
      </c>
      <c r="E39" s="88" t="str">
        <f>IF(A39="L","S" &amp; TEXT(INT((B39-LOOKUP(B39,DATE(YEAR(B39)+{-1;0;1},1,3)-WEEKDAY(DATE(YEAR(B39)+{-1;0;1},1,3))+2))/7)+1,"00"),"")</f>
        <v/>
      </c>
      <c r="F39" s="2"/>
      <c r="G39" s="67">
        <f t="shared" ref="G39" si="798">B39</f>
        <v>44184</v>
      </c>
      <c r="H39" s="6"/>
      <c r="I39" s="84"/>
      <c r="J39" s="6"/>
      <c r="K39" s="84"/>
      <c r="L39" s="7"/>
      <c r="N39" s="9" t="str">
        <f t="shared" si="14"/>
        <v>M</v>
      </c>
      <c r="O39" s="10">
        <f t="shared" ref="O39" si="799">O37+1</f>
        <v>44215</v>
      </c>
      <c r="P39" s="11" t="str">
        <f>TEXT(O39-DATE(An,1,1)+1,"000")&amp;" - "&amp;TEXT(DATE(An,12,31)-O37,"000")-1</f>
        <v>019 - 346</v>
      </c>
      <c r="Q39" s="108" t="str">
        <f>IFERROR(INDEX(Paramètres_Application!$J$2:$J$35,MATCH(Calendrier!O39,Paramètres_Application!$I$2:$I$35,0)),"")</f>
        <v/>
      </c>
      <c r="R39" s="88" t="str">
        <f>IF(N39="L","S" &amp; TEXT(INT((O39-LOOKUP(O39,DATE(YEAR(O39)+{-1;0;1},1,3)-WEEKDAY(DATE(YEAR(O39)+{-1;0;1},1,3))+2))/7)+1,"00"),"")</f>
        <v/>
      </c>
      <c r="S39" s="2"/>
      <c r="T39" s="67">
        <f t="shared" ref="T39" si="800">O39</f>
        <v>44215</v>
      </c>
      <c r="U39" s="6"/>
      <c r="V39" s="84"/>
      <c r="W39" s="6"/>
      <c r="X39" s="84"/>
      <c r="Y39" s="7"/>
      <c r="AA39" s="19" t="str">
        <f t="shared" si="15"/>
        <v>V</v>
      </c>
      <c r="AB39" s="20">
        <f t="shared" ref="AB39" si="801">AB37+1</f>
        <v>44246</v>
      </c>
      <c r="AC39" s="11" t="str">
        <f>TEXT(AB39-DATE(An,1,1)+1,"000")&amp;" - "&amp;TEXT(DATE(An,12,31)-AB37,"000")-1</f>
        <v>050 - 315</v>
      </c>
      <c r="AD39" s="108" t="str">
        <f>IFERROR(INDEX(Paramètres_Application!$J$2:$J$35,MATCH(Calendrier!AB39,Paramètres_Application!$I$2:$I$35,0)),"")</f>
        <v/>
      </c>
      <c r="AE39" s="88" t="str">
        <f>IF(AA39="L","S" &amp; TEXT(INT((AB39-LOOKUP(AB39,DATE(YEAR(AB39)+{-1;0;1},1,3)-WEEKDAY(DATE(YEAR(AB39)+{-1;0;1},1,3))+2))/7)+1,"00"),"")</f>
        <v/>
      </c>
      <c r="AF39" s="2"/>
      <c r="AG39" s="67">
        <f t="shared" ref="AG39" si="802">AB39</f>
        <v>44246</v>
      </c>
      <c r="AH39" s="6"/>
      <c r="AI39" s="84"/>
      <c r="AJ39" s="6"/>
      <c r="AK39" s="84"/>
      <c r="AL39" s="7"/>
      <c r="AN39" s="23" t="str">
        <f t="shared" si="16"/>
        <v>V</v>
      </c>
      <c r="AO39" s="24">
        <f t="shared" ref="AO39" si="803">AO37+1</f>
        <v>44274</v>
      </c>
      <c r="AP39" s="22" t="str">
        <f>TEXT(AO39-DATE(An,1,1)+1,"000")&amp;" - "&amp;TEXT(DATE(An,12,31)-AO37,"000")-1</f>
        <v>078 - 287</v>
      </c>
      <c r="AQ39" s="108" t="str">
        <f>IFERROR(INDEX(Paramètres_Application!$J$2:$J$35,MATCH(Calendrier!AO39,Paramètres_Application!$I$2:$I$35,0)),"")</f>
        <v/>
      </c>
      <c r="AR39" s="88" t="str">
        <f>IF(AN39="L","S" &amp; TEXT(INT((AO39-LOOKUP(AO39,DATE(YEAR(AO39)+{-1;0;1},1,3)-WEEKDAY(DATE(YEAR(AO39)+{-1;0;1},1,3))+2))/7)+1,"00"),"")</f>
        <v/>
      </c>
      <c r="AS39" s="2"/>
      <c r="AT39" s="67">
        <f t="shared" ref="AT39" si="804">AO39</f>
        <v>44274</v>
      </c>
      <c r="AU39" s="6"/>
      <c r="AV39" s="84"/>
      <c r="AW39" s="6"/>
      <c r="AX39" s="84"/>
      <c r="AY39" s="7"/>
      <c r="BA39" s="19" t="str">
        <f t="shared" si="17"/>
        <v>L</v>
      </c>
      <c r="BB39" s="20">
        <f t="shared" ref="BB39" si="805">BB37+1</f>
        <v>44305</v>
      </c>
      <c r="BC39" s="11" t="str">
        <f>TEXT(BB39-DATE(An,1,1)+1,"000")&amp;" - "&amp;TEXT(DATE(An,12,31)-BB37,"000")-1</f>
        <v>109 - 256</v>
      </c>
      <c r="BD39" s="108" t="str">
        <f>IFERROR(INDEX(Paramètres_Application!$J$2:$J$35,MATCH(Calendrier!BB39,Paramètres_Application!$I$2:$I$35,0)),"")</f>
        <v/>
      </c>
      <c r="BE39" s="88" t="str">
        <f>IF(BA39="L","S" &amp; TEXT(INT((BB39-LOOKUP(BB39,DATE(YEAR(BB39)+{-1;0;1},1,3)-WEEKDAY(DATE(YEAR(BB39)+{-1;0;1},1,3))+2))/7)+1,"00"),"")</f>
        <v>S16</v>
      </c>
      <c r="BF39" s="2"/>
      <c r="BG39" s="67">
        <f t="shared" ref="BG39" si="806">BB39</f>
        <v>44305</v>
      </c>
      <c r="BH39" s="6"/>
      <c r="BI39" s="84"/>
      <c r="BJ39" s="6"/>
      <c r="BK39" s="84"/>
      <c r="BL39" s="7"/>
      <c r="BN39" s="23" t="str">
        <f t="shared" si="18"/>
        <v>M</v>
      </c>
      <c r="BO39" s="24">
        <f t="shared" ref="BO39" si="807">BO37+1</f>
        <v>44335</v>
      </c>
      <c r="BP39" s="22" t="str">
        <f>TEXT(BO39-DATE(An,1,1)+1,"000")&amp;" - "&amp;TEXT(DATE(An,12,31)-BO37,"000")-1</f>
        <v>139 - 226</v>
      </c>
      <c r="BQ39" s="108" t="str">
        <f>IFERROR(INDEX(Paramètres_Application!$J$2:$J$35,MATCH(Calendrier!BO39,Paramètres_Application!$I$2:$I$35,0)),"")</f>
        <v/>
      </c>
      <c r="BR39" s="88" t="str">
        <f>IF(BN39="L","S" &amp; TEXT(INT((BO39-LOOKUP(BO39,DATE(YEAR(BO39)+{-1;0;1},1,3)-WEEKDAY(DATE(YEAR(BO39)+{-1;0;1},1,3))+2))/7)+1,"00"),"")</f>
        <v/>
      </c>
      <c r="BS39" s="2"/>
      <c r="BT39" s="67">
        <f t="shared" ref="BT39" si="808">BO39</f>
        <v>44335</v>
      </c>
      <c r="BU39" s="6"/>
      <c r="BV39" s="84"/>
      <c r="BW39" s="6"/>
      <c r="BX39" s="84"/>
      <c r="BY39" s="7"/>
      <c r="CA39" s="19" t="str">
        <f t="shared" si="19"/>
        <v>S</v>
      </c>
      <c r="CB39" s="20">
        <f t="shared" ref="CB39" si="809">CB37+1</f>
        <v>44366</v>
      </c>
      <c r="CC39" s="11" t="str">
        <f>TEXT(CB39-DATE(An,1,1)+1,"000")&amp;" - "&amp;TEXT(DATE(An,12,31)-CB37,"000")-1</f>
        <v>170 - 195</v>
      </c>
      <c r="CD39" s="108" t="str">
        <f>IFERROR(INDEX(Paramètres_Application!$J$2:$J$35,MATCH(Calendrier!CB39,Paramètres_Application!$I$2:$I$35,0)),"")</f>
        <v/>
      </c>
      <c r="CE39" s="88" t="str">
        <f>IF(CA39="L","S" &amp; TEXT(INT((CB39-LOOKUP(CB39,DATE(YEAR(CB39)+{-1;0;1},1,3)-WEEKDAY(DATE(YEAR(CB39)+{-1;0;1},1,3))+2))/7)+1,"00"),"")</f>
        <v/>
      </c>
      <c r="CF39" s="2"/>
      <c r="CG39" s="67">
        <f t="shared" ref="CG39" si="810">CB39</f>
        <v>44366</v>
      </c>
      <c r="CH39" s="6"/>
      <c r="CI39" s="84"/>
      <c r="CJ39" s="6"/>
      <c r="CK39" s="84"/>
      <c r="CL39" s="7"/>
      <c r="CN39" s="23" t="str">
        <f t="shared" si="20"/>
        <v>L</v>
      </c>
      <c r="CO39" s="24">
        <f t="shared" ref="CO39" si="811">CO37+1</f>
        <v>44396</v>
      </c>
      <c r="CP39" s="22" t="str">
        <f>TEXT(CO39-DATE(An,1,1)+1,"000")&amp;" - "&amp;TEXT(DATE(An,12,31)-CO37,"000")-1</f>
        <v>200 - 165</v>
      </c>
      <c r="CQ39" s="108" t="str">
        <f>IFERROR(INDEX(Paramètres_Application!$J$2:$J$35,MATCH(Calendrier!CO39,Paramètres_Application!$I$2:$I$35,0)),"")</f>
        <v/>
      </c>
      <c r="CR39" s="88" t="str">
        <f>IF(CN39="L","S" &amp; TEXT(INT((CO39-LOOKUP(CO39,DATE(YEAR(CO39)+{-1;0;1},1,3)-WEEKDAY(DATE(YEAR(CO39)+{-1;0;1},1,3))+2))/7)+1,"00"),"")</f>
        <v>S29</v>
      </c>
      <c r="CS39" s="2"/>
      <c r="CT39" s="67">
        <f t="shared" ref="CT39" si="812">CO39</f>
        <v>44396</v>
      </c>
      <c r="CU39" s="6"/>
      <c r="CV39" s="84"/>
      <c r="CW39" s="6"/>
      <c r="CX39" s="84"/>
      <c r="CY39" s="7"/>
      <c r="CZ39" s="18"/>
      <c r="DA39" s="19" t="str">
        <f t="shared" si="21"/>
        <v>S</v>
      </c>
      <c r="DB39" s="20">
        <f t="shared" ref="DB39" si="813">DB37+1</f>
        <v>44366</v>
      </c>
      <c r="DC39" s="11" t="str">
        <f>TEXT(DB39-DATE(An,1,1)+1,"000")&amp;" - "&amp;TEXT(DATE(An,12,31)-DB37,"000")-1</f>
        <v>170 - 195</v>
      </c>
      <c r="DD39" s="108" t="str">
        <f>IFERROR(INDEX(Paramètres_Application!$J$2:$J$35,MATCH(Calendrier!DB39,Paramètres_Application!$I$2:$I$35,0)),"")</f>
        <v/>
      </c>
      <c r="DE39" s="88" t="str">
        <f>IF(DA39="L","S" &amp; TEXT(INT((DB39-LOOKUP(DB39,DATE(YEAR(DB39)+{-1;0;1},1,3)-WEEKDAY(DATE(YEAR(DB39)+{-1;0;1},1,3))+2))/7)+1,"00"),"")</f>
        <v/>
      </c>
      <c r="DF39" s="2"/>
      <c r="DG39" s="67">
        <f t="shared" ref="DG39" si="814">DB39</f>
        <v>44366</v>
      </c>
      <c r="DH39" s="6"/>
      <c r="DI39" s="84"/>
      <c r="DJ39" s="6"/>
      <c r="DK39" s="84"/>
      <c r="DL39" s="7"/>
      <c r="DN39" s="23" t="str">
        <f t="shared" si="22"/>
        <v>L</v>
      </c>
      <c r="DO39" s="24">
        <f t="shared" ref="DO39" si="815">DO37+1</f>
        <v>44396</v>
      </c>
      <c r="DP39" s="22" t="str">
        <f>TEXT(DO39-DATE(An,1,1)+1,"000")&amp;" - "&amp;TEXT(DATE(An,12,31)-DO37,"000")-1</f>
        <v>200 - 165</v>
      </c>
      <c r="DQ39" s="108" t="str">
        <f>IFERROR(INDEX(Paramètres_Application!$J$2:$J$35,MATCH(Calendrier!DO39,Paramètres_Application!$I$2:$I$35,0)),"")</f>
        <v/>
      </c>
      <c r="DR39" s="88" t="str">
        <f>IF(DN39="L","S" &amp; TEXT(INT((DO39-LOOKUP(DO39,DATE(YEAR(DO39)+{-1;0;1},1,3)-WEEKDAY(DATE(YEAR(DO39)+{-1;0;1},1,3))+2))/7)+1,"00"),"")</f>
        <v>S29</v>
      </c>
      <c r="DS39" s="2"/>
      <c r="DT39" s="67">
        <f t="shared" ref="DT39" si="816">DO39</f>
        <v>44396</v>
      </c>
      <c r="DU39" s="6"/>
      <c r="DV39" s="84"/>
      <c r="DW39" s="6"/>
      <c r="DX39" s="84"/>
      <c r="DY39" s="7"/>
      <c r="EA39" s="19" t="str">
        <f t="shared" si="23"/>
        <v>J</v>
      </c>
      <c r="EB39" s="20">
        <f t="shared" ref="EB39" si="817">EB37+1</f>
        <v>44427</v>
      </c>
      <c r="EC39" s="11" t="str">
        <f>TEXT(EB39-DATE(An,1,1)+1,"000")&amp;" - "&amp;TEXT(DATE(An,12,31)-EB37,"000")-1</f>
        <v>231 - 134</v>
      </c>
      <c r="ED39" s="108" t="str">
        <f>IFERROR(INDEX(Paramètres_Application!$J$2:$J$35,MATCH(Calendrier!EB39,Paramètres_Application!$I$2:$I$35,0)),"")</f>
        <v/>
      </c>
      <c r="EE39" s="88" t="str">
        <f>IF(EA39="L","S" &amp; TEXT(INT((EB39-LOOKUP(EB39,DATE(YEAR(EB39)+{-1;0;1},1,3)-WEEKDAY(DATE(YEAR(EB39)+{-1;0;1},1,3))+2))/7)+1,"00"),"")</f>
        <v/>
      </c>
      <c r="EF39" s="2"/>
      <c r="EG39" s="67">
        <f t="shared" ref="EG39" si="818">EB39</f>
        <v>44427</v>
      </c>
      <c r="EH39" s="6"/>
      <c r="EI39" s="84"/>
      <c r="EJ39" s="6"/>
      <c r="EK39" s="84"/>
      <c r="EL39" s="7"/>
      <c r="EN39" s="23" t="str">
        <f t="shared" si="24"/>
        <v>D</v>
      </c>
      <c r="EO39" s="24">
        <f t="shared" ref="EO39" si="819">EO37+1</f>
        <v>44458</v>
      </c>
      <c r="EP39" s="22" t="str">
        <f>TEXT(EO39-DATE(An,1,1)+1,"000")&amp;" - "&amp;TEXT(DATE(An,12,31)-EO37,"000")-1</f>
        <v>262 - 103</v>
      </c>
      <c r="EQ39" s="108" t="str">
        <f>IFERROR(INDEX(Paramètres_Application!$J$2:$J$35,MATCH(Calendrier!EO39,Paramètres_Application!$I$2:$I$35,0)),"")</f>
        <v/>
      </c>
      <c r="ER39" s="88" t="str">
        <f>IF(EN39="L","S" &amp; TEXT(INT((EO39-LOOKUP(EO39,DATE(YEAR(EO39)+{-1;0;1},1,3)-WEEKDAY(DATE(YEAR(EO39)+{-1;0;1},1,3))+2))/7)+1,"00"),"")</f>
        <v/>
      </c>
      <c r="ES39" s="2"/>
      <c r="ET39" s="67">
        <f t="shared" ref="ET39" si="820">EO39</f>
        <v>44458</v>
      </c>
      <c r="EU39" s="6"/>
      <c r="EV39" s="84"/>
      <c r="EW39" s="6"/>
      <c r="EX39" s="84"/>
      <c r="EY39" s="7"/>
      <c r="FA39" s="19" t="str">
        <f t="shared" si="25"/>
        <v>M</v>
      </c>
      <c r="FB39" s="20">
        <f t="shared" ref="FB39" si="821">FB37+1</f>
        <v>44488</v>
      </c>
      <c r="FC39" s="11" t="str">
        <f>TEXT(FB39-DATE(An,1,1)+1,"000")&amp;" - "&amp;TEXT(DATE(An,12,31)-FB37,"000")-1</f>
        <v>292 - 73</v>
      </c>
      <c r="FD39" s="108" t="str">
        <f>IFERROR(INDEX(Paramètres_Application!$J$2:$J$35,MATCH(Calendrier!FB39,Paramètres_Application!$I$2:$I$35,0)),"")</f>
        <v/>
      </c>
      <c r="FE39" s="88" t="str">
        <f>IF(FA39="L","S" &amp; TEXT(INT((FB39-LOOKUP(FB39,DATE(YEAR(FB39)+{-1;0;1},1,3)-WEEKDAY(DATE(YEAR(FB39)+{-1;0;1},1,3))+2))/7)+1,"00"),"")</f>
        <v/>
      </c>
      <c r="FF39" s="2"/>
      <c r="FG39" s="67">
        <f t="shared" ref="FG39" si="822">FB39</f>
        <v>44488</v>
      </c>
      <c r="FH39" s="6"/>
      <c r="FI39" s="84"/>
      <c r="FJ39" s="6"/>
      <c r="FK39" s="84"/>
      <c r="FL39" s="7"/>
      <c r="FN39" s="23" t="str">
        <f t="shared" si="26"/>
        <v>V</v>
      </c>
      <c r="FO39" s="24">
        <f t="shared" ref="FO39" si="823">FO37+1</f>
        <v>44519</v>
      </c>
      <c r="FP39" s="22" t="str">
        <f>TEXT(FO39-DATE(An,1,1)+1,"000")&amp;" - "&amp;TEXT(DATE(An,12,31)-FO37,"000")-1</f>
        <v>323 - 42</v>
      </c>
      <c r="FQ39" s="108" t="str">
        <f>IFERROR(INDEX(Paramètres_Application!$J$2:$J$35,MATCH(Calendrier!FO39,Paramètres_Application!$I$2:$I$35,0)),"")</f>
        <v/>
      </c>
      <c r="FR39" s="88" t="str">
        <f>IF(FN39="L","S" &amp; TEXT(INT((FO39-LOOKUP(FO39,DATE(YEAR(FO39)+{-1;0;1},1,3)-WEEKDAY(DATE(YEAR(FO39)+{-1;0;1},1,3))+2))/7)+1,"00"),"")</f>
        <v/>
      </c>
      <c r="FS39" s="32"/>
      <c r="FT39" s="67">
        <f t="shared" ref="FT39" si="824">FO39</f>
        <v>44519</v>
      </c>
      <c r="FU39" s="6"/>
      <c r="FV39" s="84"/>
      <c r="FW39" s="6"/>
      <c r="FX39" s="84"/>
      <c r="FY39" s="7"/>
      <c r="GA39" s="19" t="str">
        <f t="shared" si="27"/>
        <v>D</v>
      </c>
      <c r="GB39" s="20">
        <f t="shared" ref="GB39" si="825">GB37+1</f>
        <v>44549</v>
      </c>
      <c r="GC39" s="11" t="str">
        <f>TEXT(GB39-DATE(An,1,1)+1,"000")&amp;" - "&amp;TEXT(DATE(An,12,31)-GB37,"000")-1</f>
        <v>353 - 12</v>
      </c>
      <c r="GD39" s="108" t="str">
        <f>IFERROR(INDEX(Paramètres_Application!$J$2:$J$35,MATCH(Calendrier!GB39,Paramètres_Application!$I$2:$I$35,0)),"")</f>
        <v/>
      </c>
      <c r="GE39" s="88" t="str">
        <f>IF(GA39="L","S" &amp; TEXT(INT((GB39-LOOKUP(GB39,DATE(YEAR(GB39)+{-1;0;1},1,3)-WEEKDAY(DATE(YEAR(GB39)+{-1;0;1},1,3))+2))/7)+1,"00"),"")</f>
        <v/>
      </c>
      <c r="GF39" s="2"/>
      <c r="GG39" s="67">
        <f t="shared" ref="GG39" si="826">GB39</f>
        <v>44549</v>
      </c>
      <c r="GH39" s="6"/>
      <c r="GI39" s="84"/>
      <c r="GJ39" s="6"/>
      <c r="GK39" s="84"/>
      <c r="GL39" s="7"/>
      <c r="GN39" s="23" t="str">
        <f t="shared" si="28"/>
        <v>M</v>
      </c>
      <c r="GO39" s="24">
        <f t="shared" ref="GO39" si="827">GO37+1</f>
        <v>44580</v>
      </c>
      <c r="GP39" s="22" t="str">
        <f>TEXT(GO39-DATE(An+1,1,1)+1,"000")&amp;" - "&amp;TEXT(DATE(An+1,12,31)-GO37,"000")-1</f>
        <v>019 - 346</v>
      </c>
      <c r="GQ39" s="108" t="str">
        <f>IFERROR(INDEX(Paramètres_Application!$J$2:$J$35,MATCH(Calendrier!GO39,Paramètres_Application!$I$2:$I$35,0)),"")</f>
        <v/>
      </c>
      <c r="GR39" s="88" t="str">
        <f>IF(GN39="L","S" &amp; TEXT(INT((GO39-LOOKUP(GO39,DATE(YEAR(GO39)+{-1;0;1},1,3)-WEEKDAY(DATE(YEAR(GO39)+{-1;0;1},1,3))+2))/7)+1,"00"),"")</f>
        <v/>
      </c>
      <c r="GS39" s="2"/>
      <c r="GT39" s="67">
        <f t="shared" ref="GT39" si="828">GO39</f>
        <v>44580</v>
      </c>
      <c r="GU39" s="6"/>
      <c r="GV39" s="84"/>
      <c r="GW39" s="6"/>
      <c r="GX39" s="84"/>
      <c r="GY39" s="7"/>
    </row>
    <row r="40" spans="1:207" ht="22.5" customHeight="1" x14ac:dyDescent="0.25">
      <c r="A40" s="81" t="str">
        <f>INDEX(Paramètres_Application!$N$1:$N$367,SUMPRODUCT((Paramètres_Application!$L$2:$L$367=MONTH(B39))*(DAY(B39)=Paramètres_Application!$M$2:$M$367)*ROW(Paramètres_Application!$L$2:$L$367)))</f>
        <v xml:space="preserve"> Urbain</v>
      </c>
      <c r="B40" s="82"/>
      <c r="C40" s="83"/>
      <c r="D40" s="109"/>
      <c r="E40" s="89"/>
      <c r="F40" s="2"/>
      <c r="G40" s="67">
        <f t="shared" ref="G40" si="829">B39</f>
        <v>44184</v>
      </c>
      <c r="H40" s="6"/>
      <c r="I40" s="84"/>
      <c r="J40" s="6"/>
      <c r="K40" s="84"/>
      <c r="L40" s="7"/>
      <c r="N40" s="81" t="str">
        <f>INDEX(Paramètres_Application!$N$1:$N$367,SUMPRODUCT((Paramètres_Application!$L$2:$L$367=MONTH(O39))*(DAY(O39)=Paramètres_Application!$M$2:$M$367)*ROW(Paramètres_Application!$L$2:$L$367)))</f>
        <v xml:space="preserve"> Marius</v>
      </c>
      <c r="O40" s="82"/>
      <c r="P40" s="83"/>
      <c r="Q40" s="109"/>
      <c r="R40" s="89"/>
      <c r="S40" s="2"/>
      <c r="T40" s="67">
        <f t="shared" ref="T40" si="830">O39</f>
        <v>44215</v>
      </c>
      <c r="U40" s="6"/>
      <c r="V40" s="84"/>
      <c r="W40" s="6"/>
      <c r="X40" s="84"/>
      <c r="Y40" s="7"/>
      <c r="AA40" s="81" t="str">
        <f>INDEX(Paramètres_Application!$N$1:$N$367,SUMPRODUCT((Paramètres_Application!$L$2:$L$367=MONTH(AB39))*(DAY(AB39)=Paramètres_Application!$M$2:$M$367)*ROW(Paramètres_Application!$L$2:$L$367)))</f>
        <v xml:space="preserve"> Gabin</v>
      </c>
      <c r="AB40" s="82"/>
      <c r="AC40" s="83"/>
      <c r="AD40" s="109"/>
      <c r="AE40" s="89"/>
      <c r="AF40" s="2"/>
      <c r="AG40" s="67">
        <f t="shared" ref="AG40" si="831">AB39</f>
        <v>44246</v>
      </c>
      <c r="AH40" s="6"/>
      <c r="AI40" s="84"/>
      <c r="AJ40" s="6"/>
      <c r="AK40" s="84"/>
      <c r="AL40" s="7"/>
      <c r="AN40" s="81" t="str">
        <f>INDEX(Paramètres_Application!$N$1:$N$367,SUMPRODUCT((Paramètres_Application!$L$2:$L$367=MONTH(AO39))*(DAY(AO39)=Paramètres_Application!$M$2:$M$367)*ROW(Paramètres_Application!$L$2:$L$367)))</f>
        <v xml:space="preserve"> Joseph</v>
      </c>
      <c r="AO40" s="82"/>
      <c r="AP40" s="83"/>
      <c r="AQ40" s="109"/>
      <c r="AR40" s="89"/>
      <c r="AS40" s="2"/>
      <c r="AT40" s="67">
        <f t="shared" ref="AT40" si="832">AO39</f>
        <v>44274</v>
      </c>
      <c r="AU40" s="6"/>
      <c r="AV40" s="84"/>
      <c r="AW40" s="6"/>
      <c r="AX40" s="84"/>
      <c r="AY40" s="7"/>
      <c r="BA40" s="81" t="str">
        <f>INDEX(Paramètres_Application!$N$1:$N$367,SUMPRODUCT((Paramètres_Application!$L$2:$L$367=MONTH(BB39))*(DAY(BB39)=Paramètres_Application!$M$2:$M$367)*ROW(Paramètres_Application!$L$2:$L$367)))</f>
        <v xml:space="preserve"> Emma</v>
      </c>
      <c r="BB40" s="82"/>
      <c r="BC40" s="83"/>
      <c r="BD40" s="109"/>
      <c r="BE40" s="89"/>
      <c r="BF40" s="2"/>
      <c r="BG40" s="67">
        <f t="shared" ref="BG40" si="833">BB39</f>
        <v>44305</v>
      </c>
      <c r="BH40" s="6"/>
      <c r="BI40" s="84"/>
      <c r="BJ40" s="6"/>
      <c r="BK40" s="84"/>
      <c r="BL40" s="7"/>
      <c r="BN40" s="81" t="str">
        <f>INDEX(Paramètres_Application!$N$1:$N$367,SUMPRODUCT((Paramètres_Application!$L$2:$L$367=MONTH(BO39))*(DAY(BO39)=Paramètres_Application!$M$2:$M$367)*ROW(Paramètres_Application!$L$2:$L$367)))</f>
        <v xml:space="preserve"> Yves</v>
      </c>
      <c r="BO40" s="82"/>
      <c r="BP40" s="83"/>
      <c r="BQ40" s="109"/>
      <c r="BR40" s="89"/>
      <c r="BS40" s="2"/>
      <c r="BT40" s="67">
        <f t="shared" ref="BT40" si="834">BO39</f>
        <v>44335</v>
      </c>
      <c r="BU40" s="6"/>
      <c r="BV40" s="84"/>
      <c r="BW40" s="6"/>
      <c r="BX40" s="84"/>
      <c r="BY40" s="7"/>
      <c r="CA40" s="81" t="str">
        <f>INDEX(Paramètres_Application!$N$1:$N$367,SUMPRODUCT((Paramètres_Application!$L$2:$L$367=MONTH(CB39))*(DAY(CB39)=Paramètres_Application!$M$2:$M$367)*ROW(Paramètres_Application!$L$2:$L$367)))</f>
        <v xml:space="preserve"> Romuald</v>
      </c>
      <c r="CB40" s="82"/>
      <c r="CC40" s="83"/>
      <c r="CD40" s="109"/>
      <c r="CE40" s="89"/>
      <c r="CF40" s="2"/>
      <c r="CG40" s="67">
        <f t="shared" ref="CG40" si="835">CB39</f>
        <v>44366</v>
      </c>
      <c r="CH40" s="6"/>
      <c r="CI40" s="84"/>
      <c r="CJ40" s="6"/>
      <c r="CK40" s="84"/>
      <c r="CL40" s="7"/>
      <c r="CN40" s="81" t="str">
        <f>INDEX(Paramètres_Application!$N$1:$N$367,SUMPRODUCT((Paramètres_Application!$L$2:$L$367=MONTH(CO39))*(DAY(CO39)=Paramètres_Application!$M$2:$M$367)*ROW(Paramètres_Application!$L$2:$L$367)))</f>
        <v xml:space="preserve"> Arsène</v>
      </c>
      <c r="CO40" s="82"/>
      <c r="CP40" s="83"/>
      <c r="CQ40" s="109"/>
      <c r="CR40" s="89"/>
      <c r="CS40" s="2"/>
      <c r="CT40" s="67">
        <f t="shared" ref="CT40" si="836">CO39</f>
        <v>44396</v>
      </c>
      <c r="CU40" s="6"/>
      <c r="CV40" s="84"/>
      <c r="CW40" s="6"/>
      <c r="CX40" s="84"/>
      <c r="CY40" s="7"/>
      <c r="CZ40" s="18"/>
      <c r="DA40" s="81" t="str">
        <f>INDEX(Paramètres_Application!$N$1:$N$367,SUMPRODUCT((Paramètres_Application!$L$2:$L$367=MONTH(DB39))*(DAY(DB39)=Paramètres_Application!$M$2:$M$367)*ROW(Paramètres_Application!$L$2:$L$367)))</f>
        <v xml:space="preserve"> Romuald</v>
      </c>
      <c r="DB40" s="82"/>
      <c r="DC40" s="83"/>
      <c r="DD40" s="109"/>
      <c r="DE40" s="89"/>
      <c r="DF40" s="2"/>
      <c r="DG40" s="67">
        <f t="shared" ref="DG40" si="837">DB39</f>
        <v>44366</v>
      </c>
      <c r="DH40" s="6"/>
      <c r="DI40" s="84"/>
      <c r="DJ40" s="6"/>
      <c r="DK40" s="84"/>
      <c r="DL40" s="7"/>
      <c r="DN40" s="81" t="str">
        <f>INDEX(Paramètres_Application!$N$1:$N$367,SUMPRODUCT((Paramètres_Application!$L$2:$L$367=MONTH(DO39))*(DAY(DO39)=Paramètres_Application!$M$2:$M$367)*ROW(Paramètres_Application!$L$2:$L$367)))</f>
        <v xml:space="preserve"> Arsène</v>
      </c>
      <c r="DO40" s="82"/>
      <c r="DP40" s="83"/>
      <c r="DQ40" s="109"/>
      <c r="DR40" s="89"/>
      <c r="DS40" s="2"/>
      <c r="DT40" s="67">
        <f t="shared" ref="DT40" si="838">DO39</f>
        <v>44396</v>
      </c>
      <c r="DU40" s="6"/>
      <c r="DV40" s="84"/>
      <c r="DW40" s="6"/>
      <c r="DX40" s="84"/>
      <c r="DY40" s="7"/>
      <c r="EA40" s="81" t="str">
        <f>INDEX(Paramètres_Application!$N$1:$N$367,SUMPRODUCT((Paramètres_Application!$L$2:$L$367=MONTH(EB39))*(DAY(EB39)=Paramètres_Application!$M$2:$M$367)*ROW(Paramètres_Application!$L$2:$L$367)))</f>
        <v xml:space="preserve"> Jean-Eudes</v>
      </c>
      <c r="EB40" s="82"/>
      <c r="EC40" s="83"/>
      <c r="ED40" s="109"/>
      <c r="EE40" s="89"/>
      <c r="EF40" s="2"/>
      <c r="EG40" s="67">
        <f t="shared" ref="EG40" si="839">EB39</f>
        <v>44427</v>
      </c>
      <c r="EH40" s="6"/>
      <c r="EI40" s="84"/>
      <c r="EJ40" s="6"/>
      <c r="EK40" s="84"/>
      <c r="EL40" s="7"/>
      <c r="EN40" s="81" t="str">
        <f>INDEX(Paramètres_Application!$N$1:$N$367,SUMPRODUCT((Paramètres_Application!$L$2:$L$367=MONTH(EO39))*(DAY(EO39)=Paramètres_Application!$M$2:$M$367)*ROW(Paramètres_Application!$L$2:$L$367)))</f>
        <v xml:space="preserve"> Emilie</v>
      </c>
      <c r="EO40" s="82"/>
      <c r="EP40" s="83"/>
      <c r="EQ40" s="109"/>
      <c r="ER40" s="89"/>
      <c r="ES40" s="2"/>
      <c r="ET40" s="67">
        <f t="shared" ref="ET40" si="840">EO39</f>
        <v>44458</v>
      </c>
      <c r="EU40" s="6"/>
      <c r="EV40" s="84"/>
      <c r="EW40" s="6"/>
      <c r="EX40" s="84"/>
      <c r="EY40" s="7"/>
      <c r="FA40" s="81" t="str">
        <f>INDEX(Paramètres_Application!$N$1:$N$367,SUMPRODUCT((Paramètres_Application!$L$2:$L$367=MONTH(FB39))*(DAY(FB39)=Paramètres_Application!$M$2:$M$367)*ROW(Paramètres_Application!$L$2:$L$367)))</f>
        <v xml:space="preserve"> René</v>
      </c>
      <c r="FB40" s="82"/>
      <c r="FC40" s="83"/>
      <c r="FD40" s="109"/>
      <c r="FE40" s="89"/>
      <c r="FF40" s="2"/>
      <c r="FG40" s="67">
        <f t="shared" ref="FG40" si="841">FB39</f>
        <v>44488</v>
      </c>
      <c r="FH40" s="6"/>
      <c r="FI40" s="84"/>
      <c r="FJ40" s="6"/>
      <c r="FK40" s="84"/>
      <c r="FL40" s="7"/>
      <c r="FN40" s="81" t="str">
        <f>INDEX(Paramètres_Application!$N$1:$N$367,SUMPRODUCT((Paramètres_Application!$L$2:$L$367=MONTH(FO39))*(DAY(FO39)=Paramètres_Application!$M$2:$M$367)*ROW(Paramètres_Application!$L$2:$L$367)))</f>
        <v xml:space="preserve"> Tanguy</v>
      </c>
      <c r="FO40" s="82"/>
      <c r="FP40" s="83"/>
      <c r="FQ40" s="109"/>
      <c r="FR40" s="89"/>
      <c r="FS40" s="32"/>
      <c r="FT40" s="67">
        <f t="shared" ref="FT40" si="842">FO39</f>
        <v>44519</v>
      </c>
      <c r="FU40" s="6"/>
      <c r="FV40" s="84"/>
      <c r="FW40" s="6"/>
      <c r="FX40" s="84"/>
      <c r="FY40" s="7"/>
      <c r="GA40" s="81" t="str">
        <f>INDEX(Paramètres_Application!$N$1:$N$367,SUMPRODUCT((Paramètres_Application!$L$2:$L$367=MONTH(GB39))*(DAY(GB39)=Paramètres_Application!$M$2:$M$367)*ROW(Paramètres_Application!$L$2:$L$367)))</f>
        <v xml:space="preserve"> Urbain</v>
      </c>
      <c r="GB40" s="82"/>
      <c r="GC40" s="83"/>
      <c r="GD40" s="109"/>
      <c r="GE40" s="89"/>
      <c r="GF40" s="2"/>
      <c r="GG40" s="67">
        <f t="shared" ref="GG40" si="843">GB39</f>
        <v>44549</v>
      </c>
      <c r="GH40" s="6"/>
      <c r="GI40" s="84"/>
      <c r="GJ40" s="6"/>
      <c r="GK40" s="84"/>
      <c r="GL40" s="7"/>
      <c r="GN40" s="81" t="str">
        <f>INDEX(Paramètres_Application!$N$1:$N$367,SUMPRODUCT((Paramètres_Application!$L$2:$L$367=MONTH(GO39))*(DAY(GO39)=Paramètres_Application!$M$2:$M$367)*ROW(Paramètres_Application!$L$2:$L$367)))</f>
        <v xml:space="preserve"> Marius</v>
      </c>
      <c r="GO40" s="82"/>
      <c r="GP40" s="83"/>
      <c r="GQ40" s="109"/>
      <c r="GR40" s="89"/>
      <c r="GS40" s="2"/>
      <c r="GT40" s="67">
        <f t="shared" ref="GT40" si="844">GO39</f>
        <v>44580</v>
      </c>
      <c r="GU40" s="6"/>
      <c r="GV40" s="84"/>
      <c r="GW40" s="6"/>
      <c r="GX40" s="84"/>
      <c r="GY40" s="7"/>
    </row>
    <row r="41" spans="1:207" ht="22.5" customHeight="1" x14ac:dyDescent="0.25">
      <c r="A41" s="19" t="str">
        <f t="shared" si="13"/>
        <v>D</v>
      </c>
      <c r="B41" s="20">
        <f t="shared" ref="B41" si="845">B39+1</f>
        <v>44185</v>
      </c>
      <c r="C41" s="11" t="str">
        <f>TEXT(B41-DATE(An-1,1,1)+((DATE(An,1,1)-DATE(An-1,1,1))-365),"000")&amp;" - "&amp;TEXT(DATE(An-1,12,31)-B41,"000")</f>
        <v>355 - 011</v>
      </c>
      <c r="D41" s="108" t="str">
        <f>IFERROR(INDEX(Paramètres_Application!$J$2:$J$35,MATCH(Calendrier!B41,Paramètres_Application!$I$2:$I$35,0)),"")</f>
        <v/>
      </c>
      <c r="E41" s="88" t="str">
        <f>IF(A41="L","S" &amp; TEXT(INT((B41-LOOKUP(B41,DATE(YEAR(B41)+{-1;0;1},1,3)-WEEKDAY(DATE(YEAR(B41)+{-1;0;1},1,3))+2))/7)+1,"00"),"")</f>
        <v/>
      </c>
      <c r="F41" s="2"/>
      <c r="G41" s="67">
        <f t="shared" ref="G41" si="846">B41</f>
        <v>44185</v>
      </c>
      <c r="H41" s="6"/>
      <c r="I41" s="84"/>
      <c r="J41" s="6"/>
      <c r="K41" s="84"/>
      <c r="L41" s="7"/>
      <c r="N41" s="9" t="str">
        <f t="shared" si="14"/>
        <v>M</v>
      </c>
      <c r="O41" s="10">
        <f t="shared" ref="O41" si="847">O39+1</f>
        <v>44216</v>
      </c>
      <c r="P41" s="11" t="str">
        <f>TEXT(O41-DATE(An,1,1)+1,"000")&amp;" - "&amp;TEXT(DATE(An,12,31)-O39,"000")-1</f>
        <v>020 - 345</v>
      </c>
      <c r="Q41" s="108" t="str">
        <f>IFERROR(INDEX(Paramètres_Application!$J$2:$J$35,MATCH(Calendrier!O41,Paramètres_Application!$I$2:$I$35,0)),"")</f>
        <v/>
      </c>
      <c r="R41" s="88" t="str">
        <f>IF(N41="L","S" &amp; TEXT(INT((O41-LOOKUP(O41,DATE(YEAR(O41)+{-1;0;1},1,3)-WEEKDAY(DATE(YEAR(O41)+{-1;0;1},1,3))+2))/7)+1,"00"),"")</f>
        <v/>
      </c>
      <c r="S41" s="2"/>
      <c r="T41" s="67">
        <f t="shared" ref="T41" si="848">O41</f>
        <v>44216</v>
      </c>
      <c r="U41" s="6"/>
      <c r="V41" s="84"/>
      <c r="W41" s="6"/>
      <c r="X41" s="84"/>
      <c r="Y41" s="7"/>
      <c r="AA41" s="19" t="str">
        <f t="shared" si="15"/>
        <v>S</v>
      </c>
      <c r="AB41" s="20">
        <f t="shared" ref="AB41" si="849">AB39+1</f>
        <v>44247</v>
      </c>
      <c r="AC41" s="11" t="str">
        <f>TEXT(AB41-DATE(An,1,1)+1,"000")&amp;" - "&amp;TEXT(DATE(An,12,31)-AB39,"000")-1</f>
        <v>051 - 314</v>
      </c>
      <c r="AD41" s="108" t="str">
        <f>IFERROR(INDEX(Paramètres_Application!$J$2:$J$35,MATCH(Calendrier!AB41,Paramètres_Application!$I$2:$I$35,0)),"")</f>
        <v/>
      </c>
      <c r="AE41" s="88" t="str">
        <f>IF(AA41="L","S" &amp; TEXT(INT((AB41-LOOKUP(AB41,DATE(YEAR(AB41)+{-1;0;1},1,3)-WEEKDAY(DATE(YEAR(AB41)+{-1;0;1},1,3))+2))/7)+1,"00"),"")</f>
        <v/>
      </c>
      <c r="AF41" s="2"/>
      <c r="AG41" s="67">
        <f t="shared" ref="AG41" si="850">AB41</f>
        <v>44247</v>
      </c>
      <c r="AH41" s="6"/>
      <c r="AI41" s="84"/>
      <c r="AJ41" s="6"/>
      <c r="AK41" s="84"/>
      <c r="AL41" s="7"/>
      <c r="AN41" s="23" t="str">
        <f t="shared" si="16"/>
        <v>S</v>
      </c>
      <c r="AO41" s="24">
        <f t="shared" ref="AO41" si="851">AO39+1</f>
        <v>44275</v>
      </c>
      <c r="AP41" s="22" t="str">
        <f>TEXT(AO41-DATE(An,1,1)+1,"000")&amp;" - "&amp;TEXT(DATE(An,12,31)-AO39,"000")-1</f>
        <v>079 - 286</v>
      </c>
      <c r="AQ41" s="108" t="str">
        <f>IFERROR(INDEX(Paramètres_Application!$J$2:$J$35,MATCH(Calendrier!AO41,Paramètres_Application!$I$2:$I$35,0)),"")</f>
        <v/>
      </c>
      <c r="AR41" s="88" t="str">
        <f>IF(AN41="L","S" &amp; TEXT(INT((AO41-LOOKUP(AO41,DATE(YEAR(AO41)+{-1;0;1},1,3)-WEEKDAY(DATE(YEAR(AO41)+{-1;0;1},1,3))+2))/7)+1,"00"),"")</f>
        <v/>
      </c>
      <c r="AS41" s="2"/>
      <c r="AT41" s="67">
        <f t="shared" ref="AT41" si="852">AO41</f>
        <v>44275</v>
      </c>
      <c r="AU41" s="6"/>
      <c r="AV41" s="84"/>
      <c r="AW41" s="6"/>
      <c r="AX41" s="84"/>
      <c r="AY41" s="7"/>
      <c r="BA41" s="19" t="str">
        <f t="shared" si="17"/>
        <v>M</v>
      </c>
      <c r="BB41" s="20">
        <f t="shared" ref="BB41" si="853">BB39+1</f>
        <v>44306</v>
      </c>
      <c r="BC41" s="11" t="str">
        <f>TEXT(BB41-DATE(An,1,1)+1,"000")&amp;" - "&amp;TEXT(DATE(An,12,31)-BB39,"000")-1</f>
        <v>110 - 255</v>
      </c>
      <c r="BD41" s="108" t="str">
        <f>IFERROR(INDEX(Paramètres_Application!$J$2:$J$35,MATCH(Calendrier!BB41,Paramètres_Application!$I$2:$I$35,0)),"")</f>
        <v/>
      </c>
      <c r="BE41" s="88" t="str">
        <f>IF(BA41="L","S" &amp; TEXT(INT((BB41-LOOKUP(BB41,DATE(YEAR(BB41)+{-1;0;1},1,3)-WEEKDAY(DATE(YEAR(BB41)+{-1;0;1},1,3))+2))/7)+1,"00"),"")</f>
        <v/>
      </c>
      <c r="BF41" s="2"/>
      <c r="BG41" s="67">
        <f t="shared" ref="BG41" si="854">BB41</f>
        <v>44306</v>
      </c>
      <c r="BH41" s="6"/>
      <c r="BI41" s="84"/>
      <c r="BJ41" s="6"/>
      <c r="BK41" s="84"/>
      <c r="BL41" s="7"/>
      <c r="BN41" s="23" t="str">
        <f t="shared" si="18"/>
        <v>J</v>
      </c>
      <c r="BO41" s="24">
        <f t="shared" ref="BO41" si="855">BO39+1</f>
        <v>44336</v>
      </c>
      <c r="BP41" s="22" t="str">
        <f>TEXT(BO41-DATE(An,1,1)+1,"000")&amp;" - "&amp;TEXT(DATE(An,12,31)-BO39,"000")-1</f>
        <v>140 - 225</v>
      </c>
      <c r="BQ41" s="108" t="str">
        <f>IFERROR(INDEX(Paramètres_Application!$J$2:$J$35,MATCH(Calendrier!BO41,Paramètres_Application!$I$2:$I$35,0)),"")</f>
        <v/>
      </c>
      <c r="BR41" s="88" t="str">
        <f>IF(BN41="L","S" &amp; TEXT(INT((BO41-LOOKUP(BO41,DATE(YEAR(BO41)+{-1;0;1},1,3)-WEEKDAY(DATE(YEAR(BO41)+{-1;0;1},1,3))+2))/7)+1,"00"),"")</f>
        <v/>
      </c>
      <c r="BS41" s="2"/>
      <c r="BT41" s="67">
        <f t="shared" ref="BT41" si="856">BO41</f>
        <v>44336</v>
      </c>
      <c r="BU41" s="6"/>
      <c r="BV41" s="84"/>
      <c r="BW41" s="6"/>
      <c r="BX41" s="84"/>
      <c r="BY41" s="7"/>
      <c r="CA41" s="19" t="str">
        <f t="shared" si="19"/>
        <v>D</v>
      </c>
      <c r="CB41" s="20">
        <f t="shared" ref="CB41" si="857">CB39+1</f>
        <v>44367</v>
      </c>
      <c r="CC41" s="11" t="str">
        <f>TEXT(CB41-DATE(An,1,1)+1,"000")&amp;" - "&amp;TEXT(DATE(An,12,31)-CB39,"000")-1</f>
        <v>171 - 194</v>
      </c>
      <c r="CD41" s="108" t="str">
        <f>IFERROR(INDEX(Paramètres_Application!$J$2:$J$35,MATCH(Calendrier!CB41,Paramètres_Application!$I$2:$I$35,0)),"")</f>
        <v/>
      </c>
      <c r="CE41" s="88" t="str">
        <f>IF(CA41="L","S" &amp; TEXT(INT((CB41-LOOKUP(CB41,DATE(YEAR(CB41)+{-1;0;1},1,3)-WEEKDAY(DATE(YEAR(CB41)+{-1;0;1},1,3))+2))/7)+1,"00"),"")</f>
        <v/>
      </c>
      <c r="CF41" s="2"/>
      <c r="CG41" s="67">
        <f t="shared" ref="CG41" si="858">CB41</f>
        <v>44367</v>
      </c>
      <c r="CH41" s="6"/>
      <c r="CI41" s="84"/>
      <c r="CJ41" s="6"/>
      <c r="CK41" s="84"/>
      <c r="CL41" s="7"/>
      <c r="CN41" s="23" t="str">
        <f t="shared" si="20"/>
        <v>M</v>
      </c>
      <c r="CO41" s="24">
        <f t="shared" ref="CO41" si="859">CO39+1</f>
        <v>44397</v>
      </c>
      <c r="CP41" s="22" t="str">
        <f>TEXT(CO41-DATE(An,1,1)+1,"000")&amp;" - "&amp;TEXT(DATE(An,12,31)-CO39,"000")-1</f>
        <v>201 - 164</v>
      </c>
      <c r="CQ41" s="108" t="str">
        <f>IFERROR(INDEX(Paramètres_Application!$J$2:$J$35,MATCH(Calendrier!CO41,Paramètres_Application!$I$2:$I$35,0)),"")</f>
        <v/>
      </c>
      <c r="CR41" s="88" t="str">
        <f>IF(CN41="L","S" &amp; TEXT(INT((CO41-LOOKUP(CO41,DATE(YEAR(CO41)+{-1;0;1},1,3)-WEEKDAY(DATE(YEAR(CO41)+{-1;0;1},1,3))+2))/7)+1,"00"),"")</f>
        <v/>
      </c>
      <c r="CS41" s="2"/>
      <c r="CT41" s="67">
        <f t="shared" ref="CT41" si="860">CO41</f>
        <v>44397</v>
      </c>
      <c r="CU41" s="6"/>
      <c r="CV41" s="84"/>
      <c r="CW41" s="6"/>
      <c r="CX41" s="84"/>
      <c r="CY41" s="7"/>
      <c r="CZ41" s="18"/>
      <c r="DA41" s="19" t="str">
        <f t="shared" si="21"/>
        <v>D</v>
      </c>
      <c r="DB41" s="20">
        <f t="shared" ref="DB41" si="861">DB39+1</f>
        <v>44367</v>
      </c>
      <c r="DC41" s="11" t="str">
        <f>TEXT(DB41-DATE(An,1,1)+1,"000")&amp;" - "&amp;TEXT(DATE(An,12,31)-DB39,"000")-1</f>
        <v>171 - 194</v>
      </c>
      <c r="DD41" s="108" t="str">
        <f>IFERROR(INDEX(Paramètres_Application!$J$2:$J$35,MATCH(Calendrier!DB41,Paramètres_Application!$I$2:$I$35,0)),"")</f>
        <v/>
      </c>
      <c r="DE41" s="88" t="str">
        <f>IF(DA41="L","S" &amp; TEXT(INT((DB41-LOOKUP(DB41,DATE(YEAR(DB41)+{-1;0;1},1,3)-WEEKDAY(DATE(YEAR(DB41)+{-1;0;1},1,3))+2))/7)+1,"00"),"")</f>
        <v/>
      </c>
      <c r="DF41" s="2"/>
      <c r="DG41" s="67">
        <f t="shared" ref="DG41" si="862">DB41</f>
        <v>44367</v>
      </c>
      <c r="DH41" s="6"/>
      <c r="DI41" s="84"/>
      <c r="DJ41" s="6"/>
      <c r="DK41" s="84"/>
      <c r="DL41" s="7"/>
      <c r="DN41" s="23" t="str">
        <f t="shared" si="22"/>
        <v>M</v>
      </c>
      <c r="DO41" s="24">
        <f t="shared" ref="DO41" si="863">DO39+1</f>
        <v>44397</v>
      </c>
      <c r="DP41" s="22" t="str">
        <f>TEXT(DO41-DATE(An,1,1)+1,"000")&amp;" - "&amp;TEXT(DATE(An,12,31)-DO39,"000")-1</f>
        <v>201 - 164</v>
      </c>
      <c r="DQ41" s="108" t="str">
        <f>IFERROR(INDEX(Paramètres_Application!$J$2:$J$35,MATCH(Calendrier!DO41,Paramètres_Application!$I$2:$I$35,0)),"")</f>
        <v/>
      </c>
      <c r="DR41" s="88" t="str">
        <f>IF(DN41="L","S" &amp; TEXT(INT((DO41-LOOKUP(DO41,DATE(YEAR(DO41)+{-1;0;1},1,3)-WEEKDAY(DATE(YEAR(DO41)+{-1;0;1},1,3))+2))/7)+1,"00"),"")</f>
        <v/>
      </c>
      <c r="DS41" s="2"/>
      <c r="DT41" s="67">
        <f t="shared" ref="DT41" si="864">DO41</f>
        <v>44397</v>
      </c>
      <c r="DU41" s="6"/>
      <c r="DV41" s="84"/>
      <c r="DW41" s="6"/>
      <c r="DX41" s="84"/>
      <c r="DY41" s="7"/>
      <c r="EA41" s="19" t="str">
        <f t="shared" si="23"/>
        <v>V</v>
      </c>
      <c r="EB41" s="20">
        <f t="shared" ref="EB41" si="865">EB39+1</f>
        <v>44428</v>
      </c>
      <c r="EC41" s="11" t="str">
        <f>TEXT(EB41-DATE(An,1,1)+1,"000")&amp;" - "&amp;TEXT(DATE(An,12,31)-EB39,"000")-1</f>
        <v>232 - 133</v>
      </c>
      <c r="ED41" s="108" t="str">
        <f>IFERROR(INDEX(Paramètres_Application!$J$2:$J$35,MATCH(Calendrier!EB41,Paramètres_Application!$I$2:$I$35,0)),"")</f>
        <v/>
      </c>
      <c r="EE41" s="88" t="str">
        <f>IF(EA41="L","S" &amp; TEXT(INT((EB41-LOOKUP(EB41,DATE(YEAR(EB41)+{-1;0;1},1,3)-WEEKDAY(DATE(YEAR(EB41)+{-1;0;1},1,3))+2))/7)+1,"00"),"")</f>
        <v/>
      </c>
      <c r="EF41" s="2"/>
      <c r="EG41" s="67">
        <f t="shared" ref="EG41" si="866">EB41</f>
        <v>44428</v>
      </c>
      <c r="EH41" s="6"/>
      <c r="EI41" s="84"/>
      <c r="EJ41" s="6"/>
      <c r="EK41" s="84"/>
      <c r="EL41" s="7"/>
      <c r="EN41" s="23" t="str">
        <f t="shared" si="24"/>
        <v>L</v>
      </c>
      <c r="EO41" s="24">
        <f t="shared" ref="EO41" si="867">EO39+1</f>
        <v>44459</v>
      </c>
      <c r="EP41" s="22" t="str">
        <f>TEXT(EO41-DATE(An,1,1)+1,"000")&amp;" - "&amp;TEXT(DATE(An,12,31)-EO39,"000")-1</f>
        <v>263 - 102</v>
      </c>
      <c r="EQ41" s="108" t="str">
        <f>IFERROR(INDEX(Paramètres_Application!$J$2:$J$35,MATCH(Calendrier!EO41,Paramètres_Application!$I$2:$I$35,0)),"")</f>
        <v/>
      </c>
      <c r="ER41" s="88" t="str">
        <f>IF(EN41="L","S" &amp; TEXT(INT((EO41-LOOKUP(EO41,DATE(YEAR(EO41)+{-1;0;1},1,3)-WEEKDAY(DATE(YEAR(EO41)+{-1;0;1},1,3))+2))/7)+1,"00"),"")</f>
        <v>S38</v>
      </c>
      <c r="ES41" s="2"/>
      <c r="ET41" s="67">
        <f t="shared" ref="ET41" si="868">EO41</f>
        <v>44459</v>
      </c>
      <c r="EU41" s="6"/>
      <c r="EV41" s="84"/>
      <c r="EW41" s="6"/>
      <c r="EX41" s="84"/>
      <c r="EY41" s="7"/>
      <c r="FA41" s="19" t="str">
        <f t="shared" si="25"/>
        <v>M</v>
      </c>
      <c r="FB41" s="20">
        <f t="shared" ref="FB41" si="869">FB39+1</f>
        <v>44489</v>
      </c>
      <c r="FC41" s="11" t="str">
        <f>TEXT(FB41-DATE(An,1,1)+1,"000")&amp;" - "&amp;TEXT(DATE(An,12,31)-FB39,"000")-1</f>
        <v>293 - 72</v>
      </c>
      <c r="FD41" s="108" t="str">
        <f>IFERROR(INDEX(Paramètres_Application!$J$2:$J$35,MATCH(Calendrier!FB41,Paramètres_Application!$I$2:$I$35,0)),"")</f>
        <v/>
      </c>
      <c r="FE41" s="88" t="str">
        <f>IF(FA41="L","S" &amp; TEXT(INT((FB41-LOOKUP(FB41,DATE(YEAR(FB41)+{-1;0;1},1,3)-WEEKDAY(DATE(YEAR(FB41)+{-1;0;1},1,3))+2))/7)+1,"00"),"")</f>
        <v/>
      </c>
      <c r="FF41" s="2"/>
      <c r="FG41" s="67">
        <f t="shared" ref="FG41" si="870">FB41</f>
        <v>44489</v>
      </c>
      <c r="FH41" s="6"/>
      <c r="FI41" s="84"/>
      <c r="FJ41" s="6"/>
      <c r="FK41" s="84"/>
      <c r="FL41" s="7"/>
      <c r="FN41" s="23" t="str">
        <f t="shared" si="26"/>
        <v>S</v>
      </c>
      <c r="FO41" s="24">
        <f t="shared" ref="FO41" si="871">FO39+1</f>
        <v>44520</v>
      </c>
      <c r="FP41" s="22" t="str">
        <f>TEXT(FO41-DATE(An,1,1)+1,"000")&amp;" - "&amp;TEXT(DATE(An,12,31)-FO39,"000")-1</f>
        <v>324 - 41</v>
      </c>
      <c r="FQ41" s="108" t="str">
        <f>IFERROR(INDEX(Paramètres_Application!$J$2:$J$35,MATCH(Calendrier!FO41,Paramètres_Application!$I$2:$I$35,0)),"")</f>
        <v/>
      </c>
      <c r="FR41" s="88" t="str">
        <f>IF(FN41="L","S" &amp; TEXT(INT((FO41-LOOKUP(FO41,DATE(YEAR(FO41)+{-1;0;1},1,3)-WEEKDAY(DATE(YEAR(FO41)+{-1;0;1},1,3))+2))/7)+1,"00"),"")</f>
        <v/>
      </c>
      <c r="FS41" s="32"/>
      <c r="FT41" s="67">
        <f t="shared" ref="FT41" si="872">FO41</f>
        <v>44520</v>
      </c>
      <c r="FU41" s="6"/>
      <c r="FV41" s="84"/>
      <c r="FW41" s="6"/>
      <c r="FX41" s="84"/>
      <c r="FY41" s="7"/>
      <c r="GA41" s="19" t="str">
        <f t="shared" si="27"/>
        <v>L</v>
      </c>
      <c r="GB41" s="20">
        <f t="shared" ref="GB41" si="873">GB39+1</f>
        <v>44550</v>
      </c>
      <c r="GC41" s="11" t="str">
        <f>TEXT(GB41-DATE(An,1,1)+1,"000")&amp;" - "&amp;TEXT(DATE(An,12,31)-GB39,"000")-1</f>
        <v>354 - 11</v>
      </c>
      <c r="GD41" s="108" t="str">
        <f>IFERROR(INDEX(Paramètres_Application!$J$2:$J$35,MATCH(Calendrier!GB41,Paramètres_Application!$I$2:$I$35,0)),"")</f>
        <v/>
      </c>
      <c r="GE41" s="88" t="str">
        <f>IF(GA41="L","S" &amp; TEXT(INT((GB41-LOOKUP(GB41,DATE(YEAR(GB41)+{-1;0;1},1,3)-WEEKDAY(DATE(YEAR(GB41)+{-1;0;1},1,3))+2))/7)+1,"00"),"")</f>
        <v>S51</v>
      </c>
      <c r="GF41" s="2"/>
      <c r="GG41" s="67">
        <f t="shared" ref="GG41" si="874">GB41</f>
        <v>44550</v>
      </c>
      <c r="GH41" s="6"/>
      <c r="GI41" s="84"/>
      <c r="GJ41" s="6"/>
      <c r="GK41" s="84"/>
      <c r="GL41" s="7"/>
      <c r="GN41" s="23" t="str">
        <f t="shared" si="28"/>
        <v>J</v>
      </c>
      <c r="GO41" s="24">
        <f t="shared" ref="GO41" si="875">GO39+1</f>
        <v>44581</v>
      </c>
      <c r="GP41" s="22" t="str">
        <f>TEXT(GO41-DATE(An+1,1,1)+1,"000")&amp;" - "&amp;TEXT(DATE(An+1,12,31)-GO39,"000")-1</f>
        <v>020 - 345</v>
      </c>
      <c r="GQ41" s="108" t="str">
        <f>IFERROR(INDEX(Paramètres_Application!$J$2:$J$35,MATCH(Calendrier!GO41,Paramètres_Application!$I$2:$I$35,0)),"")</f>
        <v/>
      </c>
      <c r="GR41" s="88" t="str">
        <f>IF(GN41="L","S" &amp; TEXT(INT((GO41-LOOKUP(GO41,DATE(YEAR(GO41)+{-1;0;1},1,3)-WEEKDAY(DATE(YEAR(GO41)+{-1;0;1},1,3))+2))/7)+1,"00"),"")</f>
        <v/>
      </c>
      <c r="GS41" s="2"/>
      <c r="GT41" s="67">
        <f t="shared" ref="GT41" si="876">GO41</f>
        <v>44581</v>
      </c>
      <c r="GU41" s="6"/>
      <c r="GV41" s="84"/>
      <c r="GW41" s="6"/>
      <c r="GX41" s="84"/>
      <c r="GY41" s="7"/>
    </row>
    <row r="42" spans="1:207" ht="22.5" customHeight="1" x14ac:dyDescent="0.25">
      <c r="A42" s="81" t="str">
        <f>INDEX(Paramètres_Application!$N$1:$N$367,SUMPRODUCT((Paramètres_Application!$L$2:$L$367=MONTH(B41))*(DAY(B41)=Paramètres_Application!$M$2:$M$367)*ROW(Paramètres_Application!$L$2:$L$367)))</f>
        <v xml:space="preserve"> Théophile</v>
      </c>
      <c r="B42" s="82"/>
      <c r="C42" s="83"/>
      <c r="D42" s="109"/>
      <c r="E42" s="89"/>
      <c r="F42" s="2"/>
      <c r="G42" s="67">
        <f t="shared" ref="G42" si="877">B41</f>
        <v>44185</v>
      </c>
      <c r="H42" s="6"/>
      <c r="I42" s="84"/>
      <c r="J42" s="6"/>
      <c r="K42" s="84"/>
      <c r="L42" s="7"/>
      <c r="N42" s="81" t="str">
        <f>INDEX(Paramètres_Application!$N$1:$N$367,SUMPRODUCT((Paramètres_Application!$L$2:$L$367=MONTH(O41))*(DAY(O41)=Paramètres_Application!$M$2:$M$367)*ROW(Paramètres_Application!$L$2:$L$367)))</f>
        <v xml:space="preserve"> Sébastien</v>
      </c>
      <c r="O42" s="82"/>
      <c r="P42" s="83"/>
      <c r="Q42" s="109"/>
      <c r="R42" s="89"/>
      <c r="S42" s="2"/>
      <c r="T42" s="67">
        <f t="shared" ref="T42" si="878">O41</f>
        <v>44216</v>
      </c>
      <c r="U42" s="6"/>
      <c r="V42" s="84"/>
      <c r="W42" s="6"/>
      <c r="X42" s="84"/>
      <c r="Y42" s="7"/>
      <c r="AA42" s="81" t="str">
        <f>INDEX(Paramètres_Application!$N$1:$N$367,SUMPRODUCT((Paramètres_Application!$L$2:$L$367=MONTH(AB41))*(DAY(AB41)=Paramètres_Application!$M$2:$M$367)*ROW(Paramètres_Application!$L$2:$L$367)))</f>
        <v xml:space="preserve"> Aimée</v>
      </c>
      <c r="AB42" s="82"/>
      <c r="AC42" s="83"/>
      <c r="AD42" s="109"/>
      <c r="AE42" s="89"/>
      <c r="AF42" s="2"/>
      <c r="AG42" s="67">
        <f t="shared" ref="AG42" si="879">AB41</f>
        <v>44247</v>
      </c>
      <c r="AH42" s="6"/>
      <c r="AI42" s="84"/>
      <c r="AJ42" s="6"/>
      <c r="AK42" s="84"/>
      <c r="AL42" s="7"/>
      <c r="AN42" s="81" t="str">
        <f>INDEX(Paramètres_Application!$N$1:$N$367,SUMPRODUCT((Paramètres_Application!$L$2:$L$367=MONTH(AO41))*(DAY(AO41)=Paramètres_Application!$M$2:$M$367)*ROW(Paramètres_Application!$L$2:$L$367)))</f>
        <v xml:space="preserve"> Printemps/Rameaux</v>
      </c>
      <c r="AO42" s="82"/>
      <c r="AP42" s="83"/>
      <c r="AQ42" s="109"/>
      <c r="AR42" s="89"/>
      <c r="AS42" s="2"/>
      <c r="AT42" s="67">
        <f t="shared" ref="AT42" si="880">AO41</f>
        <v>44275</v>
      </c>
      <c r="AU42" s="6"/>
      <c r="AV42" s="84"/>
      <c r="AW42" s="6"/>
      <c r="AX42" s="84"/>
      <c r="AY42" s="7"/>
      <c r="BA42" s="81" t="str">
        <f>INDEX(Paramètres_Application!$N$1:$N$367,SUMPRODUCT((Paramètres_Application!$L$2:$L$367=MONTH(BB41))*(DAY(BB41)=Paramètres_Application!$M$2:$M$367)*ROW(Paramètres_Application!$L$2:$L$367)))</f>
        <v xml:space="preserve"> Odette</v>
      </c>
      <c r="BB42" s="82"/>
      <c r="BC42" s="83"/>
      <c r="BD42" s="109"/>
      <c r="BE42" s="89"/>
      <c r="BF42" s="2"/>
      <c r="BG42" s="67">
        <f t="shared" ref="BG42" si="881">BB41</f>
        <v>44306</v>
      </c>
      <c r="BH42" s="6"/>
      <c r="BI42" s="84"/>
      <c r="BJ42" s="6"/>
      <c r="BK42" s="84"/>
      <c r="BL42" s="7"/>
      <c r="BN42" s="81" t="str">
        <f>INDEX(Paramètres_Application!$N$1:$N$367,SUMPRODUCT((Paramètres_Application!$L$2:$L$367=MONTH(BO41))*(DAY(BO41)=Paramètres_Application!$M$2:$M$367)*ROW(Paramètres_Application!$L$2:$L$367)))</f>
        <v xml:space="preserve"> Bernardin</v>
      </c>
      <c r="BO42" s="82"/>
      <c r="BP42" s="83"/>
      <c r="BQ42" s="109"/>
      <c r="BR42" s="89"/>
      <c r="BS42" s="2"/>
      <c r="BT42" s="67">
        <f t="shared" ref="BT42" si="882">BO41</f>
        <v>44336</v>
      </c>
      <c r="BU42" s="6"/>
      <c r="BV42" s="84"/>
      <c r="BW42" s="6"/>
      <c r="BX42" s="84"/>
      <c r="BY42" s="7"/>
      <c r="CA42" s="81" t="str">
        <f>INDEX(Paramètres_Application!$N$1:$N$367,SUMPRODUCT((Paramètres_Application!$L$2:$L$367=MONTH(CB41))*(DAY(CB41)=Paramètres_Application!$M$2:$M$367)*ROW(Paramètres_Application!$L$2:$L$367)))</f>
        <v xml:space="preserve"> Silvère</v>
      </c>
      <c r="CB42" s="82"/>
      <c r="CC42" s="83"/>
      <c r="CD42" s="109"/>
      <c r="CE42" s="89"/>
      <c r="CF42" s="2"/>
      <c r="CG42" s="67">
        <f t="shared" ref="CG42" si="883">CB41</f>
        <v>44367</v>
      </c>
      <c r="CH42" s="6"/>
      <c r="CI42" s="84"/>
      <c r="CJ42" s="6"/>
      <c r="CK42" s="84"/>
      <c r="CL42" s="7"/>
      <c r="CN42" s="81" t="str">
        <f>INDEX(Paramètres_Application!$N$1:$N$367,SUMPRODUCT((Paramètres_Application!$L$2:$L$367=MONTH(CO41))*(DAY(CO41)=Paramètres_Application!$M$2:$M$367)*ROW(Paramètres_Application!$L$2:$L$367)))</f>
        <v xml:space="preserve"> Marina</v>
      </c>
      <c r="CO42" s="82"/>
      <c r="CP42" s="83"/>
      <c r="CQ42" s="109"/>
      <c r="CR42" s="89"/>
      <c r="CS42" s="2"/>
      <c r="CT42" s="67">
        <f t="shared" ref="CT42" si="884">CO41</f>
        <v>44397</v>
      </c>
      <c r="CU42" s="6"/>
      <c r="CV42" s="84"/>
      <c r="CW42" s="6"/>
      <c r="CX42" s="84"/>
      <c r="CY42" s="7"/>
      <c r="CZ42" s="18"/>
      <c r="DA42" s="81" t="str">
        <f>INDEX(Paramètres_Application!$N$1:$N$367,SUMPRODUCT((Paramètres_Application!$L$2:$L$367=MONTH(DB41))*(DAY(DB41)=Paramètres_Application!$M$2:$M$367)*ROW(Paramètres_Application!$L$2:$L$367)))</f>
        <v xml:space="preserve"> Silvère</v>
      </c>
      <c r="DB42" s="82"/>
      <c r="DC42" s="83"/>
      <c r="DD42" s="109"/>
      <c r="DE42" s="89"/>
      <c r="DF42" s="2"/>
      <c r="DG42" s="67">
        <f t="shared" ref="DG42" si="885">DB41</f>
        <v>44367</v>
      </c>
      <c r="DH42" s="6"/>
      <c r="DI42" s="84"/>
      <c r="DJ42" s="6"/>
      <c r="DK42" s="84"/>
      <c r="DL42" s="7"/>
      <c r="DN42" s="81" t="str">
        <f>INDEX(Paramètres_Application!$N$1:$N$367,SUMPRODUCT((Paramètres_Application!$L$2:$L$367=MONTH(DO41))*(DAY(DO41)=Paramètres_Application!$M$2:$M$367)*ROW(Paramètres_Application!$L$2:$L$367)))</f>
        <v xml:space="preserve"> Marina</v>
      </c>
      <c r="DO42" s="82"/>
      <c r="DP42" s="83"/>
      <c r="DQ42" s="109"/>
      <c r="DR42" s="89"/>
      <c r="DS42" s="2"/>
      <c r="DT42" s="67">
        <f t="shared" ref="DT42" si="886">DO41</f>
        <v>44397</v>
      </c>
      <c r="DU42" s="6"/>
      <c r="DV42" s="84"/>
      <c r="DW42" s="6"/>
      <c r="DX42" s="84"/>
      <c r="DY42" s="7"/>
      <c r="EA42" s="81" t="str">
        <f>INDEX(Paramètres_Application!$N$1:$N$367,SUMPRODUCT((Paramètres_Application!$L$2:$L$367=MONTH(EB41))*(DAY(EB41)=Paramètres_Application!$M$2:$M$367)*ROW(Paramètres_Application!$L$2:$L$367)))</f>
        <v xml:space="preserve"> Bernard</v>
      </c>
      <c r="EB42" s="82"/>
      <c r="EC42" s="83"/>
      <c r="ED42" s="109"/>
      <c r="EE42" s="89"/>
      <c r="EF42" s="2"/>
      <c r="EG42" s="67">
        <f t="shared" ref="EG42" si="887">EB41</f>
        <v>44428</v>
      </c>
      <c r="EH42" s="6"/>
      <c r="EI42" s="84"/>
      <c r="EJ42" s="6"/>
      <c r="EK42" s="84"/>
      <c r="EL42" s="7"/>
      <c r="EN42" s="81" t="str">
        <f>INDEX(Paramètres_Application!$N$1:$N$367,SUMPRODUCT((Paramètres_Application!$L$2:$L$367=MONTH(EO41))*(DAY(EO41)=Paramètres_Application!$M$2:$M$367)*ROW(Paramètres_Application!$L$2:$L$367)))</f>
        <v xml:space="preserve"> Davy</v>
      </c>
      <c r="EO42" s="82"/>
      <c r="EP42" s="83"/>
      <c r="EQ42" s="109"/>
      <c r="ER42" s="89"/>
      <c r="ES42" s="2"/>
      <c r="ET42" s="67">
        <f t="shared" ref="ET42" si="888">EO41</f>
        <v>44459</v>
      </c>
      <c r="EU42" s="6"/>
      <c r="EV42" s="84"/>
      <c r="EW42" s="6"/>
      <c r="EX42" s="84"/>
      <c r="EY42" s="7"/>
      <c r="FA42" s="81" t="str">
        <f>INDEX(Paramètres_Application!$N$1:$N$367,SUMPRODUCT((Paramètres_Application!$L$2:$L$367=MONTH(FB41))*(DAY(FB41)=Paramètres_Application!$M$2:$M$367)*ROW(Paramètres_Application!$L$2:$L$367)))</f>
        <v xml:space="preserve"> Adeline</v>
      </c>
      <c r="FB42" s="82"/>
      <c r="FC42" s="83"/>
      <c r="FD42" s="109"/>
      <c r="FE42" s="89"/>
      <c r="FF42" s="2"/>
      <c r="FG42" s="67">
        <f t="shared" ref="FG42" si="889">FB41</f>
        <v>44489</v>
      </c>
      <c r="FH42" s="6"/>
      <c r="FI42" s="84"/>
      <c r="FJ42" s="6"/>
      <c r="FK42" s="84"/>
      <c r="FL42" s="7"/>
      <c r="FN42" s="81" t="str">
        <f>INDEX(Paramètres_Application!$N$1:$N$367,SUMPRODUCT((Paramètres_Application!$L$2:$L$367=MONTH(FO41))*(DAY(FO41)=Paramètres_Application!$M$2:$M$367)*ROW(Paramètres_Application!$L$2:$L$367)))</f>
        <v xml:space="preserve"> Edmond</v>
      </c>
      <c r="FO42" s="82"/>
      <c r="FP42" s="83"/>
      <c r="FQ42" s="109"/>
      <c r="FR42" s="89"/>
      <c r="FS42" s="32"/>
      <c r="FT42" s="67">
        <f t="shared" ref="FT42" si="890">FO41</f>
        <v>44520</v>
      </c>
      <c r="FU42" s="6"/>
      <c r="FV42" s="84"/>
      <c r="FW42" s="6"/>
      <c r="FX42" s="84"/>
      <c r="FY42" s="7"/>
      <c r="GA42" s="81" t="str">
        <f>INDEX(Paramètres_Application!$N$1:$N$367,SUMPRODUCT((Paramètres_Application!$L$2:$L$367=MONTH(GB41))*(DAY(GB41)=Paramètres_Application!$M$2:$M$367)*ROW(Paramètres_Application!$L$2:$L$367)))</f>
        <v xml:space="preserve"> Théophile</v>
      </c>
      <c r="GB42" s="82"/>
      <c r="GC42" s="83"/>
      <c r="GD42" s="109"/>
      <c r="GE42" s="89"/>
      <c r="GF42" s="2"/>
      <c r="GG42" s="67">
        <f t="shared" ref="GG42" si="891">GB41</f>
        <v>44550</v>
      </c>
      <c r="GH42" s="6"/>
      <c r="GI42" s="84"/>
      <c r="GJ42" s="6"/>
      <c r="GK42" s="84"/>
      <c r="GL42" s="7"/>
      <c r="GN42" s="81" t="str">
        <f>INDEX(Paramètres_Application!$N$1:$N$367,SUMPRODUCT((Paramètres_Application!$L$2:$L$367=MONTH(GO41))*(DAY(GO41)=Paramètres_Application!$M$2:$M$367)*ROW(Paramètres_Application!$L$2:$L$367)))</f>
        <v xml:space="preserve"> Sébastien</v>
      </c>
      <c r="GO42" s="82"/>
      <c r="GP42" s="83"/>
      <c r="GQ42" s="109"/>
      <c r="GR42" s="89"/>
      <c r="GS42" s="2"/>
      <c r="GT42" s="67">
        <f t="shared" ref="GT42" si="892">GO41</f>
        <v>44581</v>
      </c>
      <c r="GU42" s="6"/>
      <c r="GV42" s="84"/>
      <c r="GW42" s="6"/>
      <c r="GX42" s="84"/>
      <c r="GY42" s="7"/>
    </row>
    <row r="43" spans="1:207" ht="22.5" customHeight="1" x14ac:dyDescent="0.25">
      <c r="A43" s="19" t="str">
        <f t="shared" si="13"/>
        <v>L</v>
      </c>
      <c r="B43" s="20">
        <f t="shared" ref="B43" si="893">B41+1</f>
        <v>44186</v>
      </c>
      <c r="C43" s="11" t="str">
        <f>TEXT(B43-DATE(An-1,1,1)+((DATE(An,1,1)-DATE(An-1,1,1))-365),"000")&amp;" - "&amp;TEXT(DATE(An-1,12,31)-B43,"000")</f>
        <v>356 - 010</v>
      </c>
      <c r="D43" s="108" t="str">
        <f>IFERROR(INDEX(Paramètres_Application!$J$2:$J$35,MATCH(Calendrier!B43,Paramètres_Application!$I$2:$I$35,0)),"")</f>
        <v/>
      </c>
      <c r="E43" s="88" t="str">
        <f>IF(A43="L","S" &amp; TEXT(INT((B43-LOOKUP(B43,DATE(YEAR(B43)+{-1;0;1},1,3)-WEEKDAY(DATE(YEAR(B43)+{-1;0;1},1,3))+2))/7)+1,"00"),"")</f>
        <v>S52</v>
      </c>
      <c r="F43" s="2"/>
      <c r="G43" s="67">
        <f t="shared" ref="G43" si="894">B43</f>
        <v>44186</v>
      </c>
      <c r="H43" s="6"/>
      <c r="I43" s="84"/>
      <c r="J43" s="6"/>
      <c r="K43" s="84"/>
      <c r="L43" s="7"/>
      <c r="N43" s="9" t="str">
        <f t="shared" si="14"/>
        <v>J</v>
      </c>
      <c r="O43" s="10">
        <f t="shared" ref="O43" si="895">O41+1</f>
        <v>44217</v>
      </c>
      <c r="P43" s="11" t="str">
        <f>TEXT(O43-DATE(An,1,1)+1,"000")&amp;" - "&amp;TEXT(DATE(An,12,31)-O41,"000")-1</f>
        <v>021 - 344</v>
      </c>
      <c r="Q43" s="108" t="str">
        <f>IFERROR(INDEX(Paramètres_Application!$J$2:$J$35,MATCH(Calendrier!O43,Paramètres_Application!$I$2:$I$35,0)),"")</f>
        <v/>
      </c>
      <c r="R43" s="88" t="str">
        <f>IF(N43="L","S" &amp; TEXT(INT((O43-LOOKUP(O43,DATE(YEAR(O43)+{-1;0;1},1,3)-WEEKDAY(DATE(YEAR(O43)+{-1;0;1},1,3))+2))/7)+1,"00"),"")</f>
        <v/>
      </c>
      <c r="S43" s="2"/>
      <c r="T43" s="67">
        <f t="shared" ref="T43" si="896">O43</f>
        <v>44217</v>
      </c>
      <c r="U43" s="6"/>
      <c r="V43" s="84"/>
      <c r="W43" s="6"/>
      <c r="X43" s="84"/>
      <c r="Y43" s="7"/>
      <c r="AA43" s="19" t="str">
        <f t="shared" si="15"/>
        <v>D</v>
      </c>
      <c r="AB43" s="20">
        <f t="shared" ref="AB43" si="897">AB41+1</f>
        <v>44248</v>
      </c>
      <c r="AC43" s="11" t="str">
        <f>TEXT(AB43-DATE(An,1,1)+1,"000")&amp;" - "&amp;TEXT(DATE(An,12,31)-AB41,"000")-1</f>
        <v>052 - 313</v>
      </c>
      <c r="AD43" s="108" t="str">
        <f>IFERROR(INDEX(Paramètres_Application!$J$2:$J$35,MATCH(Calendrier!AB43,Paramètres_Application!$I$2:$I$35,0)),"")</f>
        <v/>
      </c>
      <c r="AE43" s="88" t="str">
        <f>IF(AA43="L","S" &amp; TEXT(INT((AB43-LOOKUP(AB43,DATE(YEAR(AB43)+{-1;0;1},1,3)-WEEKDAY(DATE(YEAR(AB43)+{-1;0;1},1,3))+2))/7)+1,"00"),"")</f>
        <v/>
      </c>
      <c r="AF43" s="2"/>
      <c r="AG43" s="67">
        <f t="shared" ref="AG43" si="898">AB43</f>
        <v>44248</v>
      </c>
      <c r="AH43" s="6"/>
      <c r="AI43" s="84"/>
      <c r="AJ43" s="6"/>
      <c r="AK43" s="84"/>
      <c r="AL43" s="7"/>
      <c r="AN43" s="23" t="str">
        <f t="shared" si="16"/>
        <v>D</v>
      </c>
      <c r="AO43" s="24">
        <f t="shared" ref="AO43" si="899">AO41+1</f>
        <v>44276</v>
      </c>
      <c r="AP43" s="22" t="str">
        <f>TEXT(AO43-DATE(An,1,1)+1,"000")&amp;" - "&amp;TEXT(DATE(An,12,31)-AO41,"000")-1</f>
        <v>080 - 285</v>
      </c>
      <c r="AQ43" s="108" t="str">
        <f>IFERROR(INDEX(Paramètres_Application!$J$2:$J$35,MATCH(Calendrier!AO43,Paramètres_Application!$I$2:$I$35,0)),"")</f>
        <v/>
      </c>
      <c r="AR43" s="88" t="str">
        <f>IF(AN43="L","S" &amp; TEXT(INT((AO43-LOOKUP(AO43,DATE(YEAR(AO43)+{-1;0;1},1,3)-WEEKDAY(DATE(YEAR(AO43)+{-1;0;1},1,3))+2))/7)+1,"00"),"")</f>
        <v/>
      </c>
      <c r="AS43" s="2"/>
      <c r="AT43" s="67">
        <f t="shared" ref="AT43" si="900">AO43</f>
        <v>44276</v>
      </c>
      <c r="AU43" s="6"/>
      <c r="AV43" s="84"/>
      <c r="AW43" s="6"/>
      <c r="AX43" s="84"/>
      <c r="AY43" s="7"/>
      <c r="BA43" s="19" t="str">
        <f t="shared" si="17"/>
        <v>M</v>
      </c>
      <c r="BB43" s="20">
        <f t="shared" ref="BB43" si="901">BB41+1</f>
        <v>44307</v>
      </c>
      <c r="BC43" s="11" t="str">
        <f>TEXT(BB43-DATE(An,1,1)+1,"000")&amp;" - "&amp;TEXT(DATE(An,12,31)-BB41,"000")-1</f>
        <v>111 - 254</v>
      </c>
      <c r="BD43" s="108" t="str">
        <f>IFERROR(INDEX(Paramètres_Application!$J$2:$J$35,MATCH(Calendrier!BB43,Paramètres_Application!$I$2:$I$35,0)),"")</f>
        <v/>
      </c>
      <c r="BE43" s="88" t="str">
        <f>IF(BA43="L","S" &amp; TEXT(INT((BB43-LOOKUP(BB43,DATE(YEAR(BB43)+{-1;0;1},1,3)-WEEKDAY(DATE(YEAR(BB43)+{-1;0;1},1,3))+2))/7)+1,"00"),"")</f>
        <v/>
      </c>
      <c r="BF43" s="2"/>
      <c r="BG43" s="67">
        <f t="shared" ref="BG43" si="902">BB43</f>
        <v>44307</v>
      </c>
      <c r="BH43" s="6"/>
      <c r="BI43" s="84"/>
      <c r="BJ43" s="6"/>
      <c r="BK43" s="84"/>
      <c r="BL43" s="7"/>
      <c r="BN43" s="23" t="str">
        <f t="shared" si="18"/>
        <v>V</v>
      </c>
      <c r="BO43" s="24">
        <f t="shared" ref="BO43" si="903">BO41+1</f>
        <v>44337</v>
      </c>
      <c r="BP43" s="22" t="str">
        <f>TEXT(BO43-DATE(An,1,1)+1,"000")&amp;" - "&amp;TEXT(DATE(An,12,31)-BO41,"000")-1</f>
        <v>141 - 224</v>
      </c>
      <c r="BQ43" s="108" t="str">
        <f>IFERROR(INDEX(Paramètres_Application!$J$2:$J$35,MATCH(Calendrier!BO43,Paramètres_Application!$I$2:$I$35,0)),"")</f>
        <v/>
      </c>
      <c r="BR43" s="88" t="str">
        <f>IF(BN43="L","S" &amp; TEXT(INT((BO43-LOOKUP(BO43,DATE(YEAR(BO43)+{-1;0;1},1,3)-WEEKDAY(DATE(YEAR(BO43)+{-1;0;1},1,3))+2))/7)+1,"00"),"")</f>
        <v/>
      </c>
      <c r="BS43" s="2"/>
      <c r="BT43" s="67">
        <f t="shared" ref="BT43" si="904">BO43</f>
        <v>44337</v>
      </c>
      <c r="BU43" s="6"/>
      <c r="BV43" s="84"/>
      <c r="BW43" s="6"/>
      <c r="BX43" s="84"/>
      <c r="BY43" s="7"/>
      <c r="CA43" s="19" t="str">
        <f t="shared" si="19"/>
        <v>L</v>
      </c>
      <c r="CB43" s="20">
        <f t="shared" ref="CB43" si="905">CB41+1</f>
        <v>44368</v>
      </c>
      <c r="CC43" s="11" t="str">
        <f>TEXT(CB43-DATE(An,1,1)+1,"000")&amp;" - "&amp;TEXT(DATE(An,12,31)-CB41,"000")-1</f>
        <v>172 - 193</v>
      </c>
      <c r="CD43" s="108" t="str">
        <f>IFERROR(INDEX(Paramètres_Application!$J$2:$J$35,MATCH(Calendrier!CB43,Paramètres_Application!$I$2:$I$35,0)),"")</f>
        <v/>
      </c>
      <c r="CE43" s="88" t="str">
        <f>IF(CA43="L","S" &amp; TEXT(INT((CB43-LOOKUP(CB43,DATE(YEAR(CB43)+{-1;0;1},1,3)-WEEKDAY(DATE(YEAR(CB43)+{-1;0;1},1,3))+2))/7)+1,"00"),"")</f>
        <v>S25</v>
      </c>
      <c r="CF43" s="2"/>
      <c r="CG43" s="67">
        <f t="shared" ref="CG43" si="906">CB43</f>
        <v>44368</v>
      </c>
      <c r="CH43" s="6"/>
      <c r="CI43" s="84"/>
      <c r="CJ43" s="6"/>
      <c r="CK43" s="84"/>
      <c r="CL43" s="7"/>
      <c r="CN43" s="23" t="str">
        <f t="shared" si="20"/>
        <v>M</v>
      </c>
      <c r="CO43" s="24">
        <f t="shared" ref="CO43" si="907">CO41+1</f>
        <v>44398</v>
      </c>
      <c r="CP43" s="22" t="str">
        <f>TEXT(CO43-DATE(An,1,1)+1,"000")&amp;" - "&amp;TEXT(DATE(An,12,31)-CO41,"000")-1</f>
        <v>202 - 163</v>
      </c>
      <c r="CQ43" s="108" t="str">
        <f>IFERROR(INDEX(Paramètres_Application!$J$2:$J$35,MATCH(Calendrier!CO43,Paramètres_Application!$I$2:$I$35,0)),"")</f>
        <v/>
      </c>
      <c r="CR43" s="88" t="str">
        <f>IF(CN43="L","S" &amp; TEXT(INT((CO43-LOOKUP(CO43,DATE(YEAR(CO43)+{-1;0;1},1,3)-WEEKDAY(DATE(YEAR(CO43)+{-1;0;1},1,3))+2))/7)+1,"00"),"")</f>
        <v/>
      </c>
      <c r="CS43" s="2"/>
      <c r="CT43" s="67">
        <f t="shared" ref="CT43" si="908">CO43</f>
        <v>44398</v>
      </c>
      <c r="CU43" s="6"/>
      <c r="CV43" s="84"/>
      <c r="CW43" s="6"/>
      <c r="CX43" s="84"/>
      <c r="CY43" s="7"/>
      <c r="CZ43" s="18"/>
      <c r="DA43" s="19" t="str">
        <f t="shared" si="21"/>
        <v>L</v>
      </c>
      <c r="DB43" s="20">
        <f t="shared" ref="DB43" si="909">DB41+1</f>
        <v>44368</v>
      </c>
      <c r="DC43" s="11" t="str">
        <f>TEXT(DB43-DATE(An,1,1)+1,"000")&amp;" - "&amp;TEXT(DATE(An,12,31)-DB41,"000")-1</f>
        <v>172 - 193</v>
      </c>
      <c r="DD43" s="108" t="str">
        <f>IFERROR(INDEX(Paramètres_Application!$J$2:$J$35,MATCH(Calendrier!DB43,Paramètres_Application!$I$2:$I$35,0)),"")</f>
        <v/>
      </c>
      <c r="DE43" s="88" t="str">
        <f>IF(DA43="L","S" &amp; TEXT(INT((DB43-LOOKUP(DB43,DATE(YEAR(DB43)+{-1;0;1},1,3)-WEEKDAY(DATE(YEAR(DB43)+{-1;0;1},1,3))+2))/7)+1,"00"),"")</f>
        <v>S25</v>
      </c>
      <c r="DF43" s="2"/>
      <c r="DG43" s="67">
        <f t="shared" ref="DG43" si="910">DB43</f>
        <v>44368</v>
      </c>
      <c r="DH43" s="6"/>
      <c r="DI43" s="84"/>
      <c r="DJ43" s="6"/>
      <c r="DK43" s="84"/>
      <c r="DL43" s="7"/>
      <c r="DN43" s="23" t="str">
        <f t="shared" si="22"/>
        <v>M</v>
      </c>
      <c r="DO43" s="24">
        <f t="shared" ref="DO43" si="911">DO41+1</f>
        <v>44398</v>
      </c>
      <c r="DP43" s="22" t="str">
        <f>TEXT(DO43-DATE(An,1,1)+1,"000")&amp;" - "&amp;TEXT(DATE(An,12,31)-DO41,"000")-1</f>
        <v>202 - 163</v>
      </c>
      <c r="DQ43" s="108" t="str">
        <f>IFERROR(INDEX(Paramètres_Application!$J$2:$J$35,MATCH(Calendrier!DO43,Paramètres_Application!$I$2:$I$35,0)),"")</f>
        <v/>
      </c>
      <c r="DR43" s="88" t="str">
        <f>IF(DN43="L","S" &amp; TEXT(INT((DO43-LOOKUP(DO43,DATE(YEAR(DO43)+{-1;0;1},1,3)-WEEKDAY(DATE(YEAR(DO43)+{-1;0;1},1,3))+2))/7)+1,"00"),"")</f>
        <v/>
      </c>
      <c r="DS43" s="2"/>
      <c r="DT43" s="67">
        <f t="shared" ref="DT43" si="912">DO43</f>
        <v>44398</v>
      </c>
      <c r="DU43" s="6"/>
      <c r="DV43" s="84"/>
      <c r="DW43" s="6"/>
      <c r="DX43" s="84"/>
      <c r="DY43" s="7"/>
      <c r="EA43" s="19" t="str">
        <f t="shared" si="23"/>
        <v>S</v>
      </c>
      <c r="EB43" s="20">
        <f t="shared" ref="EB43" si="913">EB41+1</f>
        <v>44429</v>
      </c>
      <c r="EC43" s="11" t="str">
        <f>TEXT(EB43-DATE(An,1,1)+1,"000")&amp;" - "&amp;TEXT(DATE(An,12,31)-EB41,"000")-1</f>
        <v>233 - 132</v>
      </c>
      <c r="ED43" s="108" t="str">
        <f>IFERROR(INDEX(Paramètres_Application!$J$2:$J$35,MATCH(Calendrier!EB43,Paramètres_Application!$I$2:$I$35,0)),"")</f>
        <v/>
      </c>
      <c r="EE43" s="88" t="str">
        <f>IF(EA43="L","S" &amp; TEXT(INT((EB43-LOOKUP(EB43,DATE(YEAR(EB43)+{-1;0;1},1,3)-WEEKDAY(DATE(YEAR(EB43)+{-1;0;1},1,3))+2))/7)+1,"00"),"")</f>
        <v/>
      </c>
      <c r="EF43" s="2"/>
      <c r="EG43" s="67">
        <f t="shared" ref="EG43" si="914">EB43</f>
        <v>44429</v>
      </c>
      <c r="EH43" s="6"/>
      <c r="EI43" s="84"/>
      <c r="EJ43" s="6"/>
      <c r="EK43" s="84"/>
      <c r="EL43" s="7"/>
      <c r="EN43" s="23" t="str">
        <f t="shared" si="24"/>
        <v>M</v>
      </c>
      <c r="EO43" s="24">
        <f t="shared" ref="EO43" si="915">EO41+1</f>
        <v>44460</v>
      </c>
      <c r="EP43" s="22" t="str">
        <f>TEXT(EO43-DATE(An,1,1)+1,"000")&amp;" - "&amp;TEXT(DATE(An,12,31)-EO41,"000")-1</f>
        <v>264 - 101</v>
      </c>
      <c r="EQ43" s="108" t="str">
        <f>IFERROR(INDEX(Paramètres_Application!$J$2:$J$35,MATCH(Calendrier!EO43,Paramètres_Application!$I$2:$I$35,0)),"")</f>
        <v/>
      </c>
      <c r="ER43" s="88" t="str">
        <f>IF(EN43="L","S" &amp; TEXT(INT((EO43-LOOKUP(EO43,DATE(YEAR(EO43)+{-1;0;1},1,3)-WEEKDAY(DATE(YEAR(EO43)+{-1;0;1},1,3))+2))/7)+1,"00"),"")</f>
        <v/>
      </c>
      <c r="ES43" s="2"/>
      <c r="ET43" s="67">
        <f t="shared" ref="ET43" si="916">EO43</f>
        <v>44460</v>
      </c>
      <c r="EU43" s="6"/>
      <c r="EV43" s="84"/>
      <c r="EW43" s="6"/>
      <c r="EX43" s="84"/>
      <c r="EY43" s="7"/>
      <c r="FA43" s="19" t="str">
        <f t="shared" si="25"/>
        <v>J</v>
      </c>
      <c r="FB43" s="20">
        <f t="shared" ref="FB43" si="917">FB41+1</f>
        <v>44490</v>
      </c>
      <c r="FC43" s="11" t="str">
        <f>TEXT(FB43-DATE(An,1,1)+1,"000")&amp;" - "&amp;TEXT(DATE(An,12,31)-FB41,"000")-1</f>
        <v>294 - 71</v>
      </c>
      <c r="FD43" s="108" t="str">
        <f>IFERROR(INDEX(Paramètres_Application!$J$2:$J$35,MATCH(Calendrier!FB43,Paramètres_Application!$I$2:$I$35,0)),"")</f>
        <v/>
      </c>
      <c r="FE43" s="88" t="str">
        <f>IF(FA43="L","S" &amp; TEXT(INT((FB43-LOOKUP(FB43,DATE(YEAR(FB43)+{-1;0;1},1,3)-WEEKDAY(DATE(YEAR(FB43)+{-1;0;1},1,3))+2))/7)+1,"00"),"")</f>
        <v/>
      </c>
      <c r="FF43" s="2"/>
      <c r="FG43" s="67">
        <f t="shared" ref="FG43" si="918">FB43</f>
        <v>44490</v>
      </c>
      <c r="FH43" s="6"/>
      <c r="FI43" s="84"/>
      <c r="FJ43" s="6"/>
      <c r="FK43" s="84"/>
      <c r="FL43" s="7"/>
      <c r="FN43" s="23" t="str">
        <f t="shared" si="26"/>
        <v>D</v>
      </c>
      <c r="FO43" s="24">
        <f t="shared" ref="FO43" si="919">FO41+1</f>
        <v>44521</v>
      </c>
      <c r="FP43" s="22" t="str">
        <f>TEXT(FO43-DATE(An,1,1)+1,"000")&amp;" - "&amp;TEXT(DATE(An,12,31)-FO41,"000")-1</f>
        <v>325 - 40</v>
      </c>
      <c r="FQ43" s="108" t="str">
        <f>IFERROR(INDEX(Paramètres_Application!$J$2:$J$35,MATCH(Calendrier!FO43,Paramètres_Application!$I$2:$I$35,0)),"")</f>
        <v/>
      </c>
      <c r="FR43" s="88" t="str">
        <f>IF(FN43="L","S" &amp; TEXT(INT((FO43-LOOKUP(FO43,DATE(YEAR(FO43)+{-1;0;1},1,3)-WEEKDAY(DATE(YEAR(FO43)+{-1;0;1},1,3))+2))/7)+1,"00"),"")</f>
        <v/>
      </c>
      <c r="FS43" s="32"/>
      <c r="FT43" s="67">
        <f t="shared" ref="FT43" si="920">FO43</f>
        <v>44521</v>
      </c>
      <c r="FU43" s="6"/>
      <c r="FV43" s="84"/>
      <c r="FW43" s="6"/>
      <c r="FX43" s="84"/>
      <c r="FY43" s="7"/>
      <c r="GA43" s="19" t="str">
        <f t="shared" si="27"/>
        <v>M</v>
      </c>
      <c r="GB43" s="20">
        <f t="shared" ref="GB43" si="921">GB41+1</f>
        <v>44551</v>
      </c>
      <c r="GC43" s="11" t="str">
        <f>TEXT(GB43-DATE(An,1,1)+1,"000")&amp;" - "&amp;TEXT(DATE(An,12,31)-GB41,"000")-1</f>
        <v>355 - 10</v>
      </c>
      <c r="GD43" s="108" t="str">
        <f>IFERROR(INDEX(Paramètres_Application!$J$2:$J$35,MATCH(Calendrier!GB43,Paramètres_Application!$I$2:$I$35,0)),"")</f>
        <v/>
      </c>
      <c r="GE43" s="88" t="str">
        <f>IF(GA43="L","S" &amp; TEXT(INT((GB43-LOOKUP(GB43,DATE(YEAR(GB43)+{-1;0;1},1,3)-WEEKDAY(DATE(YEAR(GB43)+{-1;0;1},1,3))+2))/7)+1,"00"),"")</f>
        <v/>
      </c>
      <c r="GF43" s="2"/>
      <c r="GG43" s="67">
        <f t="shared" ref="GG43" si="922">GB43</f>
        <v>44551</v>
      </c>
      <c r="GH43" s="6"/>
      <c r="GI43" s="84"/>
      <c r="GJ43" s="6"/>
      <c r="GK43" s="84"/>
      <c r="GL43" s="7"/>
      <c r="GN43" s="23" t="str">
        <f t="shared" si="28"/>
        <v>V</v>
      </c>
      <c r="GO43" s="24">
        <f t="shared" ref="GO43" si="923">GO41+1</f>
        <v>44582</v>
      </c>
      <c r="GP43" s="22" t="str">
        <f>TEXT(GO43-DATE(An+1,1,1)+1,"000")&amp;" - "&amp;TEXT(DATE(An+1,12,31)-GO41,"000")-1</f>
        <v>021 - 344</v>
      </c>
      <c r="GQ43" s="108" t="str">
        <f>IFERROR(INDEX(Paramètres_Application!$J$2:$J$35,MATCH(Calendrier!GO43,Paramètres_Application!$I$2:$I$35,0)),"")</f>
        <v/>
      </c>
      <c r="GR43" s="88" t="str">
        <f>IF(GN43="L","S" &amp; TEXT(INT((GO43-LOOKUP(GO43,DATE(YEAR(GO43)+{-1;0;1},1,3)-WEEKDAY(DATE(YEAR(GO43)+{-1;0;1},1,3))+2))/7)+1,"00"),"")</f>
        <v/>
      </c>
      <c r="GS43" s="2"/>
      <c r="GT43" s="67">
        <f t="shared" ref="GT43" si="924">GO43</f>
        <v>44582</v>
      </c>
      <c r="GU43" s="6"/>
      <c r="GV43" s="84"/>
      <c r="GW43" s="6"/>
      <c r="GX43" s="84"/>
      <c r="GY43" s="7"/>
    </row>
    <row r="44" spans="1:207" ht="22.5" customHeight="1" x14ac:dyDescent="0.25">
      <c r="A44" s="81" t="str">
        <f>INDEX(Paramètres_Application!$N$1:$N$367,SUMPRODUCT((Paramètres_Application!$L$2:$L$367=MONTH(B43))*(DAY(B43)=Paramètres_Application!$M$2:$M$367)*ROW(Paramètres_Application!$L$2:$L$367)))</f>
        <v xml:space="preserve"> Hiver</v>
      </c>
      <c r="B44" s="82"/>
      <c r="C44" s="83"/>
      <c r="D44" s="109"/>
      <c r="E44" s="89"/>
      <c r="F44" s="2"/>
      <c r="G44" s="67">
        <f t="shared" ref="G44" si="925">B43</f>
        <v>44186</v>
      </c>
      <c r="H44" s="6"/>
      <c r="I44" s="84"/>
      <c r="J44" s="6"/>
      <c r="K44" s="84"/>
      <c r="L44" s="7"/>
      <c r="N44" s="81" t="str">
        <f>INDEX(Paramètres_Application!$N$1:$N$367,SUMPRODUCT((Paramètres_Application!$L$2:$L$367=MONTH(O43))*(DAY(O43)=Paramètres_Application!$M$2:$M$367)*ROW(Paramètres_Application!$L$2:$L$367)))</f>
        <v xml:space="preserve"> Agnès</v>
      </c>
      <c r="O44" s="82"/>
      <c r="P44" s="83"/>
      <c r="Q44" s="109"/>
      <c r="R44" s="89"/>
      <c r="S44" s="2"/>
      <c r="T44" s="67">
        <f t="shared" ref="T44" si="926">O43</f>
        <v>44217</v>
      </c>
      <c r="U44" s="6"/>
      <c r="V44" s="84"/>
      <c r="W44" s="6"/>
      <c r="X44" s="84"/>
      <c r="Y44" s="7"/>
      <c r="AA44" s="81" t="str">
        <f>INDEX(Paramètres_Application!$N$1:$N$367,SUMPRODUCT((Paramètres_Application!$L$2:$L$367=MONTH(AB43))*(DAY(AB43)=Paramètres_Application!$M$2:$M$367)*ROW(Paramètres_Application!$L$2:$L$367)))</f>
        <v xml:space="preserve"> Pierre-Damien</v>
      </c>
      <c r="AB44" s="82"/>
      <c r="AC44" s="83"/>
      <c r="AD44" s="109"/>
      <c r="AE44" s="89"/>
      <c r="AF44" s="2"/>
      <c r="AG44" s="67">
        <f t="shared" ref="AG44" si="927">AB43</f>
        <v>44248</v>
      </c>
      <c r="AH44" s="6"/>
      <c r="AI44" s="84"/>
      <c r="AJ44" s="6"/>
      <c r="AK44" s="84"/>
      <c r="AL44" s="7"/>
      <c r="AN44" s="81" t="str">
        <f>INDEX(Paramètres_Application!$N$1:$N$367,SUMPRODUCT((Paramètres_Application!$L$2:$L$367=MONTH(AO43))*(DAY(AO43)=Paramètres_Application!$M$2:$M$367)*ROW(Paramètres_Application!$L$2:$L$367)))</f>
        <v xml:space="preserve"> Clémence</v>
      </c>
      <c r="AO44" s="82"/>
      <c r="AP44" s="83"/>
      <c r="AQ44" s="109"/>
      <c r="AR44" s="89"/>
      <c r="AS44" s="2"/>
      <c r="AT44" s="67">
        <f t="shared" ref="AT44" si="928">AO43</f>
        <v>44276</v>
      </c>
      <c r="AU44" s="6"/>
      <c r="AV44" s="84"/>
      <c r="AW44" s="6"/>
      <c r="AX44" s="84"/>
      <c r="AY44" s="7"/>
      <c r="BA44" s="81" t="str">
        <f>INDEX(Paramètres_Application!$N$1:$N$367,SUMPRODUCT((Paramètres_Application!$L$2:$L$367=MONTH(BB43))*(DAY(BB43)=Paramètres_Application!$M$2:$M$367)*ROW(Paramètres_Application!$L$2:$L$367)))</f>
        <v xml:space="preserve"> Anselme</v>
      </c>
      <c r="BB44" s="82"/>
      <c r="BC44" s="83"/>
      <c r="BD44" s="109"/>
      <c r="BE44" s="89"/>
      <c r="BF44" s="2"/>
      <c r="BG44" s="67">
        <f t="shared" ref="BG44" si="929">BB43</f>
        <v>44307</v>
      </c>
      <c r="BH44" s="6"/>
      <c r="BI44" s="84"/>
      <c r="BJ44" s="6"/>
      <c r="BK44" s="84"/>
      <c r="BL44" s="7"/>
      <c r="BN44" s="81" t="str">
        <f>INDEX(Paramètres_Application!$N$1:$N$367,SUMPRODUCT((Paramètres_Application!$L$2:$L$367=MONTH(BO43))*(DAY(BO43)=Paramètres_Application!$M$2:$M$367)*ROW(Paramètres_Application!$L$2:$L$367)))</f>
        <v xml:space="preserve"> Constantin</v>
      </c>
      <c r="BO44" s="82"/>
      <c r="BP44" s="83"/>
      <c r="BQ44" s="109"/>
      <c r="BR44" s="89"/>
      <c r="BS44" s="2"/>
      <c r="BT44" s="67">
        <f t="shared" ref="BT44" si="930">BO43</f>
        <v>44337</v>
      </c>
      <c r="BU44" s="6"/>
      <c r="BV44" s="84"/>
      <c r="BW44" s="6"/>
      <c r="BX44" s="84"/>
      <c r="BY44" s="7"/>
      <c r="CA44" s="81" t="str">
        <f>INDEX(Paramètres_Application!$N$1:$N$367,SUMPRODUCT((Paramètres_Application!$L$2:$L$367=MONTH(CB43))*(DAY(CB43)=Paramètres_Application!$M$2:$M$367)*ROW(Paramètres_Application!$L$2:$L$367)))</f>
        <v xml:space="preserve"> Eté</v>
      </c>
      <c r="CB44" s="82"/>
      <c r="CC44" s="83"/>
      <c r="CD44" s="109"/>
      <c r="CE44" s="89"/>
      <c r="CF44" s="2"/>
      <c r="CG44" s="67">
        <f t="shared" ref="CG44" si="931">CB43</f>
        <v>44368</v>
      </c>
      <c r="CH44" s="6"/>
      <c r="CI44" s="84"/>
      <c r="CJ44" s="6"/>
      <c r="CK44" s="84"/>
      <c r="CL44" s="7"/>
      <c r="CN44" s="81" t="str">
        <f>INDEX(Paramètres_Application!$N$1:$N$367,SUMPRODUCT((Paramètres_Application!$L$2:$L$367=MONTH(CO43))*(DAY(CO43)=Paramètres_Application!$M$2:$M$367)*ROW(Paramètres_Application!$L$2:$L$367)))</f>
        <v xml:space="preserve"> Victor</v>
      </c>
      <c r="CO44" s="82"/>
      <c r="CP44" s="83"/>
      <c r="CQ44" s="109"/>
      <c r="CR44" s="89"/>
      <c r="CS44" s="2"/>
      <c r="CT44" s="67">
        <f t="shared" ref="CT44" si="932">CO43</f>
        <v>44398</v>
      </c>
      <c r="CU44" s="6"/>
      <c r="CV44" s="84"/>
      <c r="CW44" s="6"/>
      <c r="CX44" s="84"/>
      <c r="CY44" s="7"/>
      <c r="CZ44" s="18"/>
      <c r="DA44" s="81" t="str">
        <f>INDEX(Paramètres_Application!$N$1:$N$367,SUMPRODUCT((Paramètres_Application!$L$2:$L$367=MONTH(DB43))*(DAY(DB43)=Paramètres_Application!$M$2:$M$367)*ROW(Paramètres_Application!$L$2:$L$367)))</f>
        <v xml:space="preserve"> Eté</v>
      </c>
      <c r="DB44" s="82"/>
      <c r="DC44" s="83"/>
      <c r="DD44" s="109"/>
      <c r="DE44" s="89"/>
      <c r="DF44" s="2"/>
      <c r="DG44" s="67">
        <f t="shared" ref="DG44" si="933">DB43</f>
        <v>44368</v>
      </c>
      <c r="DH44" s="6"/>
      <c r="DI44" s="84"/>
      <c r="DJ44" s="6"/>
      <c r="DK44" s="84"/>
      <c r="DL44" s="7"/>
      <c r="DN44" s="81" t="str">
        <f>INDEX(Paramètres_Application!$N$1:$N$367,SUMPRODUCT((Paramètres_Application!$L$2:$L$367=MONTH(DO43))*(DAY(DO43)=Paramètres_Application!$M$2:$M$367)*ROW(Paramètres_Application!$L$2:$L$367)))</f>
        <v xml:space="preserve"> Victor</v>
      </c>
      <c r="DO44" s="82"/>
      <c r="DP44" s="83"/>
      <c r="DQ44" s="109"/>
      <c r="DR44" s="89"/>
      <c r="DS44" s="2"/>
      <c r="DT44" s="67">
        <f t="shared" ref="DT44" si="934">DO43</f>
        <v>44398</v>
      </c>
      <c r="DU44" s="6"/>
      <c r="DV44" s="84"/>
      <c r="DW44" s="6"/>
      <c r="DX44" s="84"/>
      <c r="DY44" s="7"/>
      <c r="EA44" s="81" t="str">
        <f>INDEX(Paramètres_Application!$N$1:$N$367,SUMPRODUCT((Paramètres_Application!$L$2:$L$367=MONTH(EB43))*(DAY(EB43)=Paramètres_Application!$M$2:$M$367)*ROW(Paramètres_Application!$L$2:$L$367)))</f>
        <v xml:space="preserve"> Christophe</v>
      </c>
      <c r="EB44" s="82"/>
      <c r="EC44" s="83"/>
      <c r="ED44" s="109"/>
      <c r="EE44" s="89"/>
      <c r="EF44" s="2"/>
      <c r="EG44" s="67">
        <f t="shared" ref="EG44" si="935">EB43</f>
        <v>44429</v>
      </c>
      <c r="EH44" s="6"/>
      <c r="EI44" s="84"/>
      <c r="EJ44" s="6"/>
      <c r="EK44" s="84"/>
      <c r="EL44" s="7"/>
      <c r="EN44" s="81" t="str">
        <f>INDEX(Paramètres_Application!$N$1:$N$367,SUMPRODUCT((Paramètres_Application!$L$2:$L$367=MONTH(EO43))*(DAY(EO43)=Paramètres_Application!$M$2:$M$367)*ROW(Paramètres_Application!$L$2:$L$367)))</f>
        <v xml:space="preserve"> Matthieu</v>
      </c>
      <c r="EO44" s="82"/>
      <c r="EP44" s="83"/>
      <c r="EQ44" s="109"/>
      <c r="ER44" s="89"/>
      <c r="ES44" s="2"/>
      <c r="ET44" s="67">
        <f t="shared" ref="ET44" si="936">EO43</f>
        <v>44460</v>
      </c>
      <c r="EU44" s="6"/>
      <c r="EV44" s="84"/>
      <c r="EW44" s="6"/>
      <c r="EX44" s="84"/>
      <c r="EY44" s="7"/>
      <c r="FA44" s="81" t="str">
        <f>INDEX(Paramètres_Application!$N$1:$N$367,SUMPRODUCT((Paramètres_Application!$L$2:$L$367=MONTH(FB43))*(DAY(FB43)=Paramètres_Application!$M$2:$M$367)*ROW(Paramètres_Application!$L$2:$L$367)))</f>
        <v xml:space="preserve"> Céline</v>
      </c>
      <c r="FB44" s="82"/>
      <c r="FC44" s="83"/>
      <c r="FD44" s="109"/>
      <c r="FE44" s="89"/>
      <c r="FF44" s="2"/>
      <c r="FG44" s="67">
        <f t="shared" ref="FG44" si="937">FB43</f>
        <v>44490</v>
      </c>
      <c r="FH44" s="6"/>
      <c r="FI44" s="84"/>
      <c r="FJ44" s="6"/>
      <c r="FK44" s="84"/>
      <c r="FL44" s="7"/>
      <c r="FN44" s="97" t="str">
        <f>INDEX(Paramètres_Application!$N$1:$N$367,SUMPRODUCT((Paramètres_Application!$L$2:$L$367=MONTH(FO43))*(DAY(FO43)=Paramètres_Application!$M$2:$M$367)*ROW(Paramètres_Application!$L$2:$L$367)))</f>
        <v xml:space="preserve"> Présence de Marie</v>
      </c>
      <c r="FO44" s="98"/>
      <c r="FP44" s="99"/>
      <c r="FQ44" s="109"/>
      <c r="FR44" s="89"/>
      <c r="FS44" s="32"/>
      <c r="FT44" s="67">
        <f t="shared" ref="FT44" si="938">FO43</f>
        <v>44521</v>
      </c>
      <c r="FU44" s="6"/>
      <c r="FV44" s="84"/>
      <c r="FW44" s="6"/>
      <c r="FX44" s="84"/>
      <c r="FY44" s="7"/>
      <c r="GA44" s="81" t="str">
        <f>INDEX(Paramètres_Application!$N$1:$N$367,SUMPRODUCT((Paramètres_Application!$L$2:$L$367=MONTH(GB43))*(DAY(GB43)=Paramètres_Application!$M$2:$M$367)*ROW(Paramètres_Application!$L$2:$L$367)))</f>
        <v xml:space="preserve"> Hiver</v>
      </c>
      <c r="GB44" s="82"/>
      <c r="GC44" s="83"/>
      <c r="GD44" s="109"/>
      <c r="GE44" s="89"/>
      <c r="GF44" s="2"/>
      <c r="GG44" s="67">
        <f t="shared" ref="GG44" si="939">GB43</f>
        <v>44551</v>
      </c>
      <c r="GH44" s="6"/>
      <c r="GI44" s="84"/>
      <c r="GJ44" s="6"/>
      <c r="GK44" s="84"/>
      <c r="GL44" s="7"/>
      <c r="GN44" s="81" t="str">
        <f>INDEX(Paramètres_Application!$N$1:$N$367,SUMPRODUCT((Paramètres_Application!$L$2:$L$367=MONTH(GO43))*(DAY(GO43)=Paramètres_Application!$M$2:$M$367)*ROW(Paramètres_Application!$L$2:$L$367)))</f>
        <v xml:space="preserve"> Agnès</v>
      </c>
      <c r="GO44" s="82"/>
      <c r="GP44" s="83"/>
      <c r="GQ44" s="109"/>
      <c r="GR44" s="89"/>
      <c r="GS44" s="2"/>
      <c r="GT44" s="67">
        <f t="shared" ref="GT44" si="940">GO43</f>
        <v>44582</v>
      </c>
      <c r="GU44" s="6"/>
      <c r="GV44" s="84"/>
      <c r="GW44" s="6"/>
      <c r="GX44" s="84"/>
      <c r="GY44" s="7"/>
    </row>
    <row r="45" spans="1:207" ht="22.5" customHeight="1" x14ac:dyDescent="0.25">
      <c r="A45" s="19" t="str">
        <f t="shared" si="13"/>
        <v>M</v>
      </c>
      <c r="B45" s="20">
        <f t="shared" ref="B45" si="941">B43+1</f>
        <v>44187</v>
      </c>
      <c r="C45" s="11" t="str">
        <f>TEXT(B45-DATE(An-1,1,1)+((DATE(An,1,1)-DATE(An-1,1,1))-365),"000")&amp;" - "&amp;TEXT(DATE(An-1,12,31)-B45,"000")</f>
        <v>357 - 009</v>
      </c>
      <c r="D45" s="108" t="str">
        <f>IFERROR(INDEX(Paramètres_Application!$J$2:$J$35,MATCH(Calendrier!B45,Paramètres_Application!$I$2:$I$35,0)),"")</f>
        <v/>
      </c>
      <c r="E45" s="88" t="str">
        <f>IF(A45="L","S" &amp; TEXT(INT((B45-LOOKUP(B45,DATE(YEAR(B45)+{-1;0;1},1,3)-WEEKDAY(DATE(YEAR(B45)+{-1;0;1},1,3))+2))/7)+1,"00"),"")</f>
        <v/>
      </c>
      <c r="F45" s="2"/>
      <c r="G45" s="67">
        <f t="shared" ref="G45" si="942">B45</f>
        <v>44187</v>
      </c>
      <c r="H45" s="6"/>
      <c r="I45" s="84"/>
      <c r="J45" s="6"/>
      <c r="K45" s="84"/>
      <c r="L45" s="7"/>
      <c r="N45" s="9" t="str">
        <f t="shared" si="14"/>
        <v>V</v>
      </c>
      <c r="O45" s="10">
        <f t="shared" ref="O45" si="943">O43+1</f>
        <v>44218</v>
      </c>
      <c r="P45" s="11" t="str">
        <f>TEXT(O45-DATE(An,1,1)+1,"000")&amp;" - "&amp;TEXT(DATE(An,12,31)-O43,"000")-1</f>
        <v>022 - 343</v>
      </c>
      <c r="Q45" s="108" t="str">
        <f>IFERROR(INDEX(Paramètres_Application!$J$2:$J$35,MATCH(Calendrier!O45,Paramètres_Application!$I$2:$I$35,0)),"")</f>
        <v/>
      </c>
      <c r="R45" s="88" t="str">
        <f>IF(N45="L","S" &amp; TEXT(INT((O45-LOOKUP(O45,DATE(YEAR(O45)+{-1;0;1},1,3)-WEEKDAY(DATE(YEAR(O45)+{-1;0;1},1,3))+2))/7)+1,"00"),"")</f>
        <v/>
      </c>
      <c r="S45" s="2"/>
      <c r="T45" s="67">
        <f t="shared" ref="T45" si="944">O45</f>
        <v>44218</v>
      </c>
      <c r="U45" s="6"/>
      <c r="V45" s="84"/>
      <c r="W45" s="6"/>
      <c r="X45" s="84"/>
      <c r="Y45" s="7"/>
      <c r="AA45" s="19" t="str">
        <f t="shared" si="15"/>
        <v>L</v>
      </c>
      <c r="AB45" s="20">
        <f t="shared" ref="AB45" si="945">AB43+1</f>
        <v>44249</v>
      </c>
      <c r="AC45" s="11" t="str">
        <f>TEXT(AB45-DATE(An,1,1)+1,"000")&amp;" - "&amp;TEXT(DATE(An,12,31)-AB43,"000")-1</f>
        <v>053 - 312</v>
      </c>
      <c r="AD45" s="108" t="str">
        <f>IFERROR(INDEX(Paramètres_Application!$J$2:$J$35,MATCH(Calendrier!AB45,Paramètres_Application!$I$2:$I$35,0)),"")</f>
        <v/>
      </c>
      <c r="AE45" s="88" t="str">
        <f>IF(AA45="L","S" &amp; TEXT(INT((AB45-LOOKUP(AB45,DATE(YEAR(AB45)+{-1;0;1},1,3)-WEEKDAY(DATE(YEAR(AB45)+{-1;0;1},1,3))+2))/7)+1,"00"),"")</f>
        <v>S08</v>
      </c>
      <c r="AF45" s="2"/>
      <c r="AG45" s="67">
        <f t="shared" ref="AG45" si="946">AB45</f>
        <v>44249</v>
      </c>
      <c r="AH45" s="6"/>
      <c r="AI45" s="84"/>
      <c r="AJ45" s="6"/>
      <c r="AK45" s="84"/>
      <c r="AL45" s="7"/>
      <c r="AN45" s="23" t="str">
        <f t="shared" si="16"/>
        <v>L</v>
      </c>
      <c r="AO45" s="24">
        <f t="shared" ref="AO45" si="947">AO43+1</f>
        <v>44277</v>
      </c>
      <c r="AP45" s="22" t="str">
        <f>TEXT(AO45-DATE(An,1,1)+1,"000")&amp;" - "&amp;TEXT(DATE(An,12,31)-AO43,"000")-1</f>
        <v>081 - 284</v>
      </c>
      <c r="AQ45" s="108" t="str">
        <f>IFERROR(INDEX(Paramètres_Application!$J$2:$J$35,MATCH(Calendrier!AO45,Paramètres_Application!$I$2:$I$35,0)),"")</f>
        <v/>
      </c>
      <c r="AR45" s="88" t="str">
        <f>IF(AN45="L","S" &amp; TEXT(INT((AO45-LOOKUP(AO45,DATE(YEAR(AO45)+{-1;0;1},1,3)-WEEKDAY(DATE(YEAR(AO45)+{-1;0;1},1,3))+2))/7)+1,"00"),"")</f>
        <v>S12</v>
      </c>
      <c r="AS45" s="2"/>
      <c r="AT45" s="67">
        <f t="shared" ref="AT45" si="948">AO45</f>
        <v>44277</v>
      </c>
      <c r="AU45" s="6"/>
      <c r="AV45" s="84"/>
      <c r="AW45" s="6"/>
      <c r="AX45" s="84"/>
      <c r="AY45" s="7"/>
      <c r="BA45" s="19" t="str">
        <f t="shared" si="17"/>
        <v>J</v>
      </c>
      <c r="BB45" s="20">
        <f t="shared" ref="BB45" si="949">BB43+1</f>
        <v>44308</v>
      </c>
      <c r="BC45" s="11" t="str">
        <f>TEXT(BB45-DATE(An,1,1)+1,"000")&amp;" - "&amp;TEXT(DATE(An,12,31)-BB43,"000")-1</f>
        <v>112 - 253</v>
      </c>
      <c r="BD45" s="108" t="str">
        <f>IFERROR(INDEX(Paramètres_Application!$J$2:$J$35,MATCH(Calendrier!BB45,Paramètres_Application!$I$2:$I$35,0)),"")</f>
        <v/>
      </c>
      <c r="BE45" s="88" t="str">
        <f>IF(BA45="L","S" &amp; TEXT(INT((BB45-LOOKUP(BB45,DATE(YEAR(BB45)+{-1;0;1},1,3)-WEEKDAY(DATE(YEAR(BB45)+{-1;0;1},1,3))+2))/7)+1,"00"),"")</f>
        <v/>
      </c>
      <c r="BF45" s="2"/>
      <c r="BG45" s="67">
        <f t="shared" ref="BG45" si="950">BB45</f>
        <v>44308</v>
      </c>
      <c r="BH45" s="6"/>
      <c r="BI45" s="84"/>
      <c r="BJ45" s="6"/>
      <c r="BK45" s="84"/>
      <c r="BL45" s="7"/>
      <c r="BN45" s="23" t="str">
        <f t="shared" si="18"/>
        <v>S</v>
      </c>
      <c r="BO45" s="24">
        <f t="shared" ref="BO45" si="951">BO43+1</f>
        <v>44338</v>
      </c>
      <c r="BP45" s="22" t="str">
        <f>TEXT(BO45-DATE(An,1,1)+1,"000")&amp;" - "&amp;TEXT(DATE(An,12,31)-BO43,"000")-1</f>
        <v>142 - 223</v>
      </c>
      <c r="BQ45" s="108" t="str">
        <f>IFERROR(INDEX(Paramètres_Application!$J$2:$J$35,MATCH(Calendrier!BO45,Paramètres_Application!$I$2:$I$35,0)),"")</f>
        <v/>
      </c>
      <c r="BR45" s="88" t="str">
        <f>IF(BN45="L","S" &amp; TEXT(INT((BO45-LOOKUP(BO45,DATE(YEAR(BO45)+{-1;0;1},1,3)-WEEKDAY(DATE(YEAR(BO45)+{-1;0;1},1,3))+2))/7)+1,"00"),"")</f>
        <v/>
      </c>
      <c r="BS45" s="2"/>
      <c r="BT45" s="67">
        <f t="shared" ref="BT45" si="952">BO45</f>
        <v>44338</v>
      </c>
      <c r="BU45" s="6"/>
      <c r="BV45" s="84"/>
      <c r="BW45" s="6"/>
      <c r="BX45" s="84"/>
      <c r="BY45" s="7"/>
      <c r="CA45" s="19" t="str">
        <f t="shared" si="19"/>
        <v>M</v>
      </c>
      <c r="CB45" s="20">
        <f t="shared" ref="CB45" si="953">CB43+1</f>
        <v>44369</v>
      </c>
      <c r="CC45" s="11" t="str">
        <f>TEXT(CB45-DATE(An,1,1)+1,"000")&amp;" - "&amp;TEXT(DATE(An,12,31)-CB43,"000")-1</f>
        <v>173 - 192</v>
      </c>
      <c r="CD45" s="108" t="str">
        <f>IFERROR(INDEX(Paramètres_Application!$J$2:$J$35,MATCH(Calendrier!CB45,Paramètres_Application!$I$2:$I$35,0)),"")</f>
        <v/>
      </c>
      <c r="CE45" s="88" t="str">
        <f>IF(CA45="L","S" &amp; TEXT(INT((CB45-LOOKUP(CB45,DATE(YEAR(CB45)+{-1;0;1},1,3)-WEEKDAY(DATE(YEAR(CB45)+{-1;0;1},1,3))+2))/7)+1,"00"),"")</f>
        <v/>
      </c>
      <c r="CF45" s="2"/>
      <c r="CG45" s="67">
        <f t="shared" ref="CG45" si="954">CB45</f>
        <v>44369</v>
      </c>
      <c r="CH45" s="6"/>
      <c r="CI45" s="84"/>
      <c r="CJ45" s="6"/>
      <c r="CK45" s="84"/>
      <c r="CL45" s="7"/>
      <c r="CN45" s="23" t="str">
        <f t="shared" si="20"/>
        <v>J</v>
      </c>
      <c r="CO45" s="24">
        <f t="shared" ref="CO45" si="955">CO43+1</f>
        <v>44399</v>
      </c>
      <c r="CP45" s="22" t="str">
        <f>TEXT(CO45-DATE(An,1,1)+1,"000")&amp;" - "&amp;TEXT(DATE(An,12,31)-CO43,"000")-1</f>
        <v>203 - 162</v>
      </c>
      <c r="CQ45" s="108" t="str">
        <f>IFERROR(INDEX(Paramètres_Application!$J$2:$J$35,MATCH(Calendrier!CO45,Paramètres_Application!$I$2:$I$35,0)),"")</f>
        <v/>
      </c>
      <c r="CR45" s="88" t="str">
        <f>IF(CN45="L","S" &amp; TEXT(INT((CO45-LOOKUP(CO45,DATE(YEAR(CO45)+{-1;0;1},1,3)-WEEKDAY(DATE(YEAR(CO45)+{-1;0;1},1,3))+2))/7)+1,"00"),"")</f>
        <v/>
      </c>
      <c r="CS45" s="2"/>
      <c r="CT45" s="67">
        <f t="shared" ref="CT45" si="956">CO45</f>
        <v>44399</v>
      </c>
      <c r="CU45" s="6"/>
      <c r="CV45" s="84"/>
      <c r="CW45" s="6"/>
      <c r="CX45" s="84"/>
      <c r="CY45" s="7"/>
      <c r="CZ45" s="18"/>
      <c r="DA45" s="19" t="str">
        <f t="shared" si="21"/>
        <v>M</v>
      </c>
      <c r="DB45" s="20">
        <f t="shared" ref="DB45" si="957">DB43+1</f>
        <v>44369</v>
      </c>
      <c r="DC45" s="11" t="str">
        <f>TEXT(DB45-DATE(An,1,1)+1,"000")&amp;" - "&amp;TEXT(DATE(An,12,31)-DB43,"000")-1</f>
        <v>173 - 192</v>
      </c>
      <c r="DD45" s="108" t="str">
        <f>IFERROR(INDEX(Paramètres_Application!$J$2:$J$35,MATCH(Calendrier!DB45,Paramètres_Application!$I$2:$I$35,0)),"")</f>
        <v/>
      </c>
      <c r="DE45" s="88" t="str">
        <f>IF(DA45="L","S" &amp; TEXT(INT((DB45-LOOKUP(DB45,DATE(YEAR(DB45)+{-1;0;1},1,3)-WEEKDAY(DATE(YEAR(DB45)+{-1;0;1},1,3))+2))/7)+1,"00"),"")</f>
        <v/>
      </c>
      <c r="DF45" s="2"/>
      <c r="DG45" s="67">
        <f t="shared" ref="DG45" si="958">DB45</f>
        <v>44369</v>
      </c>
      <c r="DH45" s="6"/>
      <c r="DI45" s="84"/>
      <c r="DJ45" s="6"/>
      <c r="DK45" s="84"/>
      <c r="DL45" s="7"/>
      <c r="DN45" s="23" t="str">
        <f t="shared" si="22"/>
        <v>J</v>
      </c>
      <c r="DO45" s="24">
        <f t="shared" ref="DO45" si="959">DO43+1</f>
        <v>44399</v>
      </c>
      <c r="DP45" s="22" t="str">
        <f>TEXT(DO45-DATE(An,1,1)+1,"000")&amp;" - "&amp;TEXT(DATE(An,12,31)-DO43,"000")-1</f>
        <v>203 - 162</v>
      </c>
      <c r="DQ45" s="108" t="str">
        <f>IFERROR(INDEX(Paramètres_Application!$J$2:$J$35,MATCH(Calendrier!DO45,Paramètres_Application!$I$2:$I$35,0)),"")</f>
        <v/>
      </c>
      <c r="DR45" s="88" t="str">
        <f>IF(DN45="L","S" &amp; TEXT(INT((DO45-LOOKUP(DO45,DATE(YEAR(DO45)+{-1;0;1},1,3)-WEEKDAY(DATE(YEAR(DO45)+{-1;0;1},1,3))+2))/7)+1,"00"),"")</f>
        <v/>
      </c>
      <c r="DS45" s="2"/>
      <c r="DT45" s="67">
        <f t="shared" ref="DT45" si="960">DO45</f>
        <v>44399</v>
      </c>
      <c r="DU45" s="6"/>
      <c r="DV45" s="84"/>
      <c r="DW45" s="6"/>
      <c r="DX45" s="84"/>
      <c r="DY45" s="7"/>
      <c r="EA45" s="19" t="str">
        <f t="shared" si="23"/>
        <v>D</v>
      </c>
      <c r="EB45" s="20">
        <f t="shared" ref="EB45" si="961">EB43+1</f>
        <v>44430</v>
      </c>
      <c r="EC45" s="11" t="str">
        <f>TEXT(EB45-DATE(An,1,1)+1,"000")&amp;" - "&amp;TEXT(DATE(An,12,31)-EB43,"000")-1</f>
        <v>234 - 131</v>
      </c>
      <c r="ED45" s="108" t="str">
        <f>IFERROR(INDEX(Paramètres_Application!$J$2:$J$35,MATCH(Calendrier!EB45,Paramètres_Application!$I$2:$I$35,0)),"")</f>
        <v/>
      </c>
      <c r="EE45" s="88" t="str">
        <f>IF(EA45="L","S" &amp; TEXT(INT((EB45-LOOKUP(EB45,DATE(YEAR(EB45)+{-1;0;1},1,3)-WEEKDAY(DATE(YEAR(EB45)+{-1;0;1},1,3))+2))/7)+1,"00"),"")</f>
        <v/>
      </c>
      <c r="EF45" s="2"/>
      <c r="EG45" s="67">
        <f t="shared" ref="EG45" si="962">EB45</f>
        <v>44430</v>
      </c>
      <c r="EH45" s="6"/>
      <c r="EI45" s="84"/>
      <c r="EJ45" s="6"/>
      <c r="EK45" s="84"/>
      <c r="EL45" s="7"/>
      <c r="EN45" s="23" t="str">
        <f t="shared" si="24"/>
        <v>M</v>
      </c>
      <c r="EO45" s="24">
        <f t="shared" ref="EO45" si="963">EO43+1</f>
        <v>44461</v>
      </c>
      <c r="EP45" s="22" t="str">
        <f>TEXT(EO45-DATE(An,1,1)+1,"000")&amp;" - "&amp;TEXT(DATE(An,12,31)-EO43,"000")-1</f>
        <v>265 - 100</v>
      </c>
      <c r="EQ45" s="108" t="str">
        <f>IFERROR(INDEX(Paramètres_Application!$J$2:$J$35,MATCH(Calendrier!EO45,Paramètres_Application!$I$2:$I$35,0)),"")</f>
        <v/>
      </c>
      <c r="ER45" s="88" t="str">
        <f>IF(EN45="L","S" &amp; TEXT(INT((EO45-LOOKUP(EO45,DATE(YEAR(EO45)+{-1;0;1},1,3)-WEEKDAY(DATE(YEAR(EO45)+{-1;0;1},1,3))+2))/7)+1,"00"),"")</f>
        <v/>
      </c>
      <c r="ES45" s="2"/>
      <c r="ET45" s="67">
        <f t="shared" ref="ET45" si="964">EO45</f>
        <v>44461</v>
      </c>
      <c r="EU45" s="6"/>
      <c r="EV45" s="84"/>
      <c r="EW45" s="6"/>
      <c r="EX45" s="84"/>
      <c r="EY45" s="7"/>
      <c r="FA45" s="19" t="str">
        <f t="shared" si="25"/>
        <v>V</v>
      </c>
      <c r="FB45" s="20">
        <f t="shared" ref="FB45" si="965">FB43+1</f>
        <v>44491</v>
      </c>
      <c r="FC45" s="11" t="str">
        <f>TEXT(FB45-DATE(An,1,1)+1,"000")&amp;" - "&amp;TEXT(DATE(An,12,31)-FB43,"000")-1</f>
        <v>295 - 70</v>
      </c>
      <c r="FD45" s="108" t="str">
        <f>IFERROR(INDEX(Paramètres_Application!$J$2:$J$35,MATCH(Calendrier!FB45,Paramètres_Application!$I$2:$I$35,0)),"")</f>
        <v/>
      </c>
      <c r="FE45" s="88" t="str">
        <f>IF(FA45="L","S" &amp; TEXT(INT((FB45-LOOKUP(FB45,DATE(YEAR(FB45)+{-1;0;1},1,3)-WEEKDAY(DATE(YEAR(FB45)+{-1;0;1},1,3))+2))/7)+1,"00"),"")</f>
        <v/>
      </c>
      <c r="FF45" s="2"/>
      <c r="FG45" s="67">
        <f t="shared" ref="FG45" si="966">FB45</f>
        <v>44491</v>
      </c>
      <c r="FH45" s="6"/>
      <c r="FI45" s="84"/>
      <c r="FJ45" s="6"/>
      <c r="FK45" s="84"/>
      <c r="FL45" s="7"/>
      <c r="FN45" s="23" t="str">
        <f t="shared" si="26"/>
        <v>L</v>
      </c>
      <c r="FO45" s="24">
        <f t="shared" ref="FO45" si="967">FO43+1</f>
        <v>44522</v>
      </c>
      <c r="FP45" s="22" t="str">
        <f>TEXT(FO45-DATE(An,1,1)+1,"000")&amp;" - "&amp;TEXT(DATE(An,12,31)-FO43,"000")-1</f>
        <v>326 - 39</v>
      </c>
      <c r="FQ45" s="108" t="str">
        <f>IFERROR(INDEX(Paramètres_Application!$J$2:$J$35,MATCH(Calendrier!FO45,Paramètres_Application!$I$2:$I$35,0)),"")</f>
        <v/>
      </c>
      <c r="FR45" s="88" t="str">
        <f>IF(FN45="L","S" &amp; TEXT(INT((FO45-LOOKUP(FO45,DATE(YEAR(FO45)+{-1;0;1},1,3)-WEEKDAY(DATE(YEAR(FO45)+{-1;0;1},1,3))+2))/7)+1,"00"),"")</f>
        <v>S47</v>
      </c>
      <c r="FS45" s="32"/>
      <c r="FT45" s="67">
        <f t="shared" ref="FT45" si="968">FO45</f>
        <v>44522</v>
      </c>
      <c r="FU45" s="6"/>
      <c r="FV45" s="84"/>
      <c r="FW45" s="6"/>
      <c r="FX45" s="84"/>
      <c r="FY45" s="7"/>
      <c r="GA45" s="19" t="str">
        <f t="shared" si="27"/>
        <v>M</v>
      </c>
      <c r="GB45" s="20">
        <f t="shared" ref="GB45" si="969">GB43+1</f>
        <v>44552</v>
      </c>
      <c r="GC45" s="11" t="str">
        <f>TEXT(GB45-DATE(An,1,1)+1,"000")&amp;" - "&amp;TEXT(DATE(An,12,31)-GB43,"000")-1</f>
        <v>356 - 9</v>
      </c>
      <c r="GD45" s="108" t="str">
        <f>IFERROR(INDEX(Paramètres_Application!$J$2:$J$35,MATCH(Calendrier!GB45,Paramètres_Application!$I$2:$I$35,0)),"")</f>
        <v/>
      </c>
      <c r="GE45" s="88" t="str">
        <f>IF(GA45="L","S" &amp; TEXT(INT((GB45-LOOKUP(GB45,DATE(YEAR(GB45)+{-1;0;1},1,3)-WEEKDAY(DATE(YEAR(GB45)+{-1;0;1},1,3))+2))/7)+1,"00"),"")</f>
        <v/>
      </c>
      <c r="GF45" s="2"/>
      <c r="GG45" s="67">
        <f t="shared" ref="GG45" si="970">GB45</f>
        <v>44552</v>
      </c>
      <c r="GH45" s="6"/>
      <c r="GI45" s="84"/>
      <c r="GJ45" s="6"/>
      <c r="GK45" s="84"/>
      <c r="GL45" s="7"/>
      <c r="GN45" s="23" t="str">
        <f t="shared" si="28"/>
        <v>S</v>
      </c>
      <c r="GO45" s="24">
        <f t="shared" ref="GO45" si="971">GO43+1</f>
        <v>44583</v>
      </c>
      <c r="GP45" s="22" t="str">
        <f>TEXT(GO45-DATE(An+1,1,1)+1,"000")&amp;" - "&amp;TEXT(DATE(An+1,12,31)-GO43,"000")-1</f>
        <v>022 - 343</v>
      </c>
      <c r="GQ45" s="108" t="str">
        <f>IFERROR(INDEX(Paramètres_Application!$J$2:$J$35,MATCH(Calendrier!GO45,Paramètres_Application!$I$2:$I$35,0)),"")</f>
        <v/>
      </c>
      <c r="GR45" s="88" t="str">
        <f>IF(GN45="L","S" &amp; TEXT(INT((GO45-LOOKUP(GO45,DATE(YEAR(GO45)+{-1;0;1},1,3)-WEEKDAY(DATE(YEAR(GO45)+{-1;0;1},1,3))+2))/7)+1,"00"),"")</f>
        <v/>
      </c>
      <c r="GS45" s="2"/>
      <c r="GT45" s="67">
        <f t="shared" ref="GT45" si="972">GO45</f>
        <v>44583</v>
      </c>
      <c r="GU45" s="6"/>
      <c r="GV45" s="84"/>
      <c r="GW45" s="6"/>
      <c r="GX45" s="84"/>
      <c r="GY45" s="7"/>
    </row>
    <row r="46" spans="1:207" ht="22.5" customHeight="1" x14ac:dyDescent="0.25">
      <c r="A46" s="81" t="str">
        <f>INDEX(Paramètres_Application!$N$1:$N$367,SUMPRODUCT((Paramètres_Application!$L$2:$L$367=MONTH(B45))*(DAY(B45)=Paramètres_Application!$M$2:$M$367)*ROW(Paramètres_Application!$L$2:$L$367)))</f>
        <v xml:space="preserve"> Françoise-Xavière</v>
      </c>
      <c r="B46" s="82"/>
      <c r="C46" s="83"/>
      <c r="D46" s="109"/>
      <c r="E46" s="89"/>
      <c r="F46" s="2"/>
      <c r="G46" s="67">
        <f t="shared" ref="G46" si="973">B45</f>
        <v>44187</v>
      </c>
      <c r="H46" s="6"/>
      <c r="I46" s="84"/>
      <c r="J46" s="6"/>
      <c r="K46" s="84"/>
      <c r="L46" s="7"/>
      <c r="N46" s="81" t="str">
        <f>INDEX(Paramètres_Application!$N$1:$N$367,SUMPRODUCT((Paramètres_Application!$L$2:$L$367=MONTH(O45))*(DAY(O45)=Paramètres_Application!$M$2:$M$367)*ROW(Paramètres_Application!$L$2:$L$367)))</f>
        <v xml:space="preserve"> Vincent</v>
      </c>
      <c r="O46" s="82"/>
      <c r="P46" s="83"/>
      <c r="Q46" s="109"/>
      <c r="R46" s="89"/>
      <c r="S46" s="2"/>
      <c r="T46" s="67">
        <f t="shared" ref="T46" si="974">O45</f>
        <v>44218</v>
      </c>
      <c r="U46" s="6"/>
      <c r="V46" s="84"/>
      <c r="W46" s="6"/>
      <c r="X46" s="84"/>
      <c r="Y46" s="7"/>
      <c r="AA46" s="81" t="str">
        <f>INDEX(Paramètres_Application!$N$1:$N$367,SUMPRODUCT((Paramètres_Application!$L$2:$L$367=MONTH(AB45))*(DAY(AB45)=Paramètres_Application!$M$2:$M$367)*ROW(Paramètres_Application!$L$2:$L$367)))</f>
        <v xml:space="preserve"> Isabelle</v>
      </c>
      <c r="AB46" s="82"/>
      <c r="AC46" s="83"/>
      <c r="AD46" s="109"/>
      <c r="AE46" s="89"/>
      <c r="AF46" s="2"/>
      <c r="AG46" s="67">
        <f t="shared" ref="AG46" si="975">AB45</f>
        <v>44249</v>
      </c>
      <c r="AH46" s="6"/>
      <c r="AI46" s="84"/>
      <c r="AJ46" s="6"/>
      <c r="AK46" s="84"/>
      <c r="AL46" s="7"/>
      <c r="AN46" s="81" t="str">
        <f>INDEX(Paramètres_Application!$N$1:$N$367,SUMPRODUCT((Paramètres_Application!$L$2:$L$367=MONTH(AO45))*(DAY(AO45)=Paramètres_Application!$M$2:$M$367)*ROW(Paramètres_Application!$L$2:$L$367)))</f>
        <v xml:space="preserve"> Léa</v>
      </c>
      <c r="AO46" s="82"/>
      <c r="AP46" s="83"/>
      <c r="AQ46" s="109"/>
      <c r="AR46" s="89"/>
      <c r="AS46" s="2"/>
      <c r="AT46" s="67">
        <f t="shared" ref="AT46" si="976">AO45</f>
        <v>44277</v>
      </c>
      <c r="AU46" s="6"/>
      <c r="AV46" s="84"/>
      <c r="AW46" s="6"/>
      <c r="AX46" s="84"/>
      <c r="AY46" s="7"/>
      <c r="BA46" s="81" t="str">
        <f>INDEX(Paramètres_Application!$N$1:$N$367,SUMPRODUCT((Paramètres_Application!$L$2:$L$367=MONTH(BB45))*(DAY(BB45)=Paramètres_Application!$M$2:$M$367)*ROW(Paramètres_Application!$L$2:$L$367)))</f>
        <v xml:space="preserve"> Alexandre</v>
      </c>
      <c r="BB46" s="82"/>
      <c r="BC46" s="83"/>
      <c r="BD46" s="109"/>
      <c r="BE46" s="89"/>
      <c r="BF46" s="2"/>
      <c r="BG46" s="67">
        <f t="shared" ref="BG46" si="977">BB45</f>
        <v>44308</v>
      </c>
      <c r="BH46" s="6"/>
      <c r="BI46" s="84"/>
      <c r="BJ46" s="6"/>
      <c r="BK46" s="84"/>
      <c r="BL46" s="7"/>
      <c r="BN46" s="81" t="str">
        <f>INDEX(Paramètres_Application!$N$1:$N$367,SUMPRODUCT((Paramètres_Application!$L$2:$L$367=MONTH(BO45))*(DAY(BO45)=Paramètres_Application!$M$2:$M$367)*ROW(Paramètres_Application!$L$2:$L$367)))</f>
        <v xml:space="preserve"> Emile</v>
      </c>
      <c r="BO46" s="82"/>
      <c r="BP46" s="83"/>
      <c r="BQ46" s="109"/>
      <c r="BR46" s="89"/>
      <c r="BS46" s="2"/>
      <c r="BT46" s="67">
        <f t="shared" ref="BT46" si="978">BO45</f>
        <v>44338</v>
      </c>
      <c r="BU46" s="6"/>
      <c r="BV46" s="84"/>
      <c r="BW46" s="6"/>
      <c r="BX46" s="84"/>
      <c r="BY46" s="7"/>
      <c r="CA46" s="81" t="str">
        <f>INDEX(Paramètres_Application!$N$1:$N$367,SUMPRODUCT((Paramètres_Application!$L$2:$L$367=MONTH(CB45))*(DAY(CB45)=Paramètres_Application!$M$2:$M$367)*ROW(Paramètres_Application!$L$2:$L$367)))</f>
        <v xml:space="preserve"> Alban</v>
      </c>
      <c r="CB46" s="82"/>
      <c r="CC46" s="83"/>
      <c r="CD46" s="109"/>
      <c r="CE46" s="89"/>
      <c r="CF46" s="2"/>
      <c r="CG46" s="67">
        <f t="shared" ref="CG46" si="979">CB45</f>
        <v>44369</v>
      </c>
      <c r="CH46" s="6"/>
      <c r="CI46" s="84"/>
      <c r="CJ46" s="6"/>
      <c r="CK46" s="84"/>
      <c r="CL46" s="7"/>
      <c r="CN46" s="81" t="str">
        <f>INDEX(Paramètres_Application!$N$1:$N$367,SUMPRODUCT((Paramètres_Application!$L$2:$L$367=MONTH(CO45))*(DAY(CO45)=Paramètres_Application!$M$2:$M$367)*ROW(Paramètres_Application!$L$2:$L$367)))</f>
        <v xml:space="preserve"> Marie-Madeleine</v>
      </c>
      <c r="CO46" s="82"/>
      <c r="CP46" s="83"/>
      <c r="CQ46" s="109"/>
      <c r="CR46" s="89"/>
      <c r="CS46" s="2"/>
      <c r="CT46" s="67">
        <f t="shared" ref="CT46" si="980">CO45</f>
        <v>44399</v>
      </c>
      <c r="CU46" s="6"/>
      <c r="CV46" s="84"/>
      <c r="CW46" s="6"/>
      <c r="CX46" s="84"/>
      <c r="CY46" s="7"/>
      <c r="CZ46" s="18"/>
      <c r="DA46" s="81" t="str">
        <f>INDEX(Paramètres_Application!$N$1:$N$367,SUMPRODUCT((Paramètres_Application!$L$2:$L$367=MONTH(DB45))*(DAY(DB45)=Paramètres_Application!$M$2:$M$367)*ROW(Paramètres_Application!$L$2:$L$367)))</f>
        <v xml:space="preserve"> Alban</v>
      </c>
      <c r="DB46" s="82"/>
      <c r="DC46" s="83"/>
      <c r="DD46" s="109"/>
      <c r="DE46" s="89"/>
      <c r="DF46" s="2"/>
      <c r="DG46" s="67">
        <f t="shared" ref="DG46" si="981">DB45</f>
        <v>44369</v>
      </c>
      <c r="DH46" s="6"/>
      <c r="DI46" s="84"/>
      <c r="DJ46" s="6"/>
      <c r="DK46" s="84"/>
      <c r="DL46" s="7"/>
      <c r="DN46" s="81" t="str">
        <f>INDEX(Paramètres_Application!$N$1:$N$367,SUMPRODUCT((Paramètres_Application!$L$2:$L$367=MONTH(DO45))*(DAY(DO45)=Paramètres_Application!$M$2:$M$367)*ROW(Paramètres_Application!$L$2:$L$367)))</f>
        <v xml:space="preserve"> Marie-Madeleine</v>
      </c>
      <c r="DO46" s="82"/>
      <c r="DP46" s="83"/>
      <c r="DQ46" s="109"/>
      <c r="DR46" s="89"/>
      <c r="DS46" s="2"/>
      <c r="DT46" s="67">
        <f t="shared" ref="DT46" si="982">DO45</f>
        <v>44399</v>
      </c>
      <c r="DU46" s="6"/>
      <c r="DV46" s="84"/>
      <c r="DW46" s="6"/>
      <c r="DX46" s="84"/>
      <c r="DY46" s="7"/>
      <c r="EA46" s="81" t="str">
        <f>INDEX(Paramètres_Application!$N$1:$N$367,SUMPRODUCT((Paramètres_Application!$L$2:$L$367=MONTH(EB45))*(DAY(EB45)=Paramètres_Application!$M$2:$M$367)*ROW(Paramètres_Application!$L$2:$L$367)))</f>
        <v xml:space="preserve"> Fabrice</v>
      </c>
      <c r="EB46" s="82"/>
      <c r="EC46" s="83"/>
      <c r="ED46" s="109"/>
      <c r="EE46" s="89"/>
      <c r="EF46" s="2"/>
      <c r="EG46" s="67">
        <f t="shared" ref="EG46" si="983">EB45</f>
        <v>44430</v>
      </c>
      <c r="EH46" s="6"/>
      <c r="EI46" s="84"/>
      <c r="EJ46" s="6"/>
      <c r="EK46" s="84"/>
      <c r="EL46" s="7"/>
      <c r="EN46" s="81" t="str">
        <f>INDEX(Paramètres_Application!$N$1:$N$367,SUMPRODUCT((Paramètres_Application!$L$2:$L$367=MONTH(EO45))*(DAY(EO45)=Paramètres_Application!$M$2:$M$367)*ROW(Paramètres_Application!$L$2:$L$367)))</f>
        <v xml:space="preserve"> Maurice</v>
      </c>
      <c r="EO46" s="82"/>
      <c r="EP46" s="83"/>
      <c r="EQ46" s="109"/>
      <c r="ER46" s="89"/>
      <c r="ES46" s="2"/>
      <c r="ET46" s="67">
        <f t="shared" ref="ET46" si="984">EO45</f>
        <v>44461</v>
      </c>
      <c r="EU46" s="6"/>
      <c r="EV46" s="84"/>
      <c r="EW46" s="6"/>
      <c r="EX46" s="84"/>
      <c r="EY46" s="7"/>
      <c r="FA46" s="81" t="str">
        <f>INDEX(Paramètres_Application!$N$1:$N$367,SUMPRODUCT((Paramètres_Application!$L$2:$L$367=MONTH(FB45))*(DAY(FB45)=Paramètres_Application!$M$2:$M$367)*ROW(Paramètres_Application!$L$2:$L$367)))</f>
        <v xml:space="preserve"> Elodie</v>
      </c>
      <c r="FB46" s="82"/>
      <c r="FC46" s="83"/>
      <c r="FD46" s="109"/>
      <c r="FE46" s="89"/>
      <c r="FF46" s="2"/>
      <c r="FG46" s="67">
        <f t="shared" ref="FG46" si="985">FB45</f>
        <v>44491</v>
      </c>
      <c r="FH46" s="6"/>
      <c r="FI46" s="84"/>
      <c r="FJ46" s="6"/>
      <c r="FK46" s="84"/>
      <c r="FL46" s="7"/>
      <c r="FN46" s="81" t="str">
        <f>INDEX(Paramètres_Application!$N$1:$N$367,SUMPRODUCT((Paramètres_Application!$L$2:$L$367=MONTH(FO45))*(DAY(FO45)=Paramètres_Application!$M$2:$M$367)*ROW(Paramètres_Application!$L$2:$L$367)))</f>
        <v xml:space="preserve"> Cécile</v>
      </c>
      <c r="FO46" s="82"/>
      <c r="FP46" s="83"/>
      <c r="FQ46" s="109"/>
      <c r="FR46" s="89"/>
      <c r="FS46" s="32"/>
      <c r="FT46" s="67">
        <f t="shared" ref="FT46" si="986">FO45</f>
        <v>44522</v>
      </c>
      <c r="FU46" s="6"/>
      <c r="FV46" s="84"/>
      <c r="FW46" s="6"/>
      <c r="FX46" s="84"/>
      <c r="FY46" s="7"/>
      <c r="GA46" s="81" t="str">
        <f>INDEX(Paramètres_Application!$N$1:$N$367,SUMPRODUCT((Paramètres_Application!$L$2:$L$367=MONTH(GB45))*(DAY(GB45)=Paramètres_Application!$M$2:$M$367)*ROW(Paramètres_Application!$L$2:$L$367)))</f>
        <v xml:space="preserve"> Françoise-Xavière</v>
      </c>
      <c r="GB46" s="82"/>
      <c r="GC46" s="83"/>
      <c r="GD46" s="109"/>
      <c r="GE46" s="89"/>
      <c r="GF46" s="2"/>
      <c r="GG46" s="67">
        <f t="shared" ref="GG46" si="987">GB45</f>
        <v>44552</v>
      </c>
      <c r="GH46" s="6"/>
      <c r="GI46" s="84"/>
      <c r="GJ46" s="6"/>
      <c r="GK46" s="84"/>
      <c r="GL46" s="7"/>
      <c r="GN46" s="81" t="str">
        <f>INDEX(Paramètres_Application!$N$1:$N$367,SUMPRODUCT((Paramètres_Application!$L$2:$L$367=MONTH(GO45))*(DAY(GO45)=Paramètres_Application!$M$2:$M$367)*ROW(Paramètres_Application!$L$2:$L$367)))</f>
        <v xml:space="preserve"> Vincent</v>
      </c>
      <c r="GO46" s="82"/>
      <c r="GP46" s="83"/>
      <c r="GQ46" s="109"/>
      <c r="GR46" s="89"/>
      <c r="GS46" s="2"/>
      <c r="GT46" s="67">
        <f t="shared" ref="GT46" si="988">GO45</f>
        <v>44583</v>
      </c>
      <c r="GU46" s="6"/>
      <c r="GV46" s="84"/>
      <c r="GW46" s="6"/>
      <c r="GX46" s="84"/>
      <c r="GY46" s="7"/>
    </row>
    <row r="47" spans="1:207" ht="22.5" customHeight="1" x14ac:dyDescent="0.25">
      <c r="A47" s="19" t="str">
        <f t="shared" si="13"/>
        <v>M</v>
      </c>
      <c r="B47" s="20">
        <f t="shared" ref="B47" si="989">B45+1</f>
        <v>44188</v>
      </c>
      <c r="C47" s="11" t="str">
        <f>TEXT(B47-DATE(An-1,1,1)+((DATE(An,1,1)-DATE(An-1,1,1))-365),"000")&amp;" - "&amp;TEXT(DATE(An-1,12,31)-B47,"000")</f>
        <v>358 - 008</v>
      </c>
      <c r="D47" s="108" t="str">
        <f>IFERROR(INDEX(Paramètres_Application!$J$2:$J$35,MATCH(Calendrier!B47,Paramètres_Application!$I$2:$I$35,0)),"")</f>
        <v/>
      </c>
      <c r="E47" s="88" t="str">
        <f>IF(A47="L","S" &amp; TEXT(INT((B47-LOOKUP(B47,DATE(YEAR(B47)+{-1;0;1},1,3)-WEEKDAY(DATE(YEAR(B47)+{-1;0;1},1,3))+2))/7)+1,"00"),"")</f>
        <v/>
      </c>
      <c r="F47" s="2"/>
      <c r="G47" s="67">
        <f t="shared" ref="G47" si="990">B47</f>
        <v>44188</v>
      </c>
      <c r="H47" s="6"/>
      <c r="I47" s="84"/>
      <c r="J47" s="6"/>
      <c r="K47" s="84"/>
      <c r="L47" s="7"/>
      <c r="N47" s="9" t="str">
        <f t="shared" si="14"/>
        <v>S</v>
      </c>
      <c r="O47" s="10">
        <f t="shared" ref="O47" si="991">O45+1</f>
        <v>44219</v>
      </c>
      <c r="P47" s="11" t="str">
        <f>TEXT(O47-DATE(An,1,1)+1,"000")&amp;" - "&amp;TEXT(DATE(An,12,31)-O45,"000")-1</f>
        <v>023 - 342</v>
      </c>
      <c r="Q47" s="108" t="str">
        <f>IFERROR(INDEX(Paramètres_Application!$J$2:$J$35,MATCH(Calendrier!O47,Paramètres_Application!$I$2:$I$35,0)),"")</f>
        <v/>
      </c>
      <c r="R47" s="88" t="str">
        <f>IF(N47="L","S" &amp; TEXT(INT((O47-LOOKUP(O47,DATE(YEAR(O47)+{-1;0;1},1,3)-WEEKDAY(DATE(YEAR(O47)+{-1;0;1},1,3))+2))/7)+1,"00"),"")</f>
        <v/>
      </c>
      <c r="S47" s="2"/>
      <c r="T47" s="67">
        <f t="shared" ref="T47" si="992">O47</f>
        <v>44219</v>
      </c>
      <c r="U47" s="6"/>
      <c r="V47" s="84"/>
      <c r="W47" s="6"/>
      <c r="X47" s="84"/>
      <c r="Y47" s="7"/>
      <c r="AA47" s="19" t="str">
        <f t="shared" si="15"/>
        <v>M</v>
      </c>
      <c r="AB47" s="20">
        <f t="shared" ref="AB47" si="993">AB45+1</f>
        <v>44250</v>
      </c>
      <c r="AC47" s="11" t="str">
        <f>TEXT(AB47-DATE(An,1,1)+1,"000")&amp;" - "&amp;TEXT(DATE(An,12,31)-AB45,"000")-1</f>
        <v>054 - 311</v>
      </c>
      <c r="AD47" s="108" t="str">
        <f>IFERROR(INDEX(Paramètres_Application!$J$2:$J$35,MATCH(Calendrier!AB47,Paramètres_Application!$I$2:$I$35,0)),"")</f>
        <v/>
      </c>
      <c r="AE47" s="88" t="str">
        <f>IF(AA47="L","S" &amp; TEXT(INT((AB47-LOOKUP(AB47,DATE(YEAR(AB47)+{-1;0;1},1,3)-WEEKDAY(DATE(YEAR(AB47)+{-1;0;1},1,3))+2))/7)+1,"00"),"")</f>
        <v/>
      </c>
      <c r="AF47" s="2"/>
      <c r="AG47" s="67">
        <f t="shared" ref="AG47" si="994">AB47</f>
        <v>44250</v>
      </c>
      <c r="AH47" s="6"/>
      <c r="AI47" s="84"/>
      <c r="AJ47" s="6"/>
      <c r="AK47" s="84"/>
      <c r="AL47" s="7"/>
      <c r="AN47" s="23" t="str">
        <f t="shared" si="16"/>
        <v>M</v>
      </c>
      <c r="AO47" s="24">
        <f t="shared" ref="AO47" si="995">AO45+1</f>
        <v>44278</v>
      </c>
      <c r="AP47" s="22" t="str">
        <f>TEXT(AO47-DATE(An,1,1)+1,"000")&amp;" - "&amp;TEXT(DATE(An,12,31)-AO45,"000")-1</f>
        <v>082 - 283</v>
      </c>
      <c r="AQ47" s="108" t="str">
        <f>IFERROR(INDEX(Paramètres_Application!$J$2:$J$35,MATCH(Calendrier!AO47,Paramètres_Application!$I$2:$I$35,0)),"")</f>
        <v/>
      </c>
      <c r="AR47" s="88" t="str">
        <f>IF(AN47="L","S" &amp; TEXT(INT((AO47-LOOKUP(AO47,DATE(YEAR(AO47)+{-1;0;1},1,3)-WEEKDAY(DATE(YEAR(AO47)+{-1;0;1},1,3))+2))/7)+1,"00"),"")</f>
        <v/>
      </c>
      <c r="AS47" s="2"/>
      <c r="AT47" s="67">
        <f t="shared" ref="AT47" si="996">AO47</f>
        <v>44278</v>
      </c>
      <c r="AU47" s="6"/>
      <c r="AV47" s="84"/>
      <c r="AW47" s="6"/>
      <c r="AX47" s="84"/>
      <c r="AY47" s="7"/>
      <c r="BA47" s="19" t="str">
        <f t="shared" si="17"/>
        <v>V</v>
      </c>
      <c r="BB47" s="20">
        <f t="shared" ref="BB47" si="997">BB45+1</f>
        <v>44309</v>
      </c>
      <c r="BC47" s="11" t="str">
        <f>TEXT(BB47-DATE(An,1,1)+1,"000")&amp;" - "&amp;TEXT(DATE(An,12,31)-BB45,"000")-1</f>
        <v>113 - 252</v>
      </c>
      <c r="BD47" s="108" t="str">
        <f>IFERROR(INDEX(Paramètres_Application!$J$2:$J$35,MATCH(Calendrier!BB47,Paramètres_Application!$I$2:$I$35,0)),"")</f>
        <v/>
      </c>
      <c r="BE47" s="88" t="str">
        <f>IF(BA47="L","S" &amp; TEXT(INT((BB47-LOOKUP(BB47,DATE(YEAR(BB47)+{-1;0;1},1,3)-WEEKDAY(DATE(YEAR(BB47)+{-1;0;1},1,3))+2))/7)+1,"00"),"")</f>
        <v/>
      </c>
      <c r="BF47" s="2"/>
      <c r="BG47" s="67">
        <f t="shared" ref="BG47" si="998">BB47</f>
        <v>44309</v>
      </c>
      <c r="BH47" s="6"/>
      <c r="BI47" s="84"/>
      <c r="BJ47" s="6"/>
      <c r="BK47" s="84"/>
      <c r="BL47" s="7"/>
      <c r="BN47" s="23" t="str">
        <f t="shared" si="18"/>
        <v>D</v>
      </c>
      <c r="BO47" s="24">
        <f t="shared" ref="BO47" si="999">BO45+1</f>
        <v>44339</v>
      </c>
      <c r="BP47" s="22" t="str">
        <f>TEXT(BO47-DATE(An,1,1)+1,"000")&amp;" - "&amp;TEXT(DATE(An,12,31)-BO45,"000")-1</f>
        <v>143 - 222</v>
      </c>
      <c r="BQ47" s="108" t="str">
        <f>IFERROR(INDEX(Paramètres_Application!$J$2:$J$35,MATCH(Calendrier!BO47,Paramètres_Application!$I$2:$I$35,0)),"")</f>
        <v/>
      </c>
      <c r="BR47" s="88" t="str">
        <f>IF(BN47="L","S" &amp; TEXT(INT((BO47-LOOKUP(BO47,DATE(YEAR(BO47)+{-1;0;1},1,3)-WEEKDAY(DATE(YEAR(BO47)+{-1;0;1},1,3))+2))/7)+1,"00"),"")</f>
        <v/>
      </c>
      <c r="BS47" s="2"/>
      <c r="BT47" s="67">
        <f t="shared" ref="BT47" si="1000">BO47</f>
        <v>44339</v>
      </c>
      <c r="BU47" s="6"/>
      <c r="BV47" s="84"/>
      <c r="BW47" s="6"/>
      <c r="BX47" s="84"/>
      <c r="BY47" s="7"/>
      <c r="CA47" s="19" t="str">
        <f t="shared" si="19"/>
        <v>M</v>
      </c>
      <c r="CB47" s="20">
        <f t="shared" ref="CB47" si="1001">CB45+1</f>
        <v>44370</v>
      </c>
      <c r="CC47" s="11" t="str">
        <f>TEXT(CB47-DATE(An,1,1)+1,"000")&amp;" - "&amp;TEXT(DATE(An,12,31)-CB45,"000")-1</f>
        <v>174 - 191</v>
      </c>
      <c r="CD47" s="108" t="str">
        <f>IFERROR(INDEX(Paramètres_Application!$J$2:$J$35,MATCH(Calendrier!CB47,Paramètres_Application!$I$2:$I$35,0)),"")</f>
        <v/>
      </c>
      <c r="CE47" s="88" t="str">
        <f>IF(CA47="L","S" &amp; TEXT(INT((CB47-LOOKUP(CB47,DATE(YEAR(CB47)+{-1;0;1},1,3)-WEEKDAY(DATE(YEAR(CB47)+{-1;0;1},1,3))+2))/7)+1,"00"),"")</f>
        <v/>
      </c>
      <c r="CF47" s="2"/>
      <c r="CG47" s="67">
        <f t="shared" ref="CG47" si="1002">CB47</f>
        <v>44370</v>
      </c>
      <c r="CH47" s="6"/>
      <c r="CI47" s="84"/>
      <c r="CJ47" s="6"/>
      <c r="CK47" s="84"/>
      <c r="CL47" s="7"/>
      <c r="CN47" s="23" t="str">
        <f t="shared" si="20"/>
        <v>V</v>
      </c>
      <c r="CO47" s="24">
        <f t="shared" ref="CO47" si="1003">CO45+1</f>
        <v>44400</v>
      </c>
      <c r="CP47" s="22" t="str">
        <f>TEXT(CO47-DATE(An,1,1)+1,"000")&amp;" - "&amp;TEXT(DATE(An,12,31)-CO45,"000")-1</f>
        <v>204 - 161</v>
      </c>
      <c r="CQ47" s="108" t="str">
        <f>IFERROR(INDEX(Paramètres_Application!$J$2:$J$35,MATCH(Calendrier!CO47,Paramètres_Application!$I$2:$I$35,0)),"")</f>
        <v/>
      </c>
      <c r="CR47" s="88" t="str">
        <f>IF(CN47="L","S" &amp; TEXT(INT((CO47-LOOKUP(CO47,DATE(YEAR(CO47)+{-1;0;1},1,3)-WEEKDAY(DATE(YEAR(CO47)+{-1;0;1},1,3))+2))/7)+1,"00"),"")</f>
        <v/>
      </c>
      <c r="CS47" s="2"/>
      <c r="CT47" s="67">
        <f t="shared" ref="CT47" si="1004">CO47</f>
        <v>44400</v>
      </c>
      <c r="CU47" s="6"/>
      <c r="CV47" s="84"/>
      <c r="CW47" s="6"/>
      <c r="CX47" s="84"/>
      <c r="CY47" s="7"/>
      <c r="CZ47" s="18"/>
      <c r="DA47" s="19" t="str">
        <f t="shared" si="21"/>
        <v>M</v>
      </c>
      <c r="DB47" s="20">
        <f t="shared" ref="DB47" si="1005">DB45+1</f>
        <v>44370</v>
      </c>
      <c r="DC47" s="11" t="str">
        <f>TEXT(DB47-DATE(An,1,1)+1,"000")&amp;" - "&amp;TEXT(DATE(An,12,31)-DB45,"000")-1</f>
        <v>174 - 191</v>
      </c>
      <c r="DD47" s="108" t="str">
        <f>IFERROR(INDEX(Paramètres_Application!$J$2:$J$35,MATCH(Calendrier!DB47,Paramètres_Application!$I$2:$I$35,0)),"")</f>
        <v/>
      </c>
      <c r="DE47" s="88" t="str">
        <f>IF(DA47="L","S" &amp; TEXT(INT((DB47-LOOKUP(DB47,DATE(YEAR(DB47)+{-1;0;1},1,3)-WEEKDAY(DATE(YEAR(DB47)+{-1;0;1},1,3))+2))/7)+1,"00"),"")</f>
        <v/>
      </c>
      <c r="DF47" s="2"/>
      <c r="DG47" s="67">
        <f t="shared" ref="DG47" si="1006">DB47</f>
        <v>44370</v>
      </c>
      <c r="DH47" s="6"/>
      <c r="DI47" s="84"/>
      <c r="DJ47" s="6"/>
      <c r="DK47" s="84"/>
      <c r="DL47" s="7"/>
      <c r="DN47" s="23" t="str">
        <f t="shared" si="22"/>
        <v>V</v>
      </c>
      <c r="DO47" s="24">
        <f t="shared" ref="DO47" si="1007">DO45+1</f>
        <v>44400</v>
      </c>
      <c r="DP47" s="22" t="str">
        <f>TEXT(DO47-DATE(An,1,1)+1,"000")&amp;" - "&amp;TEXT(DATE(An,12,31)-DO45,"000")-1</f>
        <v>204 - 161</v>
      </c>
      <c r="DQ47" s="108" t="str">
        <f>IFERROR(INDEX(Paramètres_Application!$J$2:$J$35,MATCH(Calendrier!DO47,Paramètres_Application!$I$2:$I$35,0)),"")</f>
        <v/>
      </c>
      <c r="DR47" s="88" t="str">
        <f>IF(DN47="L","S" &amp; TEXT(INT((DO47-LOOKUP(DO47,DATE(YEAR(DO47)+{-1;0;1},1,3)-WEEKDAY(DATE(YEAR(DO47)+{-1;0;1},1,3))+2))/7)+1,"00"),"")</f>
        <v/>
      </c>
      <c r="DS47" s="2"/>
      <c r="DT47" s="67">
        <f t="shared" ref="DT47" si="1008">DO47</f>
        <v>44400</v>
      </c>
      <c r="DU47" s="6"/>
      <c r="DV47" s="84"/>
      <c r="DW47" s="6"/>
      <c r="DX47" s="84"/>
      <c r="DY47" s="7"/>
      <c r="EA47" s="19" t="str">
        <f t="shared" si="23"/>
        <v>L</v>
      </c>
      <c r="EB47" s="20">
        <f t="shared" ref="EB47" si="1009">EB45+1</f>
        <v>44431</v>
      </c>
      <c r="EC47" s="11" t="str">
        <f>TEXT(EB47-DATE(An,1,1)+1,"000")&amp;" - "&amp;TEXT(DATE(An,12,31)-EB45,"000")-1</f>
        <v>235 - 130</v>
      </c>
      <c r="ED47" s="108" t="str">
        <f>IFERROR(INDEX(Paramètres_Application!$J$2:$J$35,MATCH(Calendrier!EB47,Paramètres_Application!$I$2:$I$35,0)),"")</f>
        <v/>
      </c>
      <c r="EE47" s="88" t="str">
        <f>IF(EA47="L","S" &amp; TEXT(INT((EB47-LOOKUP(EB47,DATE(YEAR(EB47)+{-1;0;1},1,3)-WEEKDAY(DATE(YEAR(EB47)+{-1;0;1},1,3))+2))/7)+1,"00"),"")</f>
        <v>S34</v>
      </c>
      <c r="EF47" s="2"/>
      <c r="EG47" s="67">
        <f t="shared" ref="EG47" si="1010">EB47</f>
        <v>44431</v>
      </c>
      <c r="EH47" s="6"/>
      <c r="EI47" s="84"/>
      <c r="EJ47" s="6"/>
      <c r="EK47" s="84"/>
      <c r="EL47" s="7"/>
      <c r="EN47" s="23" t="str">
        <f t="shared" si="24"/>
        <v>J</v>
      </c>
      <c r="EO47" s="24">
        <f t="shared" ref="EO47" si="1011">EO45+1</f>
        <v>44462</v>
      </c>
      <c r="EP47" s="22" t="str">
        <f>TEXT(EO47-DATE(An,1,1)+1,"000")&amp;" - "&amp;TEXT(DATE(An,12,31)-EO45,"000")-1</f>
        <v>266 - 99</v>
      </c>
      <c r="EQ47" s="108" t="str">
        <f>IFERROR(INDEX(Paramètres_Application!$J$2:$J$35,MATCH(Calendrier!EO47,Paramètres_Application!$I$2:$I$35,0)),"")</f>
        <v/>
      </c>
      <c r="ER47" s="88" t="str">
        <f>IF(EN47="L","S" &amp; TEXT(INT((EO47-LOOKUP(EO47,DATE(YEAR(EO47)+{-1;0;1},1,3)-WEEKDAY(DATE(YEAR(EO47)+{-1;0;1},1,3))+2))/7)+1,"00"),"")</f>
        <v/>
      </c>
      <c r="ES47" s="2"/>
      <c r="ET47" s="67">
        <f t="shared" ref="ET47" si="1012">EO47</f>
        <v>44462</v>
      </c>
      <c r="EU47" s="6"/>
      <c r="EV47" s="84"/>
      <c r="EW47" s="6"/>
      <c r="EX47" s="84"/>
      <c r="EY47" s="7"/>
      <c r="FA47" s="19" t="str">
        <f t="shared" si="25"/>
        <v>S</v>
      </c>
      <c r="FB47" s="20">
        <f t="shared" ref="FB47" si="1013">FB45+1</f>
        <v>44492</v>
      </c>
      <c r="FC47" s="11" t="str">
        <f>TEXT(FB47-DATE(An,1,1)+1,"000")&amp;" - "&amp;TEXT(DATE(An,12,31)-FB45,"000")-1</f>
        <v>296 - 69</v>
      </c>
      <c r="FD47" s="108" t="str">
        <f>IFERROR(INDEX(Paramètres_Application!$J$2:$J$35,MATCH(Calendrier!FB47,Paramètres_Application!$I$2:$I$35,0)),"")</f>
        <v/>
      </c>
      <c r="FE47" s="88" t="str">
        <f>IF(FA47="L","S" &amp; TEXT(INT((FB47-LOOKUP(FB47,DATE(YEAR(FB47)+{-1;0;1},1,3)-WEEKDAY(DATE(YEAR(FB47)+{-1;0;1},1,3))+2))/7)+1,"00"),"")</f>
        <v/>
      </c>
      <c r="FF47" s="2"/>
      <c r="FG47" s="67">
        <f t="shared" ref="FG47" si="1014">FB47</f>
        <v>44492</v>
      </c>
      <c r="FH47" s="6"/>
      <c r="FI47" s="84"/>
      <c r="FJ47" s="6"/>
      <c r="FK47" s="84"/>
      <c r="FL47" s="7"/>
      <c r="FN47" s="23" t="str">
        <f t="shared" si="26"/>
        <v>M</v>
      </c>
      <c r="FO47" s="24">
        <f t="shared" ref="FO47" si="1015">FO45+1</f>
        <v>44523</v>
      </c>
      <c r="FP47" s="22" t="str">
        <f>TEXT(FO47-DATE(An,1,1)+1,"000")&amp;" - "&amp;TEXT(DATE(An,12,31)-FO45,"000")-1</f>
        <v>327 - 38</v>
      </c>
      <c r="FQ47" s="108" t="str">
        <f>IFERROR(INDEX(Paramètres_Application!$J$2:$J$35,MATCH(Calendrier!FO47,Paramètres_Application!$I$2:$I$35,0)),"")</f>
        <v/>
      </c>
      <c r="FR47" s="88" t="str">
        <f>IF(FN47="L","S" &amp; TEXT(INT((FO47-LOOKUP(FO47,DATE(YEAR(FO47)+{-1;0;1},1,3)-WEEKDAY(DATE(YEAR(FO47)+{-1;0;1},1,3))+2))/7)+1,"00"),"")</f>
        <v/>
      </c>
      <c r="FS47" s="32"/>
      <c r="FT47" s="67">
        <f t="shared" ref="FT47" si="1016">FO47</f>
        <v>44523</v>
      </c>
      <c r="FU47" s="6"/>
      <c r="FV47" s="84"/>
      <c r="FW47" s="6"/>
      <c r="FX47" s="84"/>
      <c r="FY47" s="7"/>
      <c r="GA47" s="19" t="str">
        <f t="shared" si="27"/>
        <v>J</v>
      </c>
      <c r="GB47" s="20">
        <f t="shared" ref="GB47" si="1017">GB45+1</f>
        <v>44553</v>
      </c>
      <c r="GC47" s="11" t="str">
        <f>TEXT(GB47-DATE(An,1,1)+1,"000")&amp;" - "&amp;TEXT(DATE(An,12,31)-GB45,"000")-1</f>
        <v>357 - 8</v>
      </c>
      <c r="GD47" s="108" t="str">
        <f>IFERROR(INDEX(Paramètres_Application!$J$2:$J$35,MATCH(Calendrier!GB47,Paramètres_Application!$I$2:$I$35,0)),"")</f>
        <v/>
      </c>
      <c r="GE47" s="88" t="str">
        <f>IF(GA47="L","S" &amp; TEXT(INT((GB47-LOOKUP(GB47,DATE(YEAR(GB47)+{-1;0;1},1,3)-WEEKDAY(DATE(YEAR(GB47)+{-1;0;1},1,3))+2))/7)+1,"00"),"")</f>
        <v/>
      </c>
      <c r="GF47" s="2"/>
      <c r="GG47" s="67">
        <f t="shared" ref="GG47" si="1018">GB47</f>
        <v>44553</v>
      </c>
      <c r="GH47" s="6"/>
      <c r="GI47" s="84"/>
      <c r="GJ47" s="6"/>
      <c r="GK47" s="84"/>
      <c r="GL47" s="7"/>
      <c r="GN47" s="23" t="str">
        <f t="shared" si="28"/>
        <v>D</v>
      </c>
      <c r="GO47" s="24">
        <f t="shared" ref="GO47" si="1019">GO45+1</f>
        <v>44584</v>
      </c>
      <c r="GP47" s="22" t="str">
        <f>TEXT(GO47-DATE(An+1,1,1)+1,"000")&amp;" - "&amp;TEXT(DATE(An+1,12,31)-GO45,"000")-1</f>
        <v>023 - 342</v>
      </c>
      <c r="GQ47" s="108" t="str">
        <f>IFERROR(INDEX(Paramètres_Application!$J$2:$J$35,MATCH(Calendrier!GO47,Paramètres_Application!$I$2:$I$35,0)),"")</f>
        <v/>
      </c>
      <c r="GR47" s="88" t="str">
        <f>IF(GN47="L","S" &amp; TEXT(INT((GO47-LOOKUP(GO47,DATE(YEAR(GO47)+{-1;0;1},1,3)-WEEKDAY(DATE(YEAR(GO47)+{-1;0;1},1,3))+2))/7)+1,"00"),"")</f>
        <v/>
      </c>
      <c r="GS47" s="2"/>
      <c r="GT47" s="67">
        <f t="shared" ref="GT47" si="1020">GO47</f>
        <v>44584</v>
      </c>
      <c r="GU47" s="6"/>
      <c r="GV47" s="84"/>
      <c r="GW47" s="6"/>
      <c r="GX47" s="84"/>
      <c r="GY47" s="7"/>
    </row>
    <row r="48" spans="1:207" ht="22.5" customHeight="1" x14ac:dyDescent="0.25">
      <c r="A48" s="81" t="str">
        <f>INDEX(Paramètres_Application!$N$1:$N$367,SUMPRODUCT((Paramètres_Application!$L$2:$L$367=MONTH(B47))*(DAY(B47)=Paramètres_Application!$M$2:$M$367)*ROW(Paramètres_Application!$L$2:$L$367)))</f>
        <v xml:space="preserve"> Armand</v>
      </c>
      <c r="B48" s="82"/>
      <c r="C48" s="83"/>
      <c r="D48" s="109"/>
      <c r="E48" s="89"/>
      <c r="F48" s="2"/>
      <c r="G48" s="67">
        <f t="shared" ref="G48" si="1021">B47</f>
        <v>44188</v>
      </c>
      <c r="H48" s="6"/>
      <c r="I48" s="84"/>
      <c r="J48" s="6"/>
      <c r="K48" s="84"/>
      <c r="L48" s="7"/>
      <c r="N48" s="81" t="str">
        <f>INDEX(Paramètres_Application!$N$1:$N$367,SUMPRODUCT((Paramètres_Application!$L$2:$L$367=MONTH(O47))*(DAY(O47)=Paramètres_Application!$M$2:$M$367)*ROW(Paramètres_Application!$L$2:$L$367)))</f>
        <v xml:space="preserve"> Banard</v>
      </c>
      <c r="O48" s="82"/>
      <c r="P48" s="83"/>
      <c r="Q48" s="109"/>
      <c r="R48" s="89"/>
      <c r="S48" s="2"/>
      <c r="T48" s="67">
        <f t="shared" ref="T48" si="1022">O47</f>
        <v>44219</v>
      </c>
      <c r="U48" s="6"/>
      <c r="V48" s="84"/>
      <c r="W48" s="6"/>
      <c r="X48" s="84"/>
      <c r="Y48" s="7"/>
      <c r="AA48" s="81" t="str">
        <f>INDEX(Paramètres_Application!$N$1:$N$367,SUMPRODUCT((Paramètres_Application!$L$2:$L$367=MONTH(AB47))*(DAY(AB47)=Paramètres_Application!$M$2:$M$367)*ROW(Paramètres_Application!$L$2:$L$367)))</f>
        <v xml:space="preserve"> Lazare</v>
      </c>
      <c r="AB48" s="82"/>
      <c r="AC48" s="83"/>
      <c r="AD48" s="109"/>
      <c r="AE48" s="89"/>
      <c r="AF48" s="2"/>
      <c r="AG48" s="67">
        <f t="shared" ref="AG48" si="1023">AB47</f>
        <v>44250</v>
      </c>
      <c r="AH48" s="6"/>
      <c r="AI48" s="84"/>
      <c r="AJ48" s="6"/>
      <c r="AK48" s="84"/>
      <c r="AL48" s="7"/>
      <c r="AN48" s="81" t="str">
        <f>INDEX(Paramètres_Application!$N$1:$N$367,SUMPRODUCT((Paramètres_Application!$L$2:$L$367=MONTH(AO47))*(DAY(AO47)=Paramètres_Application!$M$2:$M$367)*ROW(Paramètres_Application!$L$2:$L$367)))</f>
        <v xml:space="preserve"> Victorien</v>
      </c>
      <c r="AO48" s="82"/>
      <c r="AP48" s="83"/>
      <c r="AQ48" s="109"/>
      <c r="AR48" s="89"/>
      <c r="AS48" s="2"/>
      <c r="AT48" s="67">
        <f t="shared" ref="AT48" si="1024">AO47</f>
        <v>44278</v>
      </c>
      <c r="AU48" s="6"/>
      <c r="AV48" s="84"/>
      <c r="AW48" s="6"/>
      <c r="AX48" s="84"/>
      <c r="AY48" s="7"/>
      <c r="BA48" s="81" t="str">
        <f>INDEX(Paramètres_Application!$N$1:$N$367,SUMPRODUCT((Paramètres_Application!$L$2:$L$367=MONTH(BB47))*(DAY(BB47)=Paramètres_Application!$M$2:$M$367)*ROW(Paramètres_Application!$L$2:$L$367)))</f>
        <v xml:space="preserve"> Georges</v>
      </c>
      <c r="BB48" s="82"/>
      <c r="BC48" s="83"/>
      <c r="BD48" s="109"/>
      <c r="BE48" s="89"/>
      <c r="BF48" s="2"/>
      <c r="BG48" s="67">
        <f t="shared" ref="BG48" si="1025">BB47</f>
        <v>44309</v>
      </c>
      <c r="BH48" s="6"/>
      <c r="BI48" s="84"/>
      <c r="BJ48" s="6"/>
      <c r="BK48" s="84"/>
      <c r="BL48" s="7"/>
      <c r="BN48" s="81" t="str">
        <f>INDEX(Paramètres_Application!$N$1:$N$367,SUMPRODUCT((Paramètres_Application!$L$2:$L$367=MONTH(BO47))*(DAY(BO47)=Paramètres_Application!$M$2:$M$367)*ROW(Paramètres_Application!$L$2:$L$367)))</f>
        <v xml:space="preserve"> Didier</v>
      </c>
      <c r="BO48" s="82"/>
      <c r="BP48" s="83"/>
      <c r="BQ48" s="109"/>
      <c r="BR48" s="89"/>
      <c r="BS48" s="2"/>
      <c r="BT48" s="67">
        <f t="shared" ref="BT48" si="1026">BO47</f>
        <v>44339</v>
      </c>
      <c r="BU48" s="6"/>
      <c r="BV48" s="84"/>
      <c r="BW48" s="6"/>
      <c r="BX48" s="84"/>
      <c r="BY48" s="7"/>
      <c r="CA48" s="81" t="str">
        <f>INDEX(Paramètres_Application!$N$1:$N$367,SUMPRODUCT((Paramètres_Application!$L$2:$L$367=MONTH(CB47))*(DAY(CB47)=Paramètres_Application!$M$2:$M$367)*ROW(Paramètres_Application!$L$2:$L$367)))</f>
        <v xml:space="preserve"> Audrey</v>
      </c>
      <c r="CB48" s="82"/>
      <c r="CC48" s="83"/>
      <c r="CD48" s="109"/>
      <c r="CE48" s="89"/>
      <c r="CF48" s="2"/>
      <c r="CG48" s="67">
        <f t="shared" ref="CG48" si="1027">CB47</f>
        <v>44370</v>
      </c>
      <c r="CH48" s="6"/>
      <c r="CI48" s="84"/>
      <c r="CJ48" s="6"/>
      <c r="CK48" s="84"/>
      <c r="CL48" s="7"/>
      <c r="CN48" s="81" t="str">
        <f>INDEX(Paramètres_Application!$N$1:$N$367,SUMPRODUCT((Paramètres_Application!$L$2:$L$367=MONTH(CO47))*(DAY(CO47)=Paramètres_Application!$M$2:$M$367)*ROW(Paramètres_Application!$L$2:$L$367)))</f>
        <v xml:space="preserve"> Brigitte</v>
      </c>
      <c r="CO48" s="82"/>
      <c r="CP48" s="83"/>
      <c r="CQ48" s="109"/>
      <c r="CR48" s="89"/>
      <c r="CS48" s="2"/>
      <c r="CT48" s="67">
        <f t="shared" ref="CT48" si="1028">CO47</f>
        <v>44400</v>
      </c>
      <c r="CU48" s="6"/>
      <c r="CV48" s="84"/>
      <c r="CW48" s="6"/>
      <c r="CX48" s="84"/>
      <c r="CY48" s="7"/>
      <c r="CZ48" s="18"/>
      <c r="DA48" s="81" t="str">
        <f>INDEX(Paramètres_Application!$N$1:$N$367,SUMPRODUCT((Paramètres_Application!$L$2:$L$367=MONTH(DB47))*(DAY(DB47)=Paramètres_Application!$M$2:$M$367)*ROW(Paramètres_Application!$L$2:$L$367)))</f>
        <v xml:space="preserve"> Audrey</v>
      </c>
      <c r="DB48" s="82"/>
      <c r="DC48" s="83"/>
      <c r="DD48" s="109"/>
      <c r="DE48" s="89"/>
      <c r="DF48" s="2"/>
      <c r="DG48" s="67">
        <f t="shared" ref="DG48" si="1029">DB47</f>
        <v>44370</v>
      </c>
      <c r="DH48" s="6"/>
      <c r="DI48" s="84"/>
      <c r="DJ48" s="6"/>
      <c r="DK48" s="84"/>
      <c r="DL48" s="7"/>
      <c r="DN48" s="81" t="str">
        <f>INDEX(Paramètres_Application!$N$1:$N$367,SUMPRODUCT((Paramètres_Application!$L$2:$L$367=MONTH(DO47))*(DAY(DO47)=Paramètres_Application!$M$2:$M$367)*ROW(Paramètres_Application!$L$2:$L$367)))</f>
        <v xml:space="preserve"> Brigitte</v>
      </c>
      <c r="DO48" s="82"/>
      <c r="DP48" s="83"/>
      <c r="DQ48" s="109"/>
      <c r="DR48" s="89"/>
      <c r="DS48" s="2"/>
      <c r="DT48" s="67">
        <f t="shared" ref="DT48" si="1030">DO47</f>
        <v>44400</v>
      </c>
      <c r="DU48" s="6"/>
      <c r="DV48" s="84"/>
      <c r="DW48" s="6"/>
      <c r="DX48" s="84"/>
      <c r="DY48" s="7"/>
      <c r="EA48" s="81" t="str">
        <f>INDEX(Paramètres_Application!$N$1:$N$367,SUMPRODUCT((Paramètres_Application!$L$2:$L$367=MONTH(EB47))*(DAY(EB47)=Paramètres_Application!$M$2:$M$367)*ROW(Paramètres_Application!$L$2:$L$367)))</f>
        <v xml:space="preserve"> Rose de Lima</v>
      </c>
      <c r="EB48" s="82"/>
      <c r="EC48" s="83"/>
      <c r="ED48" s="109"/>
      <c r="EE48" s="89"/>
      <c r="EF48" s="2"/>
      <c r="EG48" s="67">
        <f t="shared" ref="EG48" si="1031">EB47</f>
        <v>44431</v>
      </c>
      <c r="EH48" s="6"/>
      <c r="EI48" s="84"/>
      <c r="EJ48" s="6"/>
      <c r="EK48" s="84"/>
      <c r="EL48" s="7"/>
      <c r="EN48" s="81" t="str">
        <f>INDEX(Paramètres_Application!$N$1:$N$367,SUMPRODUCT((Paramètres_Application!$L$2:$L$367=MONTH(EO47))*(DAY(EO47)=Paramètres_Application!$M$2:$M$367)*ROW(Paramètres_Application!$L$2:$L$367)))</f>
        <v xml:space="preserve"> Automne</v>
      </c>
      <c r="EO48" s="82"/>
      <c r="EP48" s="83"/>
      <c r="EQ48" s="109"/>
      <c r="ER48" s="89"/>
      <c r="ES48" s="2"/>
      <c r="ET48" s="67">
        <f t="shared" ref="ET48" si="1032">EO47</f>
        <v>44462</v>
      </c>
      <c r="EU48" s="6"/>
      <c r="EV48" s="84"/>
      <c r="EW48" s="6"/>
      <c r="EX48" s="84"/>
      <c r="EY48" s="7"/>
      <c r="FA48" s="81" t="str">
        <f>INDEX(Paramètres_Application!$N$1:$N$367,SUMPRODUCT((Paramètres_Application!$L$2:$L$367=MONTH(FB47))*(DAY(FB47)=Paramètres_Application!$M$2:$M$367)*ROW(Paramètres_Application!$L$2:$L$367)))</f>
        <v xml:space="preserve"> Jean de Capistran</v>
      </c>
      <c r="FB48" s="82"/>
      <c r="FC48" s="83"/>
      <c r="FD48" s="109"/>
      <c r="FE48" s="89"/>
      <c r="FF48" s="2"/>
      <c r="FG48" s="67">
        <f t="shared" ref="FG48" si="1033">FB47</f>
        <v>44492</v>
      </c>
      <c r="FH48" s="6"/>
      <c r="FI48" s="84"/>
      <c r="FJ48" s="6"/>
      <c r="FK48" s="84"/>
      <c r="FL48" s="7"/>
      <c r="FN48" s="81" t="str">
        <f>INDEX(Paramètres_Application!$N$1:$N$367,SUMPRODUCT((Paramètres_Application!$L$2:$L$367=MONTH(FO47))*(DAY(FO47)=Paramètres_Application!$M$2:$M$367)*ROW(Paramètres_Application!$L$2:$L$367)))</f>
        <v xml:space="preserve"> Clément</v>
      </c>
      <c r="FO48" s="82"/>
      <c r="FP48" s="83"/>
      <c r="FQ48" s="109"/>
      <c r="FR48" s="89"/>
      <c r="FS48" s="32"/>
      <c r="FT48" s="67">
        <f t="shared" ref="FT48" si="1034">FO47</f>
        <v>44523</v>
      </c>
      <c r="FU48" s="6"/>
      <c r="FV48" s="84"/>
      <c r="FW48" s="6"/>
      <c r="FX48" s="84"/>
      <c r="FY48" s="7"/>
      <c r="GA48" s="81" t="str">
        <f>INDEX(Paramètres_Application!$N$1:$N$367,SUMPRODUCT((Paramètres_Application!$L$2:$L$367=MONTH(GB47))*(DAY(GB47)=Paramètres_Application!$M$2:$M$367)*ROW(Paramètres_Application!$L$2:$L$367)))</f>
        <v xml:space="preserve"> Armand</v>
      </c>
      <c r="GB48" s="82"/>
      <c r="GC48" s="83"/>
      <c r="GD48" s="109"/>
      <c r="GE48" s="89"/>
      <c r="GF48" s="2"/>
      <c r="GG48" s="67">
        <f t="shared" ref="GG48" si="1035">GB47</f>
        <v>44553</v>
      </c>
      <c r="GH48" s="6"/>
      <c r="GI48" s="84"/>
      <c r="GJ48" s="6"/>
      <c r="GK48" s="84"/>
      <c r="GL48" s="7"/>
      <c r="GN48" s="81" t="str">
        <f>INDEX(Paramètres_Application!$N$1:$N$367,SUMPRODUCT((Paramètres_Application!$L$2:$L$367=MONTH(GO47))*(DAY(GO47)=Paramètres_Application!$M$2:$M$367)*ROW(Paramètres_Application!$L$2:$L$367)))</f>
        <v xml:space="preserve"> Banard</v>
      </c>
      <c r="GO48" s="82"/>
      <c r="GP48" s="83"/>
      <c r="GQ48" s="109"/>
      <c r="GR48" s="89"/>
      <c r="GS48" s="2"/>
      <c r="GT48" s="67">
        <f t="shared" ref="GT48" si="1036">GO47</f>
        <v>44584</v>
      </c>
      <c r="GU48" s="6"/>
      <c r="GV48" s="84"/>
      <c r="GW48" s="6"/>
      <c r="GX48" s="84"/>
      <c r="GY48" s="7"/>
    </row>
    <row r="49" spans="1:207" ht="22.5" customHeight="1" x14ac:dyDescent="0.25">
      <c r="A49" s="19" t="str">
        <f t="shared" si="13"/>
        <v>J</v>
      </c>
      <c r="B49" s="20">
        <f t="shared" ref="B49" si="1037">B47+1</f>
        <v>44189</v>
      </c>
      <c r="C49" s="11" t="str">
        <f>TEXT(B49-DATE(An-1,1,1)+((DATE(An,1,1)-DATE(An-1,1,1))-365),"000")&amp;" - "&amp;TEXT(DATE(An-1,12,31)-B49,"000")</f>
        <v>359 - 007</v>
      </c>
      <c r="D49" s="108" t="str">
        <f>IFERROR(INDEX(Paramètres_Application!$J$2:$J$35,MATCH(Calendrier!B49,Paramètres_Application!$I$2:$I$35,0)),"")</f>
        <v/>
      </c>
      <c r="E49" s="88" t="str">
        <f>IF(A49="L","S" &amp; TEXT(INT((B49-LOOKUP(B49,DATE(YEAR(B49)+{-1;0;1},1,3)-WEEKDAY(DATE(YEAR(B49)+{-1;0;1},1,3))+2))/7)+1,"00"),"")</f>
        <v/>
      </c>
      <c r="F49" s="2"/>
      <c r="G49" s="67">
        <f t="shared" ref="G49" si="1038">B49</f>
        <v>44189</v>
      </c>
      <c r="H49" s="6"/>
      <c r="I49" s="84"/>
      <c r="J49" s="6"/>
      <c r="K49" s="84"/>
      <c r="L49" s="7"/>
      <c r="N49" s="9" t="str">
        <f t="shared" si="14"/>
        <v>D</v>
      </c>
      <c r="O49" s="10">
        <f t="shared" ref="O49" si="1039">O47+1</f>
        <v>44220</v>
      </c>
      <c r="P49" s="11" t="str">
        <f>TEXT(O49-DATE(An,1,1)+1,"000")&amp;" - "&amp;TEXT(DATE(An,12,31)-O47,"000")-1</f>
        <v>024 - 341</v>
      </c>
      <c r="Q49" s="108" t="str">
        <f>IFERROR(INDEX(Paramètres_Application!$J$2:$J$35,MATCH(Calendrier!O49,Paramètres_Application!$I$2:$I$35,0)),"")</f>
        <v/>
      </c>
      <c r="R49" s="88" t="str">
        <f>IF(N49="L","S" &amp; TEXT(INT((O49-LOOKUP(O49,DATE(YEAR(O49)+{-1;0;1},1,3)-WEEKDAY(DATE(YEAR(O49)+{-1;0;1},1,3))+2))/7)+1,"00"),"")</f>
        <v/>
      </c>
      <c r="S49" s="2"/>
      <c r="T49" s="67">
        <f t="shared" ref="T49" si="1040">O49</f>
        <v>44220</v>
      </c>
      <c r="U49" s="6"/>
      <c r="V49" s="84"/>
      <c r="W49" s="6"/>
      <c r="X49" s="84"/>
      <c r="Y49" s="7"/>
      <c r="AA49" s="19" t="str">
        <f t="shared" si="15"/>
        <v>M</v>
      </c>
      <c r="AB49" s="20">
        <f t="shared" ref="AB49" si="1041">AB47+1</f>
        <v>44251</v>
      </c>
      <c r="AC49" s="11" t="str">
        <f>TEXT(AB49-DATE(An,1,1)+1,"000")&amp;" - "&amp;TEXT(DATE(An,12,31)-AB47,"000")-1</f>
        <v>055 - 310</v>
      </c>
      <c r="AD49" s="108" t="str">
        <f>IFERROR(INDEX(Paramètres_Application!$J$2:$J$35,MATCH(Calendrier!AB49,Paramètres_Application!$I$2:$I$35,0)),"")</f>
        <v/>
      </c>
      <c r="AE49" s="88" t="str">
        <f>IF(AA49="L","S" &amp; TEXT(INT((AB49-LOOKUP(AB49,DATE(YEAR(AB49)+{-1;0;1},1,3)-WEEKDAY(DATE(YEAR(AB49)+{-1;0;1},1,3))+2))/7)+1,"00"),"")</f>
        <v/>
      </c>
      <c r="AF49" s="2"/>
      <c r="AG49" s="67">
        <f t="shared" ref="AG49" si="1042">AB49</f>
        <v>44251</v>
      </c>
      <c r="AH49" s="6"/>
      <c r="AI49" s="84"/>
      <c r="AJ49" s="6"/>
      <c r="AK49" s="84"/>
      <c r="AL49" s="7"/>
      <c r="AN49" s="23" t="str">
        <f t="shared" si="16"/>
        <v>M</v>
      </c>
      <c r="AO49" s="24">
        <f t="shared" ref="AO49" si="1043">AO47+1</f>
        <v>44279</v>
      </c>
      <c r="AP49" s="22" t="str">
        <f>TEXT(AO49-DATE(An,1,1)+1,"000")&amp;" - "&amp;TEXT(DATE(An,12,31)-AO47,"000")-1</f>
        <v>083 - 282</v>
      </c>
      <c r="AQ49" s="108" t="str">
        <f>IFERROR(INDEX(Paramètres_Application!$J$2:$J$35,MATCH(Calendrier!AO49,Paramètres_Application!$I$2:$I$35,0)),"")</f>
        <v/>
      </c>
      <c r="AR49" s="88" t="str">
        <f>IF(AN49="L","S" &amp; TEXT(INT((AO49-LOOKUP(AO49,DATE(YEAR(AO49)+{-1;0;1},1,3)-WEEKDAY(DATE(YEAR(AO49)+{-1;0;1},1,3))+2))/7)+1,"00"),"")</f>
        <v/>
      </c>
      <c r="AS49" s="2"/>
      <c r="AT49" s="67">
        <f t="shared" ref="AT49" si="1044">AO49</f>
        <v>44279</v>
      </c>
      <c r="AU49" s="6"/>
      <c r="AV49" s="84"/>
      <c r="AW49" s="6"/>
      <c r="AX49" s="84"/>
      <c r="AY49" s="7"/>
      <c r="BA49" s="19" t="str">
        <f t="shared" si="17"/>
        <v>S</v>
      </c>
      <c r="BB49" s="20">
        <f t="shared" ref="BB49" si="1045">BB47+1</f>
        <v>44310</v>
      </c>
      <c r="BC49" s="11" t="str">
        <f>TEXT(BB49-DATE(An,1,1)+1,"000")&amp;" - "&amp;TEXT(DATE(An,12,31)-BB47,"000")-1</f>
        <v>114 - 251</v>
      </c>
      <c r="BD49" s="108" t="str">
        <f>IFERROR(INDEX(Paramètres_Application!$J$2:$J$35,MATCH(Calendrier!BB49,Paramètres_Application!$I$2:$I$35,0)),"")</f>
        <v/>
      </c>
      <c r="BE49" s="88" t="str">
        <f>IF(BA49="L","S" &amp; TEXT(INT((BB49-LOOKUP(BB49,DATE(YEAR(BB49)+{-1;0;1},1,3)-WEEKDAY(DATE(YEAR(BB49)+{-1;0;1},1,3))+2))/7)+1,"00"),"")</f>
        <v/>
      </c>
      <c r="BF49" s="2"/>
      <c r="BG49" s="67">
        <f t="shared" ref="BG49" si="1046">BB49</f>
        <v>44310</v>
      </c>
      <c r="BH49" s="6"/>
      <c r="BI49" s="84"/>
      <c r="BJ49" s="6"/>
      <c r="BK49" s="84"/>
      <c r="BL49" s="7"/>
      <c r="BN49" s="23" t="str">
        <f t="shared" si="18"/>
        <v>L</v>
      </c>
      <c r="BO49" s="24">
        <f t="shared" ref="BO49" si="1047">BO47+1</f>
        <v>44340</v>
      </c>
      <c r="BP49" s="22" t="str">
        <f>TEXT(BO49-DATE(An,1,1)+1,"000")&amp;" - "&amp;TEXT(DATE(An,12,31)-BO47,"000")-1</f>
        <v>144 - 221</v>
      </c>
      <c r="BQ49" s="108" t="str">
        <f>IFERROR(INDEX(Paramètres_Application!$J$2:$J$35,MATCH(Calendrier!BO49,Paramètres_Application!$I$2:$I$35,0)),"")</f>
        <v>Lundi de Pentecôte</v>
      </c>
      <c r="BR49" s="88" t="str">
        <f>IF(BN49="L","S" &amp; TEXT(INT((BO49-LOOKUP(BO49,DATE(YEAR(BO49)+{-1;0;1},1,3)-WEEKDAY(DATE(YEAR(BO49)+{-1;0;1},1,3))+2))/7)+1,"00"),"")</f>
        <v>S21</v>
      </c>
      <c r="BS49" s="2"/>
      <c r="BT49" s="67">
        <f t="shared" ref="BT49" si="1048">BO49</f>
        <v>44340</v>
      </c>
      <c r="BU49" s="6"/>
      <c r="BV49" s="84"/>
      <c r="BW49" s="6"/>
      <c r="BX49" s="84"/>
      <c r="BY49" s="7"/>
      <c r="CA49" s="19" t="str">
        <f t="shared" si="19"/>
        <v>J</v>
      </c>
      <c r="CB49" s="20">
        <f t="shared" ref="CB49" si="1049">CB47+1</f>
        <v>44371</v>
      </c>
      <c r="CC49" s="11" t="str">
        <f>TEXT(CB49-DATE(An,1,1)+1,"000")&amp;" - "&amp;TEXT(DATE(An,12,31)-CB47,"000")-1</f>
        <v>175 - 190</v>
      </c>
      <c r="CD49" s="108" t="str">
        <f>IFERROR(INDEX(Paramètres_Application!$J$2:$J$35,MATCH(Calendrier!CB49,Paramètres_Application!$I$2:$I$35,0)),"")</f>
        <v/>
      </c>
      <c r="CE49" s="88" t="str">
        <f>IF(CA49="L","S" &amp; TEXT(INT((CB49-LOOKUP(CB49,DATE(YEAR(CB49)+{-1;0;1},1,3)-WEEKDAY(DATE(YEAR(CB49)+{-1;0;1},1,3))+2))/7)+1,"00"),"")</f>
        <v/>
      </c>
      <c r="CF49" s="2"/>
      <c r="CG49" s="67">
        <f t="shared" ref="CG49" si="1050">CB49</f>
        <v>44371</v>
      </c>
      <c r="CH49" s="6"/>
      <c r="CI49" s="84"/>
      <c r="CJ49" s="6"/>
      <c r="CK49" s="84"/>
      <c r="CL49" s="7"/>
      <c r="CN49" s="23" t="str">
        <f t="shared" si="20"/>
        <v>S</v>
      </c>
      <c r="CO49" s="24">
        <f t="shared" ref="CO49" si="1051">CO47+1</f>
        <v>44401</v>
      </c>
      <c r="CP49" s="22" t="str">
        <f>TEXT(CO49-DATE(An,1,1)+1,"000")&amp;" - "&amp;TEXT(DATE(An,12,31)-CO47,"000")-1</f>
        <v>205 - 160</v>
      </c>
      <c r="CQ49" s="108" t="str">
        <f>IFERROR(INDEX(Paramètres_Application!$J$2:$J$35,MATCH(Calendrier!CO49,Paramètres_Application!$I$2:$I$35,0)),"")</f>
        <v/>
      </c>
      <c r="CR49" s="88" t="str">
        <f>IF(CN49="L","S" &amp; TEXT(INT((CO49-LOOKUP(CO49,DATE(YEAR(CO49)+{-1;0;1},1,3)-WEEKDAY(DATE(YEAR(CO49)+{-1;0;1},1,3))+2))/7)+1,"00"),"")</f>
        <v/>
      </c>
      <c r="CS49" s="2"/>
      <c r="CT49" s="67">
        <f t="shared" ref="CT49" si="1052">CO49</f>
        <v>44401</v>
      </c>
      <c r="CU49" s="6"/>
      <c r="CV49" s="84"/>
      <c r="CW49" s="6"/>
      <c r="CX49" s="84"/>
      <c r="CY49" s="7"/>
      <c r="CZ49" s="18"/>
      <c r="DA49" s="19" t="str">
        <f t="shared" si="21"/>
        <v>J</v>
      </c>
      <c r="DB49" s="20">
        <f t="shared" ref="DB49" si="1053">DB47+1</f>
        <v>44371</v>
      </c>
      <c r="DC49" s="11" t="str">
        <f>TEXT(DB49-DATE(An,1,1)+1,"000")&amp;" - "&amp;TEXT(DATE(An,12,31)-DB47,"000")-1</f>
        <v>175 - 190</v>
      </c>
      <c r="DD49" s="108" t="str">
        <f>IFERROR(INDEX(Paramètres_Application!$J$2:$J$35,MATCH(Calendrier!DB49,Paramètres_Application!$I$2:$I$35,0)),"")</f>
        <v/>
      </c>
      <c r="DE49" s="88" t="str">
        <f>IF(DA49="L","S" &amp; TEXT(INT((DB49-LOOKUP(DB49,DATE(YEAR(DB49)+{-1;0;1},1,3)-WEEKDAY(DATE(YEAR(DB49)+{-1;0;1},1,3))+2))/7)+1,"00"),"")</f>
        <v/>
      </c>
      <c r="DF49" s="2"/>
      <c r="DG49" s="67">
        <f t="shared" ref="DG49" si="1054">DB49</f>
        <v>44371</v>
      </c>
      <c r="DH49" s="6"/>
      <c r="DI49" s="84"/>
      <c r="DJ49" s="6"/>
      <c r="DK49" s="84"/>
      <c r="DL49" s="7"/>
      <c r="DN49" s="23" t="str">
        <f t="shared" si="22"/>
        <v>S</v>
      </c>
      <c r="DO49" s="24">
        <f t="shared" ref="DO49" si="1055">DO47+1</f>
        <v>44401</v>
      </c>
      <c r="DP49" s="22" t="str">
        <f>TEXT(DO49-DATE(An,1,1)+1,"000")&amp;" - "&amp;TEXT(DATE(An,12,31)-DO47,"000")-1</f>
        <v>205 - 160</v>
      </c>
      <c r="DQ49" s="108" t="str">
        <f>IFERROR(INDEX(Paramètres_Application!$J$2:$J$35,MATCH(Calendrier!DO49,Paramètres_Application!$I$2:$I$35,0)),"")</f>
        <v/>
      </c>
      <c r="DR49" s="88" t="str">
        <f>IF(DN49="L","S" &amp; TEXT(INT((DO49-LOOKUP(DO49,DATE(YEAR(DO49)+{-1;0;1},1,3)-WEEKDAY(DATE(YEAR(DO49)+{-1;0;1},1,3))+2))/7)+1,"00"),"")</f>
        <v/>
      </c>
      <c r="DS49" s="2"/>
      <c r="DT49" s="67">
        <f t="shared" ref="DT49" si="1056">DO49</f>
        <v>44401</v>
      </c>
      <c r="DU49" s="6"/>
      <c r="DV49" s="84"/>
      <c r="DW49" s="6"/>
      <c r="DX49" s="84"/>
      <c r="DY49" s="7"/>
      <c r="EA49" s="19" t="str">
        <f t="shared" si="23"/>
        <v>M</v>
      </c>
      <c r="EB49" s="20">
        <f t="shared" ref="EB49" si="1057">EB47+1</f>
        <v>44432</v>
      </c>
      <c r="EC49" s="11" t="str">
        <f>TEXT(EB49-DATE(An,1,1)+1,"000")&amp;" - "&amp;TEXT(DATE(An,12,31)-EB47,"000")-1</f>
        <v>236 - 129</v>
      </c>
      <c r="ED49" s="108" t="str">
        <f>IFERROR(INDEX(Paramètres_Application!$J$2:$J$35,MATCH(Calendrier!EB49,Paramètres_Application!$I$2:$I$35,0)),"")</f>
        <v/>
      </c>
      <c r="EE49" s="88" t="str">
        <f>IF(EA49="L","S" &amp; TEXT(INT((EB49-LOOKUP(EB49,DATE(YEAR(EB49)+{-1;0;1},1,3)-WEEKDAY(DATE(YEAR(EB49)+{-1;0;1},1,3))+2))/7)+1,"00"),"")</f>
        <v/>
      </c>
      <c r="EF49" s="2"/>
      <c r="EG49" s="67">
        <f t="shared" ref="EG49" si="1058">EB49</f>
        <v>44432</v>
      </c>
      <c r="EH49" s="6"/>
      <c r="EI49" s="84"/>
      <c r="EJ49" s="6"/>
      <c r="EK49" s="84"/>
      <c r="EL49" s="7"/>
      <c r="EN49" s="23" t="str">
        <f t="shared" si="24"/>
        <v>V</v>
      </c>
      <c r="EO49" s="24">
        <f t="shared" ref="EO49" si="1059">EO47+1</f>
        <v>44463</v>
      </c>
      <c r="EP49" s="22" t="str">
        <f>TEXT(EO49-DATE(An,1,1)+1,"000")&amp;" - "&amp;TEXT(DATE(An,12,31)-EO47,"000")-1</f>
        <v>267 - 98</v>
      </c>
      <c r="EQ49" s="108" t="str">
        <f>IFERROR(INDEX(Paramètres_Application!$J$2:$J$35,MATCH(Calendrier!EO49,Paramètres_Application!$I$2:$I$35,0)),"")</f>
        <v/>
      </c>
      <c r="ER49" s="88" t="str">
        <f>IF(EN49="L","S" &amp; TEXT(INT((EO49-LOOKUP(EO49,DATE(YEAR(EO49)+{-1;0;1},1,3)-WEEKDAY(DATE(YEAR(EO49)+{-1;0;1},1,3))+2))/7)+1,"00"),"")</f>
        <v/>
      </c>
      <c r="ES49" s="2"/>
      <c r="ET49" s="67">
        <f t="shared" ref="ET49" si="1060">EO49</f>
        <v>44463</v>
      </c>
      <c r="EU49" s="6"/>
      <c r="EV49" s="84"/>
      <c r="EW49" s="6"/>
      <c r="EX49" s="84"/>
      <c r="EY49" s="7"/>
      <c r="FA49" s="19" t="str">
        <f t="shared" si="25"/>
        <v>D</v>
      </c>
      <c r="FB49" s="20">
        <f t="shared" ref="FB49" si="1061">FB47+1</f>
        <v>44493</v>
      </c>
      <c r="FC49" s="11" t="str">
        <f>TEXT(FB49-DATE(An,1,1)+1,"000")&amp;" - "&amp;TEXT(DATE(An,12,31)-FB47,"000")-1</f>
        <v>297 - 68</v>
      </c>
      <c r="FD49" s="108" t="str">
        <f>IFERROR(INDEX(Paramètres_Application!$J$2:$J$35,MATCH(Calendrier!FB49,Paramètres_Application!$I$2:$I$35,0)),"")</f>
        <v/>
      </c>
      <c r="FE49" s="88" t="str">
        <f>IF(FA49="L","S" &amp; TEXT(INT((FB49-LOOKUP(FB49,DATE(YEAR(FB49)+{-1;0;1},1,3)-WEEKDAY(DATE(YEAR(FB49)+{-1;0;1},1,3))+2))/7)+1,"00"),"")</f>
        <v/>
      </c>
      <c r="FF49" s="2"/>
      <c r="FG49" s="67">
        <f t="shared" ref="FG49" si="1062">FB49</f>
        <v>44493</v>
      </c>
      <c r="FH49" s="6"/>
      <c r="FI49" s="84"/>
      <c r="FJ49" s="6"/>
      <c r="FK49" s="84"/>
      <c r="FL49" s="7"/>
      <c r="FN49" s="23" t="str">
        <f t="shared" si="26"/>
        <v>M</v>
      </c>
      <c r="FO49" s="24">
        <f t="shared" ref="FO49" si="1063">FO47+1</f>
        <v>44524</v>
      </c>
      <c r="FP49" s="22" t="str">
        <f>TEXT(FO49-DATE(An,1,1)+1,"000")&amp;" - "&amp;TEXT(DATE(An,12,31)-FO47,"000")-1</f>
        <v>328 - 37</v>
      </c>
      <c r="FQ49" s="108" t="str">
        <f>IFERROR(INDEX(Paramètres_Application!$J$2:$J$35,MATCH(Calendrier!FO49,Paramètres_Application!$I$2:$I$35,0)),"")</f>
        <v/>
      </c>
      <c r="FR49" s="88" t="str">
        <f>IF(FN49="L","S" &amp; TEXT(INT((FO49-LOOKUP(FO49,DATE(YEAR(FO49)+{-1;0;1},1,3)-WEEKDAY(DATE(YEAR(FO49)+{-1;0;1},1,3))+2))/7)+1,"00"),"")</f>
        <v/>
      </c>
      <c r="FS49" s="32"/>
      <c r="FT49" s="67">
        <f t="shared" ref="FT49" si="1064">FO49</f>
        <v>44524</v>
      </c>
      <c r="FU49" s="6"/>
      <c r="FV49" s="84"/>
      <c r="FW49" s="6"/>
      <c r="FX49" s="84"/>
      <c r="FY49" s="7"/>
      <c r="GA49" s="19" t="str">
        <f t="shared" si="27"/>
        <v>V</v>
      </c>
      <c r="GB49" s="20">
        <f t="shared" ref="GB49" si="1065">GB47+1</f>
        <v>44554</v>
      </c>
      <c r="GC49" s="11" t="str">
        <f>TEXT(GB49-DATE(An,1,1)+1,"000")&amp;" - "&amp;TEXT(DATE(An,12,31)-GB47,"000")-1</f>
        <v>358 - 7</v>
      </c>
      <c r="GD49" s="108" t="str">
        <f>IFERROR(INDEX(Paramètres_Application!$J$2:$J$35,MATCH(Calendrier!GB49,Paramètres_Application!$I$2:$I$35,0)),"")</f>
        <v/>
      </c>
      <c r="GE49" s="88" t="str">
        <f>IF(GA49="L","S" &amp; TEXT(INT((GB49-LOOKUP(GB49,DATE(YEAR(GB49)+{-1;0;1},1,3)-WEEKDAY(DATE(YEAR(GB49)+{-1;0;1},1,3))+2))/7)+1,"00"),"")</f>
        <v/>
      </c>
      <c r="GF49" s="2"/>
      <c r="GG49" s="67">
        <f t="shared" ref="GG49" si="1066">GB49</f>
        <v>44554</v>
      </c>
      <c r="GH49" s="6"/>
      <c r="GI49" s="84"/>
      <c r="GJ49" s="6"/>
      <c r="GK49" s="84"/>
      <c r="GL49" s="7"/>
      <c r="GN49" s="23" t="str">
        <f t="shared" si="28"/>
        <v>L</v>
      </c>
      <c r="GO49" s="24">
        <f t="shared" ref="GO49" si="1067">GO47+1</f>
        <v>44585</v>
      </c>
      <c r="GP49" s="22" t="str">
        <f>TEXT(GO49-DATE(An+1,1,1)+1,"000")&amp;" - "&amp;TEXT(DATE(An+1,12,31)-GO47,"000")-1</f>
        <v>024 - 341</v>
      </c>
      <c r="GQ49" s="108" t="str">
        <f>IFERROR(INDEX(Paramètres_Application!$J$2:$J$35,MATCH(Calendrier!GO49,Paramètres_Application!$I$2:$I$35,0)),"")</f>
        <v/>
      </c>
      <c r="GR49" s="88" t="str">
        <f>IF(GN49="L","S" &amp; TEXT(INT((GO49-LOOKUP(GO49,DATE(YEAR(GO49)+{-1;0;1},1,3)-WEEKDAY(DATE(YEAR(GO49)+{-1;0;1},1,3))+2))/7)+1,"00"),"")</f>
        <v>S04</v>
      </c>
      <c r="GS49" s="2"/>
      <c r="GT49" s="67">
        <f t="shared" ref="GT49" si="1068">GO49</f>
        <v>44585</v>
      </c>
      <c r="GU49" s="6"/>
      <c r="GV49" s="84"/>
      <c r="GW49" s="6"/>
      <c r="GX49" s="84"/>
      <c r="GY49" s="7"/>
    </row>
    <row r="50" spans="1:207" ht="22.5" customHeight="1" x14ac:dyDescent="0.25">
      <c r="A50" s="81" t="str">
        <f>INDEX(Paramètres_Application!$N$1:$N$367,SUMPRODUCT((Paramètres_Application!$L$2:$L$367=MONTH(B49))*(DAY(B49)=Paramètres_Application!$M$2:$M$367)*ROW(Paramètres_Application!$L$2:$L$367)))</f>
        <v xml:space="preserve"> Adèle</v>
      </c>
      <c r="B50" s="82"/>
      <c r="C50" s="83"/>
      <c r="D50" s="109"/>
      <c r="E50" s="89"/>
      <c r="F50" s="2"/>
      <c r="G50" s="67">
        <f t="shared" ref="G50" si="1069">B49</f>
        <v>44189</v>
      </c>
      <c r="H50" s="6"/>
      <c r="I50" s="84"/>
      <c r="J50" s="6"/>
      <c r="K50" s="84"/>
      <c r="L50" s="7"/>
      <c r="N50" s="81" t="str">
        <f>INDEX(Paramètres_Application!$N$1:$N$367,SUMPRODUCT((Paramètres_Application!$L$2:$L$367=MONTH(O49))*(DAY(O49)=Paramètres_Application!$M$2:$M$367)*ROW(Paramètres_Application!$L$2:$L$367)))</f>
        <v xml:space="preserve"> François de Sales</v>
      </c>
      <c r="O50" s="82"/>
      <c r="P50" s="83"/>
      <c r="Q50" s="109"/>
      <c r="R50" s="89"/>
      <c r="S50" s="2"/>
      <c r="T50" s="67">
        <f t="shared" ref="T50" si="1070">O49</f>
        <v>44220</v>
      </c>
      <c r="U50" s="6"/>
      <c r="V50" s="84"/>
      <c r="W50" s="6"/>
      <c r="X50" s="84"/>
      <c r="Y50" s="7"/>
      <c r="AA50" s="81" t="str">
        <f>INDEX(Paramètres_Application!$N$1:$N$367,SUMPRODUCT((Paramètres_Application!$L$2:$L$367=MONTH(AB49))*(DAY(AB49)=Paramètres_Application!$M$2:$M$367)*ROW(Paramètres_Application!$L$2:$L$367)))</f>
        <v xml:space="preserve"> Modeste</v>
      </c>
      <c r="AB50" s="82"/>
      <c r="AC50" s="83"/>
      <c r="AD50" s="109"/>
      <c r="AE50" s="89"/>
      <c r="AF50" s="2"/>
      <c r="AG50" s="67">
        <f t="shared" ref="AG50" si="1071">AB49</f>
        <v>44251</v>
      </c>
      <c r="AH50" s="6"/>
      <c r="AI50" s="84"/>
      <c r="AJ50" s="6"/>
      <c r="AK50" s="84"/>
      <c r="AL50" s="7"/>
      <c r="AN50" s="81" t="str">
        <f>INDEX(Paramètres_Application!$N$1:$N$367,SUMPRODUCT((Paramètres_Application!$L$2:$L$367=MONTH(AO49))*(DAY(AO49)=Paramètres_Application!$M$2:$M$367)*ROW(Paramètres_Application!$L$2:$L$367)))</f>
        <v xml:space="preserve"> Catherine</v>
      </c>
      <c r="AO50" s="82"/>
      <c r="AP50" s="83"/>
      <c r="AQ50" s="109"/>
      <c r="AR50" s="89"/>
      <c r="AS50" s="2"/>
      <c r="AT50" s="67">
        <f t="shared" ref="AT50" si="1072">AO49</f>
        <v>44279</v>
      </c>
      <c r="AU50" s="6"/>
      <c r="AV50" s="84"/>
      <c r="AW50" s="6"/>
      <c r="AX50" s="84"/>
      <c r="AY50" s="7"/>
      <c r="BA50" s="81" t="str">
        <f>INDEX(Paramètres_Application!$N$1:$N$367,SUMPRODUCT((Paramètres_Application!$L$2:$L$367=MONTH(BB49))*(DAY(BB49)=Paramètres_Application!$M$2:$M$367)*ROW(Paramètres_Application!$L$2:$L$367)))</f>
        <v xml:space="preserve"> Fidèle</v>
      </c>
      <c r="BB50" s="82"/>
      <c r="BC50" s="83"/>
      <c r="BD50" s="109"/>
      <c r="BE50" s="89"/>
      <c r="BF50" s="2"/>
      <c r="BG50" s="67">
        <f t="shared" ref="BG50" si="1073">BB49</f>
        <v>44310</v>
      </c>
      <c r="BH50" s="6"/>
      <c r="BI50" s="84"/>
      <c r="BJ50" s="6"/>
      <c r="BK50" s="84"/>
      <c r="BL50" s="7"/>
      <c r="BN50" s="81" t="str">
        <f>INDEX(Paramètres_Application!$N$1:$N$367,SUMPRODUCT((Paramètres_Application!$L$2:$L$367=MONTH(BO49))*(DAY(BO49)=Paramètres_Application!$M$2:$M$367)*ROW(Paramètres_Application!$L$2:$L$367)))</f>
        <v xml:space="preserve"> Donatien</v>
      </c>
      <c r="BO50" s="82"/>
      <c r="BP50" s="83"/>
      <c r="BQ50" s="109"/>
      <c r="BR50" s="89"/>
      <c r="BS50" s="2"/>
      <c r="BT50" s="67">
        <f t="shared" ref="BT50" si="1074">BO49</f>
        <v>44340</v>
      </c>
      <c r="BU50" s="6"/>
      <c r="BV50" s="84"/>
      <c r="BW50" s="6"/>
      <c r="BX50" s="84"/>
      <c r="BY50" s="7"/>
      <c r="CA50" s="81" t="str">
        <f>INDEX(Paramètres_Application!$N$1:$N$367,SUMPRODUCT((Paramètres_Application!$L$2:$L$367=MONTH(CB49))*(DAY(CB49)=Paramètres_Application!$M$2:$M$367)*ROW(Paramètres_Application!$L$2:$L$367)))</f>
        <v xml:space="preserve"> Jean-Baptiste</v>
      </c>
      <c r="CB50" s="82"/>
      <c r="CC50" s="83"/>
      <c r="CD50" s="109"/>
      <c r="CE50" s="89"/>
      <c r="CF50" s="2"/>
      <c r="CG50" s="67">
        <f t="shared" ref="CG50" si="1075">CB49</f>
        <v>44371</v>
      </c>
      <c r="CH50" s="6"/>
      <c r="CI50" s="84"/>
      <c r="CJ50" s="6"/>
      <c r="CK50" s="84"/>
      <c r="CL50" s="7"/>
      <c r="CN50" s="81" t="str">
        <f>INDEX(Paramètres_Application!$N$1:$N$367,SUMPRODUCT((Paramètres_Application!$L$2:$L$367=MONTH(CO49))*(DAY(CO49)=Paramètres_Application!$M$2:$M$367)*ROW(Paramètres_Application!$L$2:$L$367)))</f>
        <v xml:space="preserve"> Christine</v>
      </c>
      <c r="CO50" s="82"/>
      <c r="CP50" s="83"/>
      <c r="CQ50" s="109"/>
      <c r="CR50" s="89"/>
      <c r="CS50" s="2"/>
      <c r="CT50" s="67">
        <f t="shared" ref="CT50" si="1076">CO49</f>
        <v>44401</v>
      </c>
      <c r="CU50" s="6"/>
      <c r="CV50" s="84"/>
      <c r="CW50" s="6"/>
      <c r="CX50" s="84"/>
      <c r="CY50" s="7"/>
      <c r="CZ50" s="18"/>
      <c r="DA50" s="81" t="str">
        <f>INDEX(Paramètres_Application!$N$1:$N$367,SUMPRODUCT((Paramètres_Application!$L$2:$L$367=MONTH(DB49))*(DAY(DB49)=Paramètres_Application!$M$2:$M$367)*ROW(Paramètres_Application!$L$2:$L$367)))</f>
        <v xml:space="preserve"> Jean-Baptiste</v>
      </c>
      <c r="DB50" s="82"/>
      <c r="DC50" s="83"/>
      <c r="DD50" s="109"/>
      <c r="DE50" s="89"/>
      <c r="DF50" s="2"/>
      <c r="DG50" s="67">
        <f t="shared" ref="DG50" si="1077">DB49</f>
        <v>44371</v>
      </c>
      <c r="DH50" s="6"/>
      <c r="DI50" s="84"/>
      <c r="DJ50" s="6"/>
      <c r="DK50" s="84"/>
      <c r="DL50" s="7"/>
      <c r="DN50" s="81" t="str">
        <f>INDEX(Paramètres_Application!$N$1:$N$367,SUMPRODUCT((Paramètres_Application!$L$2:$L$367=MONTH(DO49))*(DAY(DO49)=Paramètres_Application!$M$2:$M$367)*ROW(Paramètres_Application!$L$2:$L$367)))</f>
        <v xml:space="preserve"> Christine</v>
      </c>
      <c r="DO50" s="82"/>
      <c r="DP50" s="83"/>
      <c r="DQ50" s="109"/>
      <c r="DR50" s="89"/>
      <c r="DS50" s="2"/>
      <c r="DT50" s="67">
        <f t="shared" ref="DT50" si="1078">DO49</f>
        <v>44401</v>
      </c>
      <c r="DU50" s="6"/>
      <c r="DV50" s="84"/>
      <c r="DW50" s="6"/>
      <c r="DX50" s="84"/>
      <c r="DY50" s="7"/>
      <c r="EA50" s="81" t="str">
        <f>INDEX(Paramètres_Application!$N$1:$N$367,SUMPRODUCT((Paramètres_Application!$L$2:$L$367=MONTH(EB49))*(DAY(EB49)=Paramètres_Application!$M$2:$M$367)*ROW(Paramètres_Application!$L$2:$L$367)))</f>
        <v xml:space="preserve"> Barthélémy</v>
      </c>
      <c r="EB50" s="82"/>
      <c r="EC50" s="83"/>
      <c r="ED50" s="109"/>
      <c r="EE50" s="89"/>
      <c r="EF50" s="2"/>
      <c r="EG50" s="67">
        <f t="shared" ref="EG50" si="1079">EB49</f>
        <v>44432</v>
      </c>
      <c r="EH50" s="6"/>
      <c r="EI50" s="84"/>
      <c r="EJ50" s="6"/>
      <c r="EK50" s="84"/>
      <c r="EL50" s="7"/>
      <c r="EN50" s="81" t="str">
        <f>INDEX(Paramètres_Application!$N$1:$N$367,SUMPRODUCT((Paramètres_Application!$L$2:$L$367=MONTH(EO49))*(DAY(EO49)=Paramètres_Application!$M$2:$M$367)*ROW(Paramètres_Application!$L$2:$L$367)))</f>
        <v xml:space="preserve"> Thècle</v>
      </c>
      <c r="EO50" s="82"/>
      <c r="EP50" s="83"/>
      <c r="EQ50" s="109"/>
      <c r="ER50" s="89"/>
      <c r="ES50" s="2"/>
      <c r="ET50" s="67">
        <f t="shared" ref="ET50" si="1080">EO49</f>
        <v>44463</v>
      </c>
      <c r="EU50" s="6"/>
      <c r="EV50" s="84"/>
      <c r="EW50" s="6"/>
      <c r="EX50" s="84"/>
      <c r="EY50" s="7"/>
      <c r="FA50" s="81" t="str">
        <f>INDEX(Paramètres_Application!$N$1:$N$367,SUMPRODUCT((Paramètres_Application!$L$2:$L$367=MONTH(FB49))*(DAY(FB49)=Paramètres_Application!$M$2:$M$367)*ROW(Paramètres_Application!$L$2:$L$367)))</f>
        <v xml:space="preserve"> Florentin</v>
      </c>
      <c r="FB50" s="82"/>
      <c r="FC50" s="83"/>
      <c r="FD50" s="109"/>
      <c r="FE50" s="89"/>
      <c r="FF50" s="2"/>
      <c r="FG50" s="67">
        <f t="shared" ref="FG50" si="1081">FB49</f>
        <v>44493</v>
      </c>
      <c r="FH50" s="6"/>
      <c r="FI50" s="84"/>
      <c r="FJ50" s="6"/>
      <c r="FK50" s="84"/>
      <c r="FL50" s="7"/>
      <c r="FN50" s="81" t="str">
        <f>INDEX(Paramètres_Application!$N$1:$N$367,SUMPRODUCT((Paramètres_Application!$L$2:$L$367=MONTH(FO49))*(DAY(FO49)=Paramètres_Application!$M$2:$M$367)*ROW(Paramètres_Application!$L$2:$L$367)))</f>
        <v xml:space="preserve"> Flora</v>
      </c>
      <c r="FO50" s="82"/>
      <c r="FP50" s="83"/>
      <c r="FQ50" s="109"/>
      <c r="FR50" s="89"/>
      <c r="FS50" s="32"/>
      <c r="FT50" s="67">
        <f t="shared" ref="FT50" si="1082">FO49</f>
        <v>44524</v>
      </c>
      <c r="FU50" s="6"/>
      <c r="FV50" s="84"/>
      <c r="FW50" s="6"/>
      <c r="FX50" s="84"/>
      <c r="FY50" s="7"/>
      <c r="GA50" s="81" t="str">
        <f>INDEX(Paramètres_Application!$N$1:$N$367,SUMPRODUCT((Paramètres_Application!$L$2:$L$367=MONTH(GB49))*(DAY(GB49)=Paramètres_Application!$M$2:$M$367)*ROW(Paramètres_Application!$L$2:$L$367)))</f>
        <v xml:space="preserve"> Adèle</v>
      </c>
      <c r="GB50" s="82"/>
      <c r="GC50" s="83"/>
      <c r="GD50" s="109"/>
      <c r="GE50" s="89"/>
      <c r="GF50" s="2"/>
      <c r="GG50" s="67">
        <f t="shared" ref="GG50" si="1083">GB49</f>
        <v>44554</v>
      </c>
      <c r="GH50" s="6"/>
      <c r="GI50" s="84"/>
      <c r="GJ50" s="6"/>
      <c r="GK50" s="84"/>
      <c r="GL50" s="7"/>
      <c r="GN50" s="81" t="str">
        <f>INDEX(Paramètres_Application!$N$1:$N$367,SUMPRODUCT((Paramètres_Application!$L$2:$L$367=MONTH(GO49))*(DAY(GO49)=Paramètres_Application!$M$2:$M$367)*ROW(Paramètres_Application!$L$2:$L$367)))</f>
        <v xml:space="preserve"> François de Sales</v>
      </c>
      <c r="GO50" s="82"/>
      <c r="GP50" s="83"/>
      <c r="GQ50" s="109"/>
      <c r="GR50" s="89"/>
      <c r="GS50" s="2"/>
      <c r="GT50" s="67">
        <f t="shared" ref="GT50" si="1084">GO49</f>
        <v>44585</v>
      </c>
      <c r="GU50" s="6"/>
      <c r="GV50" s="84"/>
      <c r="GW50" s="6"/>
      <c r="GX50" s="84"/>
      <c r="GY50" s="7"/>
    </row>
    <row r="51" spans="1:207" ht="22.5" customHeight="1" x14ac:dyDescent="0.25">
      <c r="A51" s="19" t="str">
        <f t="shared" si="13"/>
        <v>V</v>
      </c>
      <c r="B51" s="20">
        <f t="shared" ref="B51" si="1085">B49+1</f>
        <v>44190</v>
      </c>
      <c r="C51" s="11" t="str">
        <f>TEXT(B51-DATE(An-1,1,1)+((DATE(An,1,1)-DATE(An-1,1,1))-365),"000")&amp;" - "&amp;TEXT(DATE(An-1,12,31)-B51,"000")</f>
        <v>360 - 006</v>
      </c>
      <c r="D51" s="108" t="str">
        <f>IFERROR(INDEX(Paramètres_Application!$J$2:$J$35,MATCH(Calendrier!B51,Paramètres_Application!$I$2:$I$35,0)),"")</f>
        <v>Noël</v>
      </c>
      <c r="E51" s="88" t="str">
        <f>IF(A51="L","S" &amp; TEXT(INT((B51-LOOKUP(B51,DATE(YEAR(B51)+{-1;0;1},1,3)-WEEKDAY(DATE(YEAR(B51)+{-1;0;1},1,3))+2))/7)+1,"00"),"")</f>
        <v/>
      </c>
      <c r="F51" s="2"/>
      <c r="G51" s="67">
        <f t="shared" ref="G51" si="1086">B51</f>
        <v>44190</v>
      </c>
      <c r="H51" s="6"/>
      <c r="I51" s="84"/>
      <c r="J51" s="6"/>
      <c r="K51" s="84"/>
      <c r="L51" s="7"/>
      <c r="N51" s="9" t="str">
        <f t="shared" si="14"/>
        <v>L</v>
      </c>
      <c r="O51" s="10">
        <f t="shared" ref="O51" si="1087">O49+1</f>
        <v>44221</v>
      </c>
      <c r="P51" s="11" t="str">
        <f>TEXT(O51-DATE(An,1,1)+1,"000")&amp;" - "&amp;TEXT(DATE(An,12,31)-O49,"000")-1</f>
        <v>025 - 340</v>
      </c>
      <c r="Q51" s="108" t="str">
        <f>IFERROR(INDEX(Paramètres_Application!$J$2:$J$35,MATCH(Calendrier!O51,Paramètres_Application!$I$2:$I$35,0)),"")</f>
        <v/>
      </c>
      <c r="R51" s="88" t="str">
        <f>IF(N51="L","S" &amp; TEXT(INT((O51-LOOKUP(O51,DATE(YEAR(O51)+{-1;0;1},1,3)-WEEKDAY(DATE(YEAR(O51)+{-1;0;1},1,3))+2))/7)+1,"00"),"")</f>
        <v>S04</v>
      </c>
      <c r="S51" s="2"/>
      <c r="T51" s="67">
        <f t="shared" ref="T51" si="1088">O51</f>
        <v>44221</v>
      </c>
      <c r="U51" s="6"/>
      <c r="V51" s="84"/>
      <c r="W51" s="6"/>
      <c r="X51" s="84"/>
      <c r="Y51" s="7"/>
      <c r="AA51" s="19" t="str">
        <f t="shared" si="15"/>
        <v>J</v>
      </c>
      <c r="AB51" s="20">
        <f t="shared" ref="AB51" si="1089">AB49+1</f>
        <v>44252</v>
      </c>
      <c r="AC51" s="11" t="str">
        <f>TEXT(AB51-DATE(An,1,1)+1,"000")&amp;" - "&amp;TEXT(DATE(An,12,31)-AB49,"000")-1</f>
        <v>056 - 309</v>
      </c>
      <c r="AD51" s="108" t="str">
        <f>IFERROR(INDEX(Paramètres_Application!$J$2:$J$35,MATCH(Calendrier!AB51,Paramètres_Application!$I$2:$I$35,0)),"")</f>
        <v/>
      </c>
      <c r="AE51" s="88" t="str">
        <f>IF(AA51="L","S" &amp; TEXT(INT((AB51-LOOKUP(AB51,DATE(YEAR(AB51)+{-1;0;1},1,3)-WEEKDAY(DATE(YEAR(AB51)+{-1;0;1},1,3))+2))/7)+1,"00"),"")</f>
        <v/>
      </c>
      <c r="AF51" s="2"/>
      <c r="AG51" s="67">
        <f t="shared" ref="AG51" si="1090">AB51</f>
        <v>44252</v>
      </c>
      <c r="AH51" s="6"/>
      <c r="AI51" s="84"/>
      <c r="AJ51" s="6"/>
      <c r="AK51" s="84"/>
      <c r="AL51" s="7"/>
      <c r="AN51" s="23" t="str">
        <f t="shared" si="16"/>
        <v>J</v>
      </c>
      <c r="AO51" s="24">
        <f t="shared" ref="AO51" si="1091">AO49+1</f>
        <v>44280</v>
      </c>
      <c r="AP51" s="22" t="str">
        <f>TEXT(AO51-DATE(An,1,1)+1,"000")&amp;" - "&amp;TEXT(DATE(An,12,31)-AO49,"000")-1</f>
        <v>084 - 281</v>
      </c>
      <c r="AQ51" s="108" t="str">
        <f>IFERROR(INDEX(Paramètres_Application!$J$2:$J$35,MATCH(Calendrier!AO51,Paramètres_Application!$I$2:$I$35,0)),"")</f>
        <v/>
      </c>
      <c r="AR51" s="88" t="str">
        <f>IF(AN51="L","S" &amp; TEXT(INT((AO51-LOOKUP(AO51,DATE(YEAR(AO51)+{-1;0;1},1,3)-WEEKDAY(DATE(YEAR(AO51)+{-1;0;1},1,3))+2))/7)+1,"00"),"")</f>
        <v/>
      </c>
      <c r="AS51" s="2"/>
      <c r="AT51" s="67">
        <f t="shared" ref="AT51" si="1092">AO51</f>
        <v>44280</v>
      </c>
      <c r="AU51" s="6"/>
      <c r="AV51" s="84"/>
      <c r="AW51" s="6"/>
      <c r="AX51" s="84"/>
      <c r="AY51" s="7"/>
      <c r="BA51" s="19" t="str">
        <f t="shared" si="17"/>
        <v>D</v>
      </c>
      <c r="BB51" s="20">
        <f t="shared" ref="BB51" si="1093">BB49+1</f>
        <v>44311</v>
      </c>
      <c r="BC51" s="11" t="str">
        <f>TEXT(BB51-DATE(An,1,1)+1,"000")&amp;" - "&amp;TEXT(DATE(An,12,31)-BB49,"000")-1</f>
        <v>115 - 250</v>
      </c>
      <c r="BD51" s="108" t="str">
        <f>IFERROR(INDEX(Paramètres_Application!$J$2:$J$35,MATCH(Calendrier!BB51,Paramètres_Application!$I$2:$I$35,0)),"")</f>
        <v/>
      </c>
      <c r="BE51" s="88" t="str">
        <f>IF(BA51="L","S" &amp; TEXT(INT((BB51-LOOKUP(BB51,DATE(YEAR(BB51)+{-1;0;1},1,3)-WEEKDAY(DATE(YEAR(BB51)+{-1;0;1},1,3))+2))/7)+1,"00"),"")</f>
        <v/>
      </c>
      <c r="BF51" s="2"/>
      <c r="BG51" s="67">
        <f t="shared" ref="BG51" si="1094">BB51</f>
        <v>44311</v>
      </c>
      <c r="BH51" s="6"/>
      <c r="BI51" s="84"/>
      <c r="BJ51" s="6"/>
      <c r="BK51" s="84"/>
      <c r="BL51" s="7"/>
      <c r="BN51" s="23" t="str">
        <f t="shared" si="18"/>
        <v>M</v>
      </c>
      <c r="BO51" s="24">
        <f t="shared" ref="BO51" si="1095">BO49+1</f>
        <v>44341</v>
      </c>
      <c r="BP51" s="22" t="str">
        <f>TEXT(BO51-DATE(An,1,1)+1,"000")&amp;" - "&amp;TEXT(DATE(An,12,31)-BO49,"000")-1</f>
        <v>145 - 220</v>
      </c>
      <c r="BQ51" s="108" t="str">
        <f>IFERROR(INDEX(Paramètres_Application!$J$2:$J$35,MATCH(Calendrier!BO51,Paramètres_Application!$I$2:$I$35,0)),"")</f>
        <v/>
      </c>
      <c r="BR51" s="88" t="str">
        <f>IF(BN51="L","S" &amp; TEXT(INT((BO51-LOOKUP(BO51,DATE(YEAR(BO51)+{-1;0;1},1,3)-WEEKDAY(DATE(YEAR(BO51)+{-1;0;1},1,3))+2))/7)+1,"00"),"")</f>
        <v/>
      </c>
      <c r="BS51" s="2"/>
      <c r="BT51" s="67">
        <f t="shared" ref="BT51" si="1096">BO51</f>
        <v>44341</v>
      </c>
      <c r="BU51" s="6"/>
      <c r="BV51" s="84"/>
      <c r="BW51" s="6"/>
      <c r="BX51" s="84"/>
      <c r="BY51" s="7"/>
      <c r="CA51" s="19" t="str">
        <f t="shared" si="19"/>
        <v>V</v>
      </c>
      <c r="CB51" s="20">
        <f t="shared" ref="CB51" si="1097">CB49+1</f>
        <v>44372</v>
      </c>
      <c r="CC51" s="11" t="str">
        <f>TEXT(CB51-DATE(An,1,1)+1,"000")&amp;" - "&amp;TEXT(DATE(An,12,31)-CB49,"000")-1</f>
        <v>176 - 189</v>
      </c>
      <c r="CD51" s="108" t="str">
        <f>IFERROR(INDEX(Paramètres_Application!$J$2:$J$35,MATCH(Calendrier!CB51,Paramètres_Application!$I$2:$I$35,0)),"")</f>
        <v/>
      </c>
      <c r="CE51" s="88" t="str">
        <f>IF(CA51="L","S" &amp; TEXT(INT((CB51-LOOKUP(CB51,DATE(YEAR(CB51)+{-1;0;1},1,3)-WEEKDAY(DATE(YEAR(CB51)+{-1;0;1},1,3))+2))/7)+1,"00"),"")</f>
        <v/>
      </c>
      <c r="CF51" s="2"/>
      <c r="CG51" s="67">
        <f t="shared" ref="CG51" si="1098">CB51</f>
        <v>44372</v>
      </c>
      <c r="CH51" s="6"/>
      <c r="CI51" s="84"/>
      <c r="CJ51" s="6"/>
      <c r="CK51" s="84"/>
      <c r="CL51" s="7"/>
      <c r="CN51" s="23" t="str">
        <f t="shared" si="20"/>
        <v>D</v>
      </c>
      <c r="CO51" s="24">
        <f t="shared" ref="CO51" si="1099">CO49+1</f>
        <v>44402</v>
      </c>
      <c r="CP51" s="22" t="str">
        <f>TEXT(CO51-DATE(An,1,1)+1,"000")&amp;" - "&amp;TEXT(DATE(An,12,31)-CO49,"000")-1</f>
        <v>206 - 159</v>
      </c>
      <c r="CQ51" s="108" t="str">
        <f>IFERROR(INDEX(Paramètres_Application!$J$2:$J$35,MATCH(Calendrier!CO51,Paramètres_Application!$I$2:$I$35,0)),"")</f>
        <v/>
      </c>
      <c r="CR51" s="88" t="str">
        <f>IF(CN51="L","S" &amp; TEXT(INT((CO51-LOOKUP(CO51,DATE(YEAR(CO51)+{-1;0;1},1,3)-WEEKDAY(DATE(YEAR(CO51)+{-1;0;1},1,3))+2))/7)+1,"00"),"")</f>
        <v/>
      </c>
      <c r="CS51" s="2"/>
      <c r="CT51" s="67">
        <f t="shared" ref="CT51" si="1100">CO51</f>
        <v>44402</v>
      </c>
      <c r="CU51" s="6"/>
      <c r="CV51" s="84"/>
      <c r="CW51" s="6"/>
      <c r="CX51" s="84"/>
      <c r="CY51" s="7"/>
      <c r="CZ51" s="18"/>
      <c r="DA51" s="19" t="str">
        <f t="shared" si="21"/>
        <v>V</v>
      </c>
      <c r="DB51" s="20">
        <f t="shared" ref="DB51" si="1101">DB49+1</f>
        <v>44372</v>
      </c>
      <c r="DC51" s="11" t="str">
        <f>TEXT(DB51-DATE(An,1,1)+1,"000")&amp;" - "&amp;TEXT(DATE(An,12,31)-DB49,"000")-1</f>
        <v>176 - 189</v>
      </c>
      <c r="DD51" s="108" t="str">
        <f>IFERROR(INDEX(Paramètres_Application!$J$2:$J$35,MATCH(Calendrier!DB51,Paramètres_Application!$I$2:$I$35,0)),"")</f>
        <v/>
      </c>
      <c r="DE51" s="88" t="str">
        <f>IF(DA51="L","S" &amp; TEXT(INT((DB51-LOOKUP(DB51,DATE(YEAR(DB51)+{-1;0;1},1,3)-WEEKDAY(DATE(YEAR(DB51)+{-1;0;1},1,3))+2))/7)+1,"00"),"")</f>
        <v/>
      </c>
      <c r="DF51" s="2"/>
      <c r="DG51" s="67">
        <f t="shared" ref="DG51" si="1102">DB51</f>
        <v>44372</v>
      </c>
      <c r="DH51" s="6"/>
      <c r="DI51" s="84"/>
      <c r="DJ51" s="6"/>
      <c r="DK51" s="84"/>
      <c r="DL51" s="7"/>
      <c r="DN51" s="23" t="str">
        <f t="shared" si="22"/>
        <v>D</v>
      </c>
      <c r="DO51" s="24">
        <f t="shared" ref="DO51" si="1103">DO49+1</f>
        <v>44402</v>
      </c>
      <c r="DP51" s="22" t="str">
        <f>TEXT(DO51-DATE(An,1,1)+1,"000")&amp;" - "&amp;TEXT(DATE(An,12,31)-DO49,"000")-1</f>
        <v>206 - 159</v>
      </c>
      <c r="DQ51" s="108" t="str">
        <f>IFERROR(INDEX(Paramètres_Application!$J$2:$J$35,MATCH(Calendrier!DO51,Paramètres_Application!$I$2:$I$35,0)),"")</f>
        <v/>
      </c>
      <c r="DR51" s="88" t="str">
        <f>IF(DN51="L","S" &amp; TEXT(INT((DO51-LOOKUP(DO51,DATE(YEAR(DO51)+{-1;0;1},1,3)-WEEKDAY(DATE(YEAR(DO51)+{-1;0;1},1,3))+2))/7)+1,"00"),"")</f>
        <v/>
      </c>
      <c r="DS51" s="2"/>
      <c r="DT51" s="67">
        <f t="shared" ref="DT51" si="1104">DO51</f>
        <v>44402</v>
      </c>
      <c r="DU51" s="6"/>
      <c r="DV51" s="84"/>
      <c r="DW51" s="6"/>
      <c r="DX51" s="84"/>
      <c r="DY51" s="7"/>
      <c r="EA51" s="19" t="str">
        <f t="shared" si="23"/>
        <v>M</v>
      </c>
      <c r="EB51" s="20">
        <f t="shared" ref="EB51" si="1105">EB49+1</f>
        <v>44433</v>
      </c>
      <c r="EC51" s="11" t="str">
        <f>TEXT(EB51-DATE(An,1,1)+1,"000")&amp;" - "&amp;TEXT(DATE(An,12,31)-EB49,"000")-1</f>
        <v>237 - 128</v>
      </c>
      <c r="ED51" s="108" t="str">
        <f>IFERROR(INDEX(Paramètres_Application!$J$2:$J$35,MATCH(Calendrier!EB51,Paramètres_Application!$I$2:$I$35,0)),"")</f>
        <v/>
      </c>
      <c r="EE51" s="88" t="str">
        <f>IF(EA51="L","S" &amp; TEXT(INT((EB51-LOOKUP(EB51,DATE(YEAR(EB51)+{-1;0;1},1,3)-WEEKDAY(DATE(YEAR(EB51)+{-1;0;1},1,3))+2))/7)+1,"00"),"")</f>
        <v/>
      </c>
      <c r="EF51" s="2"/>
      <c r="EG51" s="67">
        <f t="shared" ref="EG51" si="1106">EB51</f>
        <v>44433</v>
      </c>
      <c r="EH51" s="6"/>
      <c r="EI51" s="84"/>
      <c r="EJ51" s="6"/>
      <c r="EK51" s="84"/>
      <c r="EL51" s="7"/>
      <c r="EN51" s="23" t="str">
        <f t="shared" si="24"/>
        <v>S</v>
      </c>
      <c r="EO51" s="24">
        <f t="shared" ref="EO51" si="1107">EO49+1</f>
        <v>44464</v>
      </c>
      <c r="EP51" s="22" t="str">
        <f>TEXT(EO51-DATE(An,1,1)+1,"000")&amp;" - "&amp;TEXT(DATE(An,12,31)-EO49,"000")-1</f>
        <v>268 - 97</v>
      </c>
      <c r="EQ51" s="108" t="str">
        <f>IFERROR(INDEX(Paramètres_Application!$J$2:$J$35,MATCH(Calendrier!EO51,Paramètres_Application!$I$2:$I$35,0)),"")</f>
        <v/>
      </c>
      <c r="ER51" s="88" t="str">
        <f>IF(EN51="L","S" &amp; TEXT(INT((EO51-LOOKUP(EO51,DATE(YEAR(EO51)+{-1;0;1},1,3)-WEEKDAY(DATE(YEAR(EO51)+{-1;0;1},1,3))+2))/7)+1,"00"),"")</f>
        <v/>
      </c>
      <c r="ES51" s="2"/>
      <c r="ET51" s="67">
        <f t="shared" ref="ET51" si="1108">EO51</f>
        <v>44464</v>
      </c>
      <c r="EU51" s="6"/>
      <c r="EV51" s="84"/>
      <c r="EW51" s="6"/>
      <c r="EX51" s="84"/>
      <c r="EY51" s="7"/>
      <c r="FA51" s="19" t="str">
        <f t="shared" si="25"/>
        <v>L</v>
      </c>
      <c r="FB51" s="20">
        <f t="shared" ref="FB51" si="1109">FB49+1</f>
        <v>44494</v>
      </c>
      <c r="FC51" s="11" t="str">
        <f>TEXT(FB51-DATE(An,1,1)+1,"000")&amp;" - "&amp;TEXT(DATE(An,12,31)-FB49,"000")-1</f>
        <v>298 - 67</v>
      </c>
      <c r="FD51" s="108" t="str">
        <f>IFERROR(INDEX(Paramètres_Application!$J$2:$J$35,MATCH(Calendrier!FB51,Paramètres_Application!$I$2:$I$35,0)),"")</f>
        <v/>
      </c>
      <c r="FE51" s="88" t="str">
        <f>IF(FA51="L","S" &amp; TEXT(INT((FB51-LOOKUP(FB51,DATE(YEAR(FB51)+{-1;0;1},1,3)-WEEKDAY(DATE(YEAR(FB51)+{-1;0;1},1,3))+2))/7)+1,"00"),"")</f>
        <v>S43</v>
      </c>
      <c r="FF51" s="2"/>
      <c r="FG51" s="67">
        <f t="shared" ref="FG51" si="1110">FB51</f>
        <v>44494</v>
      </c>
      <c r="FH51" s="6"/>
      <c r="FI51" s="84"/>
      <c r="FJ51" s="6"/>
      <c r="FK51" s="84"/>
      <c r="FL51" s="7"/>
      <c r="FN51" s="23" t="str">
        <f t="shared" si="26"/>
        <v>J</v>
      </c>
      <c r="FO51" s="24">
        <f t="shared" ref="FO51" si="1111">FO49+1</f>
        <v>44525</v>
      </c>
      <c r="FP51" s="22" t="str">
        <f>TEXT(FO51-DATE(An,1,1)+1,"000")&amp;" - "&amp;TEXT(DATE(An,12,31)-FO49,"000")-1</f>
        <v>329 - 36</v>
      </c>
      <c r="FQ51" s="108" t="str">
        <f>IFERROR(INDEX(Paramètres_Application!$J$2:$J$35,MATCH(Calendrier!FO51,Paramètres_Application!$I$2:$I$35,0)),"")</f>
        <v/>
      </c>
      <c r="FR51" s="88" t="str">
        <f>IF(FN51="L","S" &amp; TEXT(INT((FO51-LOOKUP(FO51,DATE(YEAR(FO51)+{-1;0;1},1,3)-WEEKDAY(DATE(YEAR(FO51)+{-1;0;1},1,3))+2))/7)+1,"00"),"")</f>
        <v/>
      </c>
      <c r="FS51" s="32"/>
      <c r="FT51" s="67">
        <f t="shared" ref="FT51" si="1112">FO51</f>
        <v>44525</v>
      </c>
      <c r="FU51" s="6"/>
      <c r="FV51" s="84"/>
      <c r="FW51" s="6"/>
      <c r="FX51" s="84"/>
      <c r="FY51" s="7"/>
      <c r="GA51" s="19" t="str">
        <f t="shared" si="27"/>
        <v>S</v>
      </c>
      <c r="GB51" s="20">
        <f t="shared" ref="GB51" si="1113">GB49+1</f>
        <v>44555</v>
      </c>
      <c r="GC51" s="11" t="str">
        <f>TEXT(GB51-DATE(An,1,1)+1,"000")&amp;" - "&amp;TEXT(DATE(An,12,31)-GB49,"000")-1</f>
        <v>359 - 6</v>
      </c>
      <c r="GD51" s="108" t="str">
        <f>IFERROR(INDEX(Paramètres_Application!$J$2:$J$35,MATCH(Calendrier!GB51,Paramètres_Application!$I$2:$I$35,0)),"")</f>
        <v>Noël</v>
      </c>
      <c r="GE51" s="88" t="str">
        <f>IF(GA51="L","S" &amp; TEXT(INT((GB51-LOOKUP(GB51,DATE(YEAR(GB51)+{-1;0;1},1,3)-WEEKDAY(DATE(YEAR(GB51)+{-1;0;1},1,3))+2))/7)+1,"00"),"")</f>
        <v/>
      </c>
      <c r="GF51" s="2"/>
      <c r="GG51" s="67">
        <f t="shared" ref="GG51" si="1114">GB51</f>
        <v>44555</v>
      </c>
      <c r="GH51" s="6"/>
      <c r="GI51" s="84"/>
      <c r="GJ51" s="6"/>
      <c r="GK51" s="84"/>
      <c r="GL51" s="7"/>
      <c r="GN51" s="23" t="str">
        <f t="shared" si="28"/>
        <v>M</v>
      </c>
      <c r="GO51" s="24">
        <f t="shared" ref="GO51" si="1115">GO49+1</f>
        <v>44586</v>
      </c>
      <c r="GP51" s="22" t="str">
        <f>TEXT(GO51-DATE(An+1,1,1)+1,"000")&amp;" - "&amp;TEXT(DATE(An+1,12,31)-GO49,"000")-1</f>
        <v>025 - 340</v>
      </c>
      <c r="GQ51" s="108" t="str">
        <f>IFERROR(INDEX(Paramètres_Application!$J$2:$J$35,MATCH(Calendrier!GO51,Paramètres_Application!$I$2:$I$35,0)),"")</f>
        <v/>
      </c>
      <c r="GR51" s="88" t="str">
        <f>IF(GN51="L","S" &amp; TEXT(INT((GO51-LOOKUP(GO51,DATE(YEAR(GO51)+{-1;0;1},1,3)-WEEKDAY(DATE(YEAR(GO51)+{-1;0;1},1,3))+2))/7)+1,"00"),"")</f>
        <v/>
      </c>
      <c r="GS51" s="2"/>
      <c r="GT51" s="67">
        <f t="shared" ref="GT51" si="1116">GO51</f>
        <v>44586</v>
      </c>
      <c r="GU51" s="6"/>
      <c r="GV51" s="84"/>
      <c r="GW51" s="6"/>
      <c r="GX51" s="84"/>
      <c r="GY51" s="7"/>
    </row>
    <row r="52" spans="1:207" ht="22.5" customHeight="1" x14ac:dyDescent="0.25">
      <c r="A52" s="81" t="str">
        <f>INDEX(Paramètres_Application!$N$1:$N$367,SUMPRODUCT((Paramètres_Application!$L$2:$L$367=MONTH(B51))*(DAY(B51)=Paramètres_Application!$M$2:$M$367)*ROW(Paramètres_Application!$L$2:$L$367)))</f>
        <v xml:space="preserve"> Noël</v>
      </c>
      <c r="B52" s="82"/>
      <c r="C52" s="83"/>
      <c r="D52" s="109"/>
      <c r="E52" s="89"/>
      <c r="F52" s="2"/>
      <c r="G52" s="67">
        <f t="shared" ref="G52" si="1117">B51</f>
        <v>44190</v>
      </c>
      <c r="H52" s="6"/>
      <c r="I52" s="84"/>
      <c r="J52" s="6"/>
      <c r="K52" s="84"/>
      <c r="L52" s="7"/>
      <c r="N52" s="81" t="str">
        <f>INDEX(Paramètres_Application!$N$1:$N$367,SUMPRODUCT((Paramètres_Application!$L$2:$L$367=MONTH(O51))*(DAY(O51)=Paramètres_Application!$M$2:$M$367)*ROW(Paramètres_Application!$L$2:$L$367)))</f>
        <v xml:space="preserve"> Conversion de Paul</v>
      </c>
      <c r="O52" s="82"/>
      <c r="P52" s="83"/>
      <c r="Q52" s="109"/>
      <c r="R52" s="89"/>
      <c r="S52" s="2"/>
      <c r="T52" s="67">
        <f t="shared" ref="T52" si="1118">O51</f>
        <v>44221</v>
      </c>
      <c r="U52" s="6"/>
      <c r="V52" s="84"/>
      <c r="W52" s="6"/>
      <c r="X52" s="84"/>
      <c r="Y52" s="7"/>
      <c r="AA52" s="81" t="str">
        <f>INDEX(Paramètres_Application!$N$1:$N$367,SUMPRODUCT((Paramètres_Application!$L$2:$L$367=MONTH(AB51))*(DAY(AB51)=Paramètres_Application!$M$2:$M$367)*ROW(Paramètres_Application!$L$2:$L$367)))</f>
        <v xml:space="preserve"> Roméo</v>
      </c>
      <c r="AB52" s="82"/>
      <c r="AC52" s="83"/>
      <c r="AD52" s="109"/>
      <c r="AE52" s="89"/>
      <c r="AF52" s="2"/>
      <c r="AG52" s="67">
        <f t="shared" ref="AG52" si="1119">AB51</f>
        <v>44252</v>
      </c>
      <c r="AH52" s="6"/>
      <c r="AI52" s="84"/>
      <c r="AJ52" s="6"/>
      <c r="AK52" s="84"/>
      <c r="AL52" s="7"/>
      <c r="AN52" s="81" t="str">
        <f>INDEX(Paramètres_Application!$N$1:$N$367,SUMPRODUCT((Paramètres_Application!$L$2:$L$367=MONTH(AO51))*(DAY(AO51)=Paramètres_Application!$M$2:$M$367)*ROW(Paramètres_Application!$L$2:$L$367)))</f>
        <v xml:space="preserve"> Annonciation</v>
      </c>
      <c r="AO52" s="82"/>
      <c r="AP52" s="83"/>
      <c r="AQ52" s="109"/>
      <c r="AR52" s="89"/>
      <c r="AS52" s="2"/>
      <c r="AT52" s="67">
        <f t="shared" ref="AT52" si="1120">AO51</f>
        <v>44280</v>
      </c>
      <c r="AU52" s="6"/>
      <c r="AV52" s="84"/>
      <c r="AW52" s="6"/>
      <c r="AX52" s="84"/>
      <c r="AY52" s="7"/>
      <c r="BA52" s="81" t="str">
        <f>INDEX(Paramètres_Application!$N$1:$N$367,SUMPRODUCT((Paramètres_Application!$L$2:$L$367=MONTH(BB51))*(DAY(BB51)=Paramètres_Application!$M$2:$M$367)*ROW(Paramètres_Application!$L$2:$L$367)))</f>
        <v xml:space="preserve"> Marc</v>
      </c>
      <c r="BB52" s="82"/>
      <c r="BC52" s="83"/>
      <c r="BD52" s="109"/>
      <c r="BE52" s="89"/>
      <c r="BF52" s="2"/>
      <c r="BG52" s="67">
        <f t="shared" ref="BG52" si="1121">BB51</f>
        <v>44311</v>
      </c>
      <c r="BH52" s="6"/>
      <c r="BI52" s="84"/>
      <c r="BJ52" s="6"/>
      <c r="BK52" s="84"/>
      <c r="BL52" s="7"/>
      <c r="BN52" s="81" t="str">
        <f>INDEX(Paramètres_Application!$N$1:$N$367,SUMPRODUCT((Paramètres_Application!$L$2:$L$367=MONTH(BO51))*(DAY(BO51)=Paramètres_Application!$M$2:$M$367)*ROW(Paramètres_Application!$L$2:$L$367)))</f>
        <v xml:space="preserve"> Sophie</v>
      </c>
      <c r="BO52" s="82"/>
      <c r="BP52" s="83"/>
      <c r="BQ52" s="109"/>
      <c r="BR52" s="89"/>
      <c r="BS52" s="2"/>
      <c r="BT52" s="67">
        <f t="shared" ref="BT52" si="1122">BO51</f>
        <v>44341</v>
      </c>
      <c r="BU52" s="6"/>
      <c r="BV52" s="84"/>
      <c r="BW52" s="6"/>
      <c r="BX52" s="84"/>
      <c r="BY52" s="7"/>
      <c r="CA52" s="81" t="str">
        <f>INDEX(Paramètres_Application!$N$1:$N$367,SUMPRODUCT((Paramètres_Application!$L$2:$L$367=MONTH(CB51))*(DAY(CB51)=Paramètres_Application!$M$2:$M$367)*ROW(Paramètres_Application!$L$2:$L$367)))</f>
        <v xml:space="preserve"> Prosper</v>
      </c>
      <c r="CB52" s="82"/>
      <c r="CC52" s="83"/>
      <c r="CD52" s="109"/>
      <c r="CE52" s="89"/>
      <c r="CF52" s="2"/>
      <c r="CG52" s="67">
        <f t="shared" ref="CG52" si="1123">CB51</f>
        <v>44372</v>
      </c>
      <c r="CH52" s="6"/>
      <c r="CI52" s="84"/>
      <c r="CJ52" s="6"/>
      <c r="CK52" s="84"/>
      <c r="CL52" s="7"/>
      <c r="CN52" s="81" t="str">
        <f>INDEX(Paramètres_Application!$N$1:$N$367,SUMPRODUCT((Paramètres_Application!$L$2:$L$367=MONTH(CO51))*(DAY(CO51)=Paramètres_Application!$M$2:$M$367)*ROW(Paramètres_Application!$L$2:$L$367)))</f>
        <v xml:space="preserve"> Jacques</v>
      </c>
      <c r="CO52" s="82"/>
      <c r="CP52" s="83"/>
      <c r="CQ52" s="109"/>
      <c r="CR52" s="89"/>
      <c r="CS52" s="2"/>
      <c r="CT52" s="67">
        <f t="shared" ref="CT52" si="1124">CO51</f>
        <v>44402</v>
      </c>
      <c r="CU52" s="6"/>
      <c r="CV52" s="84"/>
      <c r="CW52" s="6"/>
      <c r="CX52" s="84"/>
      <c r="CY52" s="7"/>
      <c r="CZ52" s="18"/>
      <c r="DA52" s="81" t="str">
        <f>INDEX(Paramètres_Application!$N$1:$N$367,SUMPRODUCT((Paramètres_Application!$L$2:$L$367=MONTH(DB51))*(DAY(DB51)=Paramètres_Application!$M$2:$M$367)*ROW(Paramètres_Application!$L$2:$L$367)))</f>
        <v xml:space="preserve"> Prosper</v>
      </c>
      <c r="DB52" s="82"/>
      <c r="DC52" s="83"/>
      <c r="DD52" s="109"/>
      <c r="DE52" s="89"/>
      <c r="DF52" s="2"/>
      <c r="DG52" s="67">
        <f t="shared" ref="DG52" si="1125">DB51</f>
        <v>44372</v>
      </c>
      <c r="DH52" s="6"/>
      <c r="DI52" s="84"/>
      <c r="DJ52" s="6"/>
      <c r="DK52" s="84"/>
      <c r="DL52" s="7"/>
      <c r="DN52" s="81" t="str">
        <f>INDEX(Paramètres_Application!$N$1:$N$367,SUMPRODUCT((Paramètres_Application!$L$2:$L$367=MONTH(DO51))*(DAY(DO51)=Paramètres_Application!$M$2:$M$367)*ROW(Paramètres_Application!$L$2:$L$367)))</f>
        <v xml:space="preserve"> Jacques</v>
      </c>
      <c r="DO52" s="82"/>
      <c r="DP52" s="83"/>
      <c r="DQ52" s="109"/>
      <c r="DR52" s="89"/>
      <c r="DS52" s="2"/>
      <c r="DT52" s="67">
        <f t="shared" ref="DT52" si="1126">DO51</f>
        <v>44402</v>
      </c>
      <c r="DU52" s="6"/>
      <c r="DV52" s="84"/>
      <c r="DW52" s="6"/>
      <c r="DX52" s="84"/>
      <c r="DY52" s="7"/>
      <c r="EA52" s="81" t="str">
        <f>INDEX(Paramètres_Application!$N$1:$N$367,SUMPRODUCT((Paramètres_Application!$L$2:$L$367=MONTH(EB51))*(DAY(EB51)=Paramètres_Application!$M$2:$M$367)*ROW(Paramètres_Application!$L$2:$L$367)))</f>
        <v xml:space="preserve"> Louis</v>
      </c>
      <c r="EB52" s="82"/>
      <c r="EC52" s="83"/>
      <c r="ED52" s="109"/>
      <c r="EE52" s="89"/>
      <c r="EF52" s="2"/>
      <c r="EG52" s="67">
        <f t="shared" ref="EG52" si="1127">EB51</f>
        <v>44433</v>
      </c>
      <c r="EH52" s="6"/>
      <c r="EI52" s="84"/>
      <c r="EJ52" s="6"/>
      <c r="EK52" s="84"/>
      <c r="EL52" s="7"/>
      <c r="EN52" s="81" t="str">
        <f>INDEX(Paramètres_Application!$N$1:$N$367,SUMPRODUCT((Paramètres_Application!$L$2:$L$367=MONTH(EO51))*(DAY(EO51)=Paramètres_Application!$M$2:$M$367)*ROW(Paramètres_Application!$L$2:$L$367)))</f>
        <v xml:space="preserve"> Hermann</v>
      </c>
      <c r="EO52" s="82"/>
      <c r="EP52" s="83"/>
      <c r="EQ52" s="109"/>
      <c r="ER52" s="89"/>
      <c r="ES52" s="2"/>
      <c r="ET52" s="67">
        <f t="shared" ref="ET52" si="1128">EO51</f>
        <v>44464</v>
      </c>
      <c r="EU52" s="6"/>
      <c r="EV52" s="84"/>
      <c r="EW52" s="6"/>
      <c r="EX52" s="84"/>
      <c r="EY52" s="7"/>
      <c r="FA52" s="81" t="str">
        <f>INDEX(Paramètres_Application!$N$1:$N$367,SUMPRODUCT((Paramètres_Application!$L$2:$L$367=MONTH(FB51))*(DAY(FB51)=Paramètres_Application!$M$2:$M$367)*ROW(Paramètres_Application!$L$2:$L$367)))</f>
        <v xml:space="preserve"> Crépin</v>
      </c>
      <c r="FB52" s="82"/>
      <c r="FC52" s="83"/>
      <c r="FD52" s="109"/>
      <c r="FE52" s="89"/>
      <c r="FF52" s="2"/>
      <c r="FG52" s="67">
        <f t="shared" ref="FG52" si="1129">FB51</f>
        <v>44494</v>
      </c>
      <c r="FH52" s="6"/>
      <c r="FI52" s="84"/>
      <c r="FJ52" s="6"/>
      <c r="FK52" s="84"/>
      <c r="FL52" s="7"/>
      <c r="FN52" s="81" t="str">
        <f>INDEX(Paramètres_Application!$N$1:$N$367,SUMPRODUCT((Paramètres_Application!$L$2:$L$367=MONTH(FO51))*(DAY(FO51)=Paramètres_Application!$M$2:$M$367)*ROW(Paramètres_Application!$L$2:$L$367)))</f>
        <v xml:space="preserve"> Catherine</v>
      </c>
      <c r="FO52" s="82"/>
      <c r="FP52" s="83"/>
      <c r="FQ52" s="109"/>
      <c r="FR52" s="89"/>
      <c r="FS52" s="32"/>
      <c r="FT52" s="67">
        <f t="shared" ref="FT52" si="1130">FO51</f>
        <v>44525</v>
      </c>
      <c r="FU52" s="6"/>
      <c r="FV52" s="84"/>
      <c r="FW52" s="6"/>
      <c r="FX52" s="84"/>
      <c r="FY52" s="7"/>
      <c r="GA52" s="81" t="str">
        <f>INDEX(Paramètres_Application!$N$1:$N$367,SUMPRODUCT((Paramètres_Application!$L$2:$L$367=MONTH(GB51))*(DAY(GB51)=Paramètres_Application!$M$2:$M$367)*ROW(Paramètres_Application!$L$2:$L$367)))</f>
        <v xml:space="preserve"> Noël</v>
      </c>
      <c r="GB52" s="82"/>
      <c r="GC52" s="83"/>
      <c r="GD52" s="109"/>
      <c r="GE52" s="89"/>
      <c r="GF52" s="2"/>
      <c r="GG52" s="67">
        <f t="shared" ref="GG52" si="1131">GB51</f>
        <v>44555</v>
      </c>
      <c r="GH52" s="6"/>
      <c r="GI52" s="84"/>
      <c r="GJ52" s="6"/>
      <c r="GK52" s="84"/>
      <c r="GL52" s="7"/>
      <c r="GN52" s="81" t="str">
        <f>INDEX(Paramètres_Application!$N$1:$N$367,SUMPRODUCT((Paramètres_Application!$L$2:$L$367=MONTH(GO51))*(DAY(GO51)=Paramètres_Application!$M$2:$M$367)*ROW(Paramètres_Application!$L$2:$L$367)))</f>
        <v xml:space="preserve"> Conversion de Paul</v>
      </c>
      <c r="GO52" s="82"/>
      <c r="GP52" s="83"/>
      <c r="GQ52" s="109"/>
      <c r="GR52" s="89"/>
      <c r="GS52" s="2"/>
      <c r="GT52" s="67">
        <f t="shared" ref="GT52" si="1132">GO51</f>
        <v>44586</v>
      </c>
      <c r="GU52" s="6"/>
      <c r="GV52" s="84"/>
      <c r="GW52" s="6"/>
      <c r="GX52" s="84"/>
      <c r="GY52" s="7"/>
    </row>
    <row r="53" spans="1:207" ht="22.5" customHeight="1" x14ac:dyDescent="0.25">
      <c r="A53" s="19" t="str">
        <f t="shared" si="13"/>
        <v>S</v>
      </c>
      <c r="B53" s="20">
        <f t="shared" ref="B53" si="1133">B51+1</f>
        <v>44191</v>
      </c>
      <c r="C53" s="11" t="str">
        <f>TEXT(B53-DATE(An-1,1,1)+((DATE(An,1,1)-DATE(An-1,1,1))-365),"000")&amp;" - "&amp;TEXT(DATE(An-1,12,31)-B53,"000")</f>
        <v>361 - 005</v>
      </c>
      <c r="D53" s="108" t="str">
        <f>IFERROR(INDEX(Paramètres_Application!$J$2:$J$35,MATCH(Calendrier!B53,Paramètres_Application!$I$2:$I$35,0)),"")</f>
        <v/>
      </c>
      <c r="E53" s="88" t="str">
        <f>IF(A53="L","S" &amp; TEXT(INT((B53-LOOKUP(B53,DATE(YEAR(B53)+{-1;0;1},1,3)-WEEKDAY(DATE(YEAR(B53)+{-1;0;1},1,3))+2))/7)+1,"00"),"")</f>
        <v/>
      </c>
      <c r="F53" s="2"/>
      <c r="G53" s="67">
        <f t="shared" ref="G53" si="1134">B53</f>
        <v>44191</v>
      </c>
      <c r="H53" s="6"/>
      <c r="I53" s="84"/>
      <c r="J53" s="6"/>
      <c r="K53" s="84"/>
      <c r="L53" s="7"/>
      <c r="N53" s="9" t="str">
        <f t="shared" si="14"/>
        <v>M</v>
      </c>
      <c r="O53" s="10">
        <f t="shared" ref="O53" si="1135">O51+1</f>
        <v>44222</v>
      </c>
      <c r="P53" s="11" t="str">
        <f>TEXT(O53-DATE(An,1,1)+1,"000")&amp;" - "&amp;TEXT(DATE(An,12,31)-O51,"000")-1</f>
        <v>026 - 339</v>
      </c>
      <c r="Q53" s="108" t="str">
        <f>IFERROR(INDEX(Paramètres_Application!$J$2:$J$35,MATCH(Calendrier!O53,Paramètres_Application!$I$2:$I$35,0)),"")</f>
        <v/>
      </c>
      <c r="R53" s="88" t="str">
        <f>IF(N53="L","S" &amp; TEXT(INT((O53-LOOKUP(O53,DATE(YEAR(O53)+{-1;0;1},1,3)-WEEKDAY(DATE(YEAR(O53)+{-1;0;1},1,3))+2))/7)+1,"00"),"")</f>
        <v/>
      </c>
      <c r="S53" s="2"/>
      <c r="T53" s="67">
        <f t="shared" ref="T53" si="1136">O53</f>
        <v>44222</v>
      </c>
      <c r="U53" s="6"/>
      <c r="V53" s="84"/>
      <c r="W53" s="6"/>
      <c r="X53" s="84"/>
      <c r="Y53" s="7"/>
      <c r="AA53" s="19" t="str">
        <f t="shared" si="15"/>
        <v>V</v>
      </c>
      <c r="AB53" s="20">
        <f t="shared" ref="AB53" si="1137">AB51+1</f>
        <v>44253</v>
      </c>
      <c r="AC53" s="11" t="str">
        <f>TEXT(AB53-DATE(An,1,1)+1,"000")&amp;" - "&amp;TEXT(DATE(An,12,31)-AB51,"000")-1</f>
        <v>057 - 308</v>
      </c>
      <c r="AD53" s="108" t="str">
        <f>IFERROR(INDEX(Paramètres_Application!$J$2:$J$35,MATCH(Calendrier!AB53,Paramètres_Application!$I$2:$I$35,0)),"")</f>
        <v/>
      </c>
      <c r="AE53" s="88" t="str">
        <f>IF(AA53="L","S" &amp; TEXT(INT((AB53-LOOKUP(AB53,DATE(YEAR(AB53)+{-1;0;1},1,3)-WEEKDAY(DATE(YEAR(AB53)+{-1;0;1},1,3))+2))/7)+1,"00"),"")</f>
        <v/>
      </c>
      <c r="AF53" s="2"/>
      <c r="AG53" s="67">
        <f t="shared" ref="AG53" si="1138">AB53</f>
        <v>44253</v>
      </c>
      <c r="AH53" s="6"/>
      <c r="AI53" s="84"/>
      <c r="AJ53" s="6"/>
      <c r="AK53" s="84"/>
      <c r="AL53" s="7"/>
      <c r="AN53" s="23" t="str">
        <f t="shared" si="16"/>
        <v>V</v>
      </c>
      <c r="AO53" s="24">
        <f t="shared" ref="AO53" si="1139">AO51+1</f>
        <v>44281</v>
      </c>
      <c r="AP53" s="22" t="str">
        <f>TEXT(AO53-DATE(An,1,1)+1,"000")&amp;" - "&amp;TEXT(DATE(An,12,31)-AO51,"000")-1</f>
        <v>085 - 280</v>
      </c>
      <c r="AQ53" s="108" t="str">
        <f>IFERROR(INDEX(Paramètres_Application!$J$2:$J$35,MATCH(Calendrier!AO53,Paramètres_Application!$I$2:$I$35,0)),"")</f>
        <v/>
      </c>
      <c r="AR53" s="88" t="str">
        <f>IF(AN53="L","S" &amp; TEXT(INT((AO53-LOOKUP(AO53,DATE(YEAR(AO53)+{-1;0;1},1,3)-WEEKDAY(DATE(YEAR(AO53)+{-1;0;1},1,3))+2))/7)+1,"00"),"")</f>
        <v/>
      </c>
      <c r="AS53" s="2"/>
      <c r="AT53" s="67">
        <f t="shared" ref="AT53" si="1140">AO53</f>
        <v>44281</v>
      </c>
      <c r="AU53" s="6"/>
      <c r="AV53" s="84"/>
      <c r="AW53" s="6"/>
      <c r="AX53" s="84"/>
      <c r="AY53" s="7"/>
      <c r="BA53" s="19" t="str">
        <f t="shared" si="17"/>
        <v>L</v>
      </c>
      <c r="BB53" s="20">
        <f t="shared" ref="BB53" si="1141">BB51+1</f>
        <v>44312</v>
      </c>
      <c r="BC53" s="11" t="str">
        <f>TEXT(BB53-DATE(An,1,1)+1,"000")&amp;" - "&amp;TEXT(DATE(An,12,31)-BB51,"000")-1</f>
        <v>116 - 249</v>
      </c>
      <c r="BD53" s="108" t="str">
        <f>IFERROR(INDEX(Paramètres_Application!$J$2:$J$35,MATCH(Calendrier!BB53,Paramètres_Application!$I$2:$I$35,0)),"")</f>
        <v/>
      </c>
      <c r="BE53" s="88" t="str">
        <f>IF(BA53="L","S" &amp; TEXT(INT((BB53-LOOKUP(BB53,DATE(YEAR(BB53)+{-1;0;1},1,3)-WEEKDAY(DATE(YEAR(BB53)+{-1;0;1},1,3))+2))/7)+1,"00"),"")</f>
        <v>S17</v>
      </c>
      <c r="BF53" s="2"/>
      <c r="BG53" s="67">
        <f t="shared" ref="BG53" si="1142">BB53</f>
        <v>44312</v>
      </c>
      <c r="BH53" s="6"/>
      <c r="BI53" s="84"/>
      <c r="BJ53" s="6"/>
      <c r="BK53" s="84"/>
      <c r="BL53" s="7"/>
      <c r="BN53" s="23" t="str">
        <f t="shared" si="18"/>
        <v>M</v>
      </c>
      <c r="BO53" s="24">
        <f t="shared" ref="BO53" si="1143">BO51+1</f>
        <v>44342</v>
      </c>
      <c r="BP53" s="22" t="str">
        <f>TEXT(BO53-DATE(An,1,1)+1,"000")&amp;" - "&amp;TEXT(DATE(An,12,31)-BO51,"000")-1</f>
        <v>146 - 219</v>
      </c>
      <c r="BQ53" s="108" t="str">
        <f>IFERROR(INDEX(Paramètres_Application!$J$2:$J$35,MATCH(Calendrier!BO53,Paramètres_Application!$I$2:$I$35,0)),"")</f>
        <v/>
      </c>
      <c r="BR53" s="88" t="str">
        <f>IF(BN53="L","S" &amp; TEXT(INT((BO53-LOOKUP(BO53,DATE(YEAR(BO53)+{-1;0;1},1,3)-WEEKDAY(DATE(YEAR(BO53)+{-1;0;1},1,3))+2))/7)+1,"00"),"")</f>
        <v/>
      </c>
      <c r="BS53" s="2"/>
      <c r="BT53" s="67">
        <f t="shared" ref="BT53" si="1144">BO53</f>
        <v>44342</v>
      </c>
      <c r="BU53" s="6"/>
      <c r="BV53" s="84"/>
      <c r="BW53" s="6"/>
      <c r="BX53" s="84"/>
      <c r="BY53" s="7"/>
      <c r="CA53" s="19" t="str">
        <f t="shared" si="19"/>
        <v>S</v>
      </c>
      <c r="CB53" s="20">
        <f t="shared" ref="CB53" si="1145">CB51+1</f>
        <v>44373</v>
      </c>
      <c r="CC53" s="11" t="str">
        <f>TEXT(CB53-DATE(An,1,1)+1,"000")&amp;" - "&amp;TEXT(DATE(An,12,31)-CB51,"000")-1</f>
        <v>177 - 188</v>
      </c>
      <c r="CD53" s="108" t="str">
        <f>IFERROR(INDEX(Paramètres_Application!$J$2:$J$35,MATCH(Calendrier!CB53,Paramètres_Application!$I$2:$I$35,0)),"")</f>
        <v/>
      </c>
      <c r="CE53" s="88" t="str">
        <f>IF(CA53="L","S" &amp; TEXT(INT((CB53-LOOKUP(CB53,DATE(YEAR(CB53)+{-1;0;1},1,3)-WEEKDAY(DATE(YEAR(CB53)+{-1;0;1},1,3))+2))/7)+1,"00"),"")</f>
        <v/>
      </c>
      <c r="CF53" s="2"/>
      <c r="CG53" s="67">
        <f t="shared" ref="CG53" si="1146">CB53</f>
        <v>44373</v>
      </c>
      <c r="CH53" s="6"/>
      <c r="CI53" s="84"/>
      <c r="CJ53" s="6"/>
      <c r="CK53" s="84"/>
      <c r="CL53" s="7"/>
      <c r="CN53" s="23" t="str">
        <f t="shared" si="20"/>
        <v>L</v>
      </c>
      <c r="CO53" s="24">
        <f t="shared" ref="CO53" si="1147">CO51+1</f>
        <v>44403</v>
      </c>
      <c r="CP53" s="22" t="str">
        <f>TEXT(CO53-DATE(An,1,1)+1,"000")&amp;" - "&amp;TEXT(DATE(An,12,31)-CO51,"000")-1</f>
        <v>207 - 158</v>
      </c>
      <c r="CQ53" s="108" t="str">
        <f>IFERROR(INDEX(Paramètres_Application!$J$2:$J$35,MATCH(Calendrier!CO53,Paramètres_Application!$I$2:$I$35,0)),"")</f>
        <v/>
      </c>
      <c r="CR53" s="88" t="str">
        <f>IF(CN53="L","S" &amp; TEXT(INT((CO53-LOOKUP(CO53,DATE(YEAR(CO53)+{-1;0;1},1,3)-WEEKDAY(DATE(YEAR(CO53)+{-1;0;1},1,3))+2))/7)+1,"00"),"")</f>
        <v>S30</v>
      </c>
      <c r="CS53" s="2"/>
      <c r="CT53" s="67">
        <f t="shared" ref="CT53" si="1148">CO53</f>
        <v>44403</v>
      </c>
      <c r="CU53" s="6"/>
      <c r="CV53" s="84"/>
      <c r="CW53" s="6"/>
      <c r="CX53" s="84"/>
      <c r="CY53" s="7"/>
      <c r="CZ53" s="18"/>
      <c r="DA53" s="19" t="str">
        <f t="shared" si="21"/>
        <v>S</v>
      </c>
      <c r="DB53" s="20">
        <f t="shared" ref="DB53" si="1149">DB51+1</f>
        <v>44373</v>
      </c>
      <c r="DC53" s="11" t="str">
        <f>TEXT(DB53-DATE(An,1,1)+1,"000")&amp;" - "&amp;TEXT(DATE(An,12,31)-DB51,"000")-1</f>
        <v>177 - 188</v>
      </c>
      <c r="DD53" s="108" t="str">
        <f>IFERROR(INDEX(Paramètres_Application!$J$2:$J$35,MATCH(Calendrier!DB53,Paramètres_Application!$I$2:$I$35,0)),"")</f>
        <v/>
      </c>
      <c r="DE53" s="88" t="str">
        <f>IF(DA53="L","S" &amp; TEXT(INT((DB53-LOOKUP(DB53,DATE(YEAR(DB53)+{-1;0;1},1,3)-WEEKDAY(DATE(YEAR(DB53)+{-1;0;1},1,3))+2))/7)+1,"00"),"")</f>
        <v/>
      </c>
      <c r="DF53" s="2"/>
      <c r="DG53" s="67">
        <f t="shared" ref="DG53" si="1150">DB53</f>
        <v>44373</v>
      </c>
      <c r="DH53" s="6"/>
      <c r="DI53" s="84"/>
      <c r="DJ53" s="6"/>
      <c r="DK53" s="84"/>
      <c r="DL53" s="7"/>
      <c r="DN53" s="23" t="str">
        <f t="shared" si="22"/>
        <v>L</v>
      </c>
      <c r="DO53" s="24">
        <f t="shared" ref="DO53" si="1151">DO51+1</f>
        <v>44403</v>
      </c>
      <c r="DP53" s="22" t="str">
        <f>TEXT(DO53-DATE(An,1,1)+1,"000")&amp;" - "&amp;TEXT(DATE(An,12,31)-DO51,"000")-1</f>
        <v>207 - 158</v>
      </c>
      <c r="DQ53" s="108" t="str">
        <f>IFERROR(INDEX(Paramètres_Application!$J$2:$J$35,MATCH(Calendrier!DO53,Paramètres_Application!$I$2:$I$35,0)),"")</f>
        <v/>
      </c>
      <c r="DR53" s="88" t="str">
        <f>IF(DN53="L","S" &amp; TEXT(INT((DO53-LOOKUP(DO53,DATE(YEAR(DO53)+{-1;0;1},1,3)-WEEKDAY(DATE(YEAR(DO53)+{-1;0;1},1,3))+2))/7)+1,"00"),"")</f>
        <v>S30</v>
      </c>
      <c r="DS53" s="2"/>
      <c r="DT53" s="67">
        <f t="shared" ref="DT53" si="1152">DO53</f>
        <v>44403</v>
      </c>
      <c r="DU53" s="6"/>
      <c r="DV53" s="84"/>
      <c r="DW53" s="6"/>
      <c r="DX53" s="84"/>
      <c r="DY53" s="7"/>
      <c r="EA53" s="19" t="str">
        <f t="shared" si="23"/>
        <v>J</v>
      </c>
      <c r="EB53" s="20">
        <f t="shared" ref="EB53" si="1153">EB51+1</f>
        <v>44434</v>
      </c>
      <c r="EC53" s="11" t="str">
        <f>TEXT(EB53-DATE(An,1,1)+1,"000")&amp;" - "&amp;TEXT(DATE(An,12,31)-EB51,"000")-1</f>
        <v>238 - 127</v>
      </c>
      <c r="ED53" s="108" t="str">
        <f>IFERROR(INDEX(Paramètres_Application!$J$2:$J$35,MATCH(Calendrier!EB53,Paramètres_Application!$I$2:$I$35,0)),"")</f>
        <v/>
      </c>
      <c r="EE53" s="88" t="str">
        <f>IF(EA53="L","S" &amp; TEXT(INT((EB53-LOOKUP(EB53,DATE(YEAR(EB53)+{-1;0;1},1,3)-WEEKDAY(DATE(YEAR(EB53)+{-1;0;1},1,3))+2))/7)+1,"00"),"")</f>
        <v/>
      </c>
      <c r="EF53" s="2"/>
      <c r="EG53" s="67">
        <f t="shared" ref="EG53" si="1154">EB53</f>
        <v>44434</v>
      </c>
      <c r="EH53" s="6"/>
      <c r="EI53" s="84"/>
      <c r="EJ53" s="6"/>
      <c r="EK53" s="84"/>
      <c r="EL53" s="7"/>
      <c r="EN53" s="23" t="str">
        <f t="shared" si="24"/>
        <v>D</v>
      </c>
      <c r="EO53" s="24">
        <f t="shared" ref="EO53" si="1155">EO51+1</f>
        <v>44465</v>
      </c>
      <c r="EP53" s="22" t="str">
        <f>TEXT(EO53-DATE(An,1,1)+1,"000")&amp;" - "&amp;TEXT(DATE(An,12,31)-EO51,"000")-1</f>
        <v>269 - 96</v>
      </c>
      <c r="EQ53" s="108" t="str">
        <f>IFERROR(INDEX(Paramètres_Application!$J$2:$J$35,MATCH(Calendrier!EO53,Paramètres_Application!$I$2:$I$35,0)),"")</f>
        <v/>
      </c>
      <c r="ER53" s="88" t="str">
        <f>IF(EN53="L","S" &amp; TEXT(INT((EO53-LOOKUP(EO53,DATE(YEAR(EO53)+{-1;0;1},1,3)-WEEKDAY(DATE(YEAR(EO53)+{-1;0;1},1,3))+2))/7)+1,"00"),"")</f>
        <v/>
      </c>
      <c r="ES53" s="2"/>
      <c r="ET53" s="67">
        <f t="shared" ref="ET53" si="1156">EO53</f>
        <v>44465</v>
      </c>
      <c r="EU53" s="6"/>
      <c r="EV53" s="84"/>
      <c r="EW53" s="6"/>
      <c r="EX53" s="84"/>
      <c r="EY53" s="7"/>
      <c r="FA53" s="19" t="str">
        <f t="shared" si="25"/>
        <v>M</v>
      </c>
      <c r="FB53" s="20">
        <f t="shared" ref="FB53" si="1157">FB51+1</f>
        <v>44495</v>
      </c>
      <c r="FC53" s="11" t="str">
        <f>TEXT(FB53-DATE(An,1,1)+1,"000")&amp;" - "&amp;TEXT(DATE(An,12,31)-FB51,"000")-1</f>
        <v>299 - 66</v>
      </c>
      <c r="FD53" s="108" t="str">
        <f>IFERROR(INDEX(Paramètres_Application!$J$2:$J$35,MATCH(Calendrier!FB53,Paramètres_Application!$I$2:$I$35,0)),"")</f>
        <v/>
      </c>
      <c r="FE53" s="88" t="str">
        <f>IF(FA53="L","S" &amp; TEXT(INT((FB53-LOOKUP(FB53,DATE(YEAR(FB53)+{-1;0;1},1,3)-WEEKDAY(DATE(YEAR(FB53)+{-1;0;1},1,3))+2))/7)+1,"00"),"")</f>
        <v/>
      </c>
      <c r="FF53" s="2"/>
      <c r="FG53" s="67">
        <f t="shared" ref="FG53" si="1158">FB53</f>
        <v>44495</v>
      </c>
      <c r="FH53" s="6"/>
      <c r="FI53" s="84"/>
      <c r="FJ53" s="6"/>
      <c r="FK53" s="84"/>
      <c r="FL53" s="7"/>
      <c r="FN53" s="23" t="str">
        <f t="shared" si="26"/>
        <v>V</v>
      </c>
      <c r="FO53" s="24">
        <f t="shared" ref="FO53" si="1159">FO51+1</f>
        <v>44526</v>
      </c>
      <c r="FP53" s="22" t="str">
        <f>TEXT(FO53-DATE(An,1,1)+1,"000")&amp;" - "&amp;TEXT(DATE(An,12,31)-FO51,"000")-1</f>
        <v>330 - 35</v>
      </c>
      <c r="FQ53" s="108" t="str">
        <f>IFERROR(INDEX(Paramètres_Application!$J$2:$J$35,MATCH(Calendrier!FO53,Paramètres_Application!$I$2:$I$35,0)),"")</f>
        <v/>
      </c>
      <c r="FR53" s="88" t="str">
        <f>IF(FN53="L","S" &amp; TEXT(INT((FO53-LOOKUP(FO53,DATE(YEAR(FO53)+{-1;0;1},1,3)-WEEKDAY(DATE(YEAR(FO53)+{-1;0;1},1,3))+2))/7)+1,"00"),"")</f>
        <v/>
      </c>
      <c r="FS53" s="32"/>
      <c r="FT53" s="67">
        <f t="shared" ref="FT53" si="1160">FO53</f>
        <v>44526</v>
      </c>
      <c r="FU53" s="6"/>
      <c r="FV53" s="84"/>
      <c r="FW53" s="6"/>
      <c r="FX53" s="84"/>
      <c r="FY53" s="7"/>
      <c r="GA53" s="19" t="str">
        <f t="shared" si="27"/>
        <v>D</v>
      </c>
      <c r="GB53" s="20">
        <f t="shared" ref="GB53" si="1161">GB51+1</f>
        <v>44556</v>
      </c>
      <c r="GC53" s="11" t="str">
        <f>TEXT(GB53-DATE(An,1,1)+1,"000")&amp;" - "&amp;TEXT(DATE(An,12,31)-GB51,"000")-1</f>
        <v>360 - 5</v>
      </c>
      <c r="GD53" s="108" t="str">
        <f>IFERROR(INDEX(Paramètres_Application!$J$2:$J$35,MATCH(Calendrier!GB53,Paramètres_Application!$I$2:$I$35,0)),"")</f>
        <v/>
      </c>
      <c r="GE53" s="88" t="str">
        <f>IF(GA53="L","S" &amp; TEXT(INT((GB53-LOOKUP(GB53,DATE(YEAR(GB53)+{-1;0;1},1,3)-WEEKDAY(DATE(YEAR(GB53)+{-1;0;1},1,3))+2))/7)+1,"00"),"")</f>
        <v/>
      </c>
      <c r="GF53" s="2"/>
      <c r="GG53" s="67">
        <f t="shared" ref="GG53" si="1162">GB53</f>
        <v>44556</v>
      </c>
      <c r="GH53" s="6"/>
      <c r="GI53" s="84"/>
      <c r="GJ53" s="6"/>
      <c r="GK53" s="84"/>
      <c r="GL53" s="7"/>
      <c r="GN53" s="23" t="str">
        <f t="shared" si="28"/>
        <v>M</v>
      </c>
      <c r="GO53" s="24">
        <f t="shared" ref="GO53" si="1163">GO51+1</f>
        <v>44587</v>
      </c>
      <c r="GP53" s="22" t="str">
        <f>TEXT(GO53-DATE(An+1,1,1)+1,"000")&amp;" - "&amp;TEXT(DATE(An+1,12,31)-GO51,"000")-1</f>
        <v>026 - 339</v>
      </c>
      <c r="GQ53" s="108" t="str">
        <f>IFERROR(INDEX(Paramètres_Application!$J$2:$J$35,MATCH(Calendrier!GO53,Paramètres_Application!$I$2:$I$35,0)),"")</f>
        <v/>
      </c>
      <c r="GR53" s="88" t="str">
        <f>IF(GN53="L","S" &amp; TEXT(INT((GO53-LOOKUP(GO53,DATE(YEAR(GO53)+{-1;0;1},1,3)-WEEKDAY(DATE(YEAR(GO53)+{-1;0;1},1,3))+2))/7)+1,"00"),"")</f>
        <v/>
      </c>
      <c r="GS53" s="2"/>
      <c r="GT53" s="67">
        <f t="shared" ref="GT53" si="1164">GO53</f>
        <v>44587</v>
      </c>
      <c r="GU53" s="6"/>
      <c r="GV53" s="84"/>
      <c r="GW53" s="6"/>
      <c r="GX53" s="84"/>
      <c r="GY53" s="7"/>
    </row>
    <row r="54" spans="1:207" ht="22.5" customHeight="1" x14ac:dyDescent="0.25">
      <c r="A54" s="81" t="str">
        <f>INDEX(Paramètres_Application!$N$1:$N$367,SUMPRODUCT((Paramètres_Application!$L$2:$L$367=MONTH(B53))*(DAY(B53)=Paramètres_Application!$M$2:$M$367)*ROW(Paramètres_Application!$L$2:$L$367)))</f>
        <v xml:space="preserve"> Etienne</v>
      </c>
      <c r="B54" s="82"/>
      <c r="C54" s="83"/>
      <c r="D54" s="109"/>
      <c r="E54" s="89"/>
      <c r="F54" s="2"/>
      <c r="G54" s="67">
        <f t="shared" ref="G54" si="1165">B53</f>
        <v>44191</v>
      </c>
      <c r="H54" s="6"/>
      <c r="I54" s="84"/>
      <c r="J54" s="6"/>
      <c r="K54" s="84"/>
      <c r="L54" s="7"/>
      <c r="N54" s="81" t="str">
        <f>INDEX(Paramètres_Application!$N$1:$N$367,SUMPRODUCT((Paramètres_Application!$L$2:$L$367=MONTH(O53))*(DAY(O53)=Paramètres_Application!$M$2:$M$367)*ROW(Paramètres_Application!$L$2:$L$367)))</f>
        <v xml:space="preserve"> Paule</v>
      </c>
      <c r="O54" s="82"/>
      <c r="P54" s="83"/>
      <c r="Q54" s="109"/>
      <c r="R54" s="89"/>
      <c r="S54" s="2"/>
      <c r="T54" s="67">
        <f t="shared" ref="T54" si="1166">O53</f>
        <v>44222</v>
      </c>
      <c r="U54" s="6"/>
      <c r="V54" s="84"/>
      <c r="W54" s="6"/>
      <c r="X54" s="84"/>
      <c r="Y54" s="7"/>
      <c r="AA54" s="81" t="str">
        <f>INDEX(Paramètres_Application!$N$1:$N$367,SUMPRODUCT((Paramètres_Application!$L$2:$L$367=MONTH(AB53))*(DAY(AB53)=Paramètres_Application!$M$2:$M$367)*ROW(Paramètres_Application!$L$2:$L$367)))</f>
        <v xml:space="preserve"> Nestor</v>
      </c>
      <c r="AB54" s="82"/>
      <c r="AC54" s="83"/>
      <c r="AD54" s="109"/>
      <c r="AE54" s="89"/>
      <c r="AF54" s="2"/>
      <c r="AG54" s="67">
        <f t="shared" ref="AG54" si="1167">AB53</f>
        <v>44253</v>
      </c>
      <c r="AH54" s="6"/>
      <c r="AI54" s="84"/>
      <c r="AJ54" s="6"/>
      <c r="AK54" s="84"/>
      <c r="AL54" s="7"/>
      <c r="AN54" s="81" t="str">
        <f>INDEX(Paramètres_Application!$N$1:$N$367,SUMPRODUCT((Paramètres_Application!$L$2:$L$367=MONTH(AO53))*(DAY(AO53)=Paramètres_Application!$M$2:$M$367)*ROW(Paramètres_Application!$L$2:$L$367)))</f>
        <v xml:space="preserve"> Larissa</v>
      </c>
      <c r="AO54" s="82"/>
      <c r="AP54" s="83"/>
      <c r="AQ54" s="109"/>
      <c r="AR54" s="89"/>
      <c r="AS54" s="2"/>
      <c r="AT54" s="67">
        <f t="shared" ref="AT54" si="1168">AO53</f>
        <v>44281</v>
      </c>
      <c r="AU54" s="6"/>
      <c r="AV54" s="84"/>
      <c r="AW54" s="6"/>
      <c r="AX54" s="84"/>
      <c r="AY54" s="7"/>
      <c r="BA54" s="81" t="str">
        <f>INDEX(Paramètres_Application!$N$1:$N$367,SUMPRODUCT((Paramètres_Application!$L$2:$L$367=MONTH(BB53))*(DAY(BB53)=Paramètres_Application!$M$2:$M$367)*ROW(Paramètres_Application!$L$2:$L$367)))</f>
        <v xml:space="preserve"> Alida</v>
      </c>
      <c r="BB54" s="82"/>
      <c r="BC54" s="83"/>
      <c r="BD54" s="109"/>
      <c r="BE54" s="89"/>
      <c r="BF54" s="2"/>
      <c r="BG54" s="67">
        <f t="shared" ref="BG54" si="1169">BB53</f>
        <v>44312</v>
      </c>
      <c r="BH54" s="6"/>
      <c r="BI54" s="84"/>
      <c r="BJ54" s="6"/>
      <c r="BK54" s="84"/>
      <c r="BL54" s="7"/>
      <c r="BN54" s="81" t="str">
        <f>INDEX(Paramètres_Application!$N$1:$N$367,SUMPRODUCT((Paramètres_Application!$L$2:$L$367=MONTH(BO53))*(DAY(BO53)=Paramètres_Application!$M$2:$M$367)*ROW(Paramètres_Application!$L$2:$L$367)))</f>
        <v xml:space="preserve"> Bérenger</v>
      </c>
      <c r="BO54" s="82"/>
      <c r="BP54" s="83"/>
      <c r="BQ54" s="109"/>
      <c r="BR54" s="89"/>
      <c r="BS54" s="2"/>
      <c r="BT54" s="67">
        <f t="shared" ref="BT54" si="1170">BO53</f>
        <v>44342</v>
      </c>
      <c r="BU54" s="6"/>
      <c r="BV54" s="84"/>
      <c r="BW54" s="6"/>
      <c r="BX54" s="84"/>
      <c r="BY54" s="7"/>
      <c r="CA54" s="81" t="str">
        <f>INDEX(Paramètres_Application!$N$1:$N$367,SUMPRODUCT((Paramètres_Application!$L$2:$L$367=MONTH(CB53))*(DAY(CB53)=Paramètres_Application!$M$2:$M$367)*ROW(Paramètres_Application!$L$2:$L$367)))</f>
        <v xml:space="preserve"> Anthelme</v>
      </c>
      <c r="CB54" s="82"/>
      <c r="CC54" s="83"/>
      <c r="CD54" s="109"/>
      <c r="CE54" s="89"/>
      <c r="CF54" s="2"/>
      <c r="CG54" s="67">
        <f t="shared" ref="CG54" si="1171">CB53</f>
        <v>44373</v>
      </c>
      <c r="CH54" s="6"/>
      <c r="CI54" s="84"/>
      <c r="CJ54" s="6"/>
      <c r="CK54" s="84"/>
      <c r="CL54" s="7"/>
      <c r="CN54" s="81" t="str">
        <f>INDEX(Paramètres_Application!$N$1:$N$367,SUMPRODUCT((Paramètres_Application!$L$2:$L$367=MONTH(CO53))*(DAY(CO53)=Paramètres_Application!$M$2:$M$367)*ROW(Paramètres_Application!$L$2:$L$367)))</f>
        <v xml:space="preserve"> Anne, Joachin</v>
      </c>
      <c r="CO54" s="82"/>
      <c r="CP54" s="83"/>
      <c r="CQ54" s="109"/>
      <c r="CR54" s="89"/>
      <c r="CS54" s="2"/>
      <c r="CT54" s="67">
        <f t="shared" ref="CT54" si="1172">CO53</f>
        <v>44403</v>
      </c>
      <c r="CU54" s="6"/>
      <c r="CV54" s="84"/>
      <c r="CW54" s="6"/>
      <c r="CX54" s="84"/>
      <c r="CY54" s="7"/>
      <c r="CZ54" s="18"/>
      <c r="DA54" s="81" t="str">
        <f>INDEX(Paramètres_Application!$N$1:$N$367,SUMPRODUCT((Paramètres_Application!$L$2:$L$367=MONTH(DB53))*(DAY(DB53)=Paramètres_Application!$M$2:$M$367)*ROW(Paramètres_Application!$L$2:$L$367)))</f>
        <v xml:space="preserve"> Anthelme</v>
      </c>
      <c r="DB54" s="82"/>
      <c r="DC54" s="83"/>
      <c r="DD54" s="109"/>
      <c r="DE54" s="89"/>
      <c r="DF54" s="2"/>
      <c r="DG54" s="67">
        <f t="shared" ref="DG54" si="1173">DB53</f>
        <v>44373</v>
      </c>
      <c r="DH54" s="6"/>
      <c r="DI54" s="84"/>
      <c r="DJ54" s="6"/>
      <c r="DK54" s="84"/>
      <c r="DL54" s="7"/>
      <c r="DN54" s="81" t="str">
        <f>INDEX(Paramètres_Application!$N$1:$N$367,SUMPRODUCT((Paramètres_Application!$L$2:$L$367=MONTH(DO53))*(DAY(DO53)=Paramètres_Application!$M$2:$M$367)*ROW(Paramètres_Application!$L$2:$L$367)))</f>
        <v xml:space="preserve"> Anne, Joachin</v>
      </c>
      <c r="DO54" s="82"/>
      <c r="DP54" s="83"/>
      <c r="DQ54" s="109"/>
      <c r="DR54" s="89"/>
      <c r="DS54" s="2"/>
      <c r="DT54" s="67">
        <f t="shared" ref="DT54" si="1174">DO53</f>
        <v>44403</v>
      </c>
      <c r="DU54" s="6"/>
      <c r="DV54" s="84"/>
      <c r="DW54" s="6"/>
      <c r="DX54" s="84"/>
      <c r="DY54" s="7"/>
      <c r="EA54" s="81" t="str">
        <f>INDEX(Paramètres_Application!$N$1:$N$367,SUMPRODUCT((Paramètres_Application!$L$2:$L$367=MONTH(EB53))*(DAY(EB53)=Paramètres_Application!$M$2:$M$367)*ROW(Paramètres_Application!$L$2:$L$367)))</f>
        <v xml:space="preserve"> Natacha</v>
      </c>
      <c r="EB54" s="82"/>
      <c r="EC54" s="83"/>
      <c r="ED54" s="109"/>
      <c r="EE54" s="89"/>
      <c r="EF54" s="2"/>
      <c r="EG54" s="67">
        <f t="shared" ref="EG54" si="1175">EB53</f>
        <v>44434</v>
      </c>
      <c r="EH54" s="6"/>
      <c r="EI54" s="84"/>
      <c r="EJ54" s="6"/>
      <c r="EK54" s="84"/>
      <c r="EL54" s="7"/>
      <c r="EN54" s="81" t="str">
        <f>INDEX(Paramètres_Application!$N$1:$N$367,SUMPRODUCT((Paramètres_Application!$L$2:$L$367=MONTH(EO53))*(DAY(EO53)=Paramètres_Application!$M$2:$M$367)*ROW(Paramètres_Application!$L$2:$L$367)))</f>
        <v xml:space="preserve"> Côme, Damien</v>
      </c>
      <c r="EO54" s="82"/>
      <c r="EP54" s="83"/>
      <c r="EQ54" s="109"/>
      <c r="ER54" s="89"/>
      <c r="ES54" s="2"/>
      <c r="ET54" s="67">
        <f t="shared" ref="ET54" si="1176">EO53</f>
        <v>44465</v>
      </c>
      <c r="EU54" s="6"/>
      <c r="EV54" s="84"/>
      <c r="EW54" s="6"/>
      <c r="EX54" s="84"/>
      <c r="EY54" s="7"/>
      <c r="FA54" s="81" t="str">
        <f>INDEX(Paramètres_Application!$N$1:$N$367,SUMPRODUCT((Paramètres_Application!$L$2:$L$367=MONTH(FB53))*(DAY(FB53)=Paramètres_Application!$M$2:$M$367)*ROW(Paramètres_Application!$L$2:$L$367)))</f>
        <v xml:space="preserve"> Dimitri</v>
      </c>
      <c r="FB54" s="82"/>
      <c r="FC54" s="83"/>
      <c r="FD54" s="109"/>
      <c r="FE54" s="89"/>
      <c r="FF54" s="2"/>
      <c r="FG54" s="67">
        <f t="shared" ref="FG54" si="1177">FB53</f>
        <v>44495</v>
      </c>
      <c r="FH54" s="6"/>
      <c r="FI54" s="84"/>
      <c r="FJ54" s="6"/>
      <c r="FK54" s="84"/>
      <c r="FL54" s="7"/>
      <c r="FN54" s="81" t="str">
        <f>INDEX(Paramètres_Application!$N$1:$N$367,SUMPRODUCT((Paramètres_Application!$L$2:$L$367=MONTH(FO53))*(DAY(FO53)=Paramètres_Application!$M$2:$M$367)*ROW(Paramètres_Application!$L$2:$L$367)))</f>
        <v xml:space="preserve"> Delphine</v>
      </c>
      <c r="FO54" s="82"/>
      <c r="FP54" s="83"/>
      <c r="FQ54" s="109"/>
      <c r="FR54" s="89"/>
      <c r="FS54" s="32"/>
      <c r="FT54" s="67">
        <f t="shared" ref="FT54" si="1178">FO53</f>
        <v>44526</v>
      </c>
      <c r="FU54" s="6"/>
      <c r="FV54" s="84"/>
      <c r="FW54" s="6"/>
      <c r="FX54" s="84"/>
      <c r="FY54" s="7"/>
      <c r="GA54" s="81" t="str">
        <f>INDEX(Paramètres_Application!$N$1:$N$367,SUMPRODUCT((Paramètres_Application!$L$2:$L$367=MONTH(GB53))*(DAY(GB53)=Paramètres_Application!$M$2:$M$367)*ROW(Paramètres_Application!$L$2:$L$367)))</f>
        <v xml:space="preserve"> Etienne</v>
      </c>
      <c r="GB54" s="82"/>
      <c r="GC54" s="83"/>
      <c r="GD54" s="109"/>
      <c r="GE54" s="89"/>
      <c r="GF54" s="2"/>
      <c r="GG54" s="67">
        <f t="shared" ref="GG54" si="1179">GB53</f>
        <v>44556</v>
      </c>
      <c r="GH54" s="6"/>
      <c r="GI54" s="84"/>
      <c r="GJ54" s="6"/>
      <c r="GK54" s="84"/>
      <c r="GL54" s="7"/>
      <c r="GN54" s="81" t="str">
        <f>INDEX(Paramètres_Application!$N$1:$N$367,SUMPRODUCT((Paramètres_Application!$L$2:$L$367=MONTH(GO53))*(DAY(GO53)=Paramètres_Application!$M$2:$M$367)*ROW(Paramètres_Application!$L$2:$L$367)))</f>
        <v xml:space="preserve"> Paule</v>
      </c>
      <c r="GO54" s="82"/>
      <c r="GP54" s="83"/>
      <c r="GQ54" s="109"/>
      <c r="GR54" s="89"/>
      <c r="GS54" s="2"/>
      <c r="GT54" s="67">
        <f t="shared" ref="GT54" si="1180">GO53</f>
        <v>44587</v>
      </c>
      <c r="GU54" s="6"/>
      <c r="GV54" s="84"/>
      <c r="GW54" s="6"/>
      <c r="GX54" s="84"/>
      <c r="GY54" s="7"/>
    </row>
    <row r="55" spans="1:207" ht="22.5" customHeight="1" x14ac:dyDescent="0.25">
      <c r="A55" s="19" t="str">
        <f t="shared" si="13"/>
        <v>D</v>
      </c>
      <c r="B55" s="20">
        <f t="shared" ref="B55" si="1181">B53+1</f>
        <v>44192</v>
      </c>
      <c r="C55" s="11" t="str">
        <f>TEXT(B55-DATE(An-1,1,1)+((DATE(An,1,1)-DATE(An-1,1,1))-365),"000")&amp;" - "&amp;TEXT(DATE(An-1,12,31)-B55,"000")</f>
        <v>362 - 004</v>
      </c>
      <c r="D55" s="108" t="str">
        <f>IFERROR(INDEX(Paramètres_Application!$J$2:$J$35,MATCH(Calendrier!B55,Paramètres_Application!$I$2:$I$35,0)),"")</f>
        <v/>
      </c>
      <c r="E55" s="88" t="str">
        <f>IF(A55="L","S" &amp; TEXT(INT((B55-LOOKUP(B55,DATE(YEAR(B55)+{-1;0;1},1,3)-WEEKDAY(DATE(YEAR(B55)+{-1;0;1},1,3))+2))/7)+1,"00"),"")</f>
        <v/>
      </c>
      <c r="F55" s="2"/>
      <c r="G55" s="67">
        <f t="shared" ref="G55" si="1182">B55</f>
        <v>44192</v>
      </c>
      <c r="H55" s="6"/>
      <c r="I55" s="84"/>
      <c r="J55" s="6"/>
      <c r="K55" s="84"/>
      <c r="L55" s="7"/>
      <c r="N55" s="9" t="str">
        <f t="shared" si="14"/>
        <v>M</v>
      </c>
      <c r="O55" s="10">
        <f t="shared" ref="O55" si="1183">O53+1</f>
        <v>44223</v>
      </c>
      <c r="P55" s="11" t="str">
        <f>TEXT(O55-DATE(An,1,1)+1,"000")&amp;" - "&amp;TEXT(DATE(An,12,31)-O53,"000")-1</f>
        <v>027 - 338</v>
      </c>
      <c r="Q55" s="108" t="str">
        <f>IFERROR(INDEX(Paramètres_Application!$J$2:$J$35,MATCH(Calendrier!O55,Paramètres_Application!$I$2:$I$35,0)),"")</f>
        <v/>
      </c>
      <c r="R55" s="88" t="str">
        <f>IF(N55="L","S" &amp; TEXT(INT((O55-LOOKUP(O55,DATE(YEAR(O55)+{-1;0;1},1,3)-WEEKDAY(DATE(YEAR(O55)+{-1;0;1},1,3))+2))/7)+1,"00"),"")</f>
        <v/>
      </c>
      <c r="S55" s="2"/>
      <c r="T55" s="67">
        <f t="shared" ref="T55" si="1184">O55</f>
        <v>44223</v>
      </c>
      <c r="U55" s="6"/>
      <c r="V55" s="84"/>
      <c r="W55" s="6"/>
      <c r="X55" s="84"/>
      <c r="Y55" s="7"/>
      <c r="AA55" s="19" t="str">
        <f t="shared" si="15"/>
        <v>S</v>
      </c>
      <c r="AB55" s="20">
        <f t="shared" ref="AB55" si="1185">AB53+1</f>
        <v>44254</v>
      </c>
      <c r="AC55" s="11" t="str">
        <f>TEXT(AB55-DATE(An,1,1)+1,"000")&amp;" - "&amp;TEXT(DATE(An,12,31)-AB53,"000")-1</f>
        <v>058 - 307</v>
      </c>
      <c r="AD55" s="108" t="str">
        <f>IFERROR(INDEX(Paramètres_Application!$J$2:$J$35,MATCH(Calendrier!AB55,Paramètres_Application!$I$2:$I$35,0)),"")</f>
        <v/>
      </c>
      <c r="AE55" s="88" t="str">
        <f>IF(AA55="L","S" &amp; TEXT(INT((AB55-LOOKUP(AB55,DATE(YEAR(AB55)+{-1;0;1},1,3)-WEEKDAY(DATE(YEAR(AB55)+{-1;0;1},1,3))+2))/7)+1,"00"),"")</f>
        <v/>
      </c>
      <c r="AF55" s="2"/>
      <c r="AG55" s="67">
        <f t="shared" ref="AG55" si="1186">AB55</f>
        <v>44254</v>
      </c>
      <c r="AH55" s="6"/>
      <c r="AI55" s="84"/>
      <c r="AJ55" s="6"/>
      <c r="AK55" s="84"/>
      <c r="AL55" s="7"/>
      <c r="AN55" s="23" t="str">
        <f t="shared" si="16"/>
        <v>S</v>
      </c>
      <c r="AO55" s="24">
        <f t="shared" ref="AO55" si="1187">AO53+1</f>
        <v>44282</v>
      </c>
      <c r="AP55" s="22" t="str">
        <f>TEXT(AO55-DATE(An,1,1)+1,"000")&amp;" - "&amp;TEXT(DATE(An,12,31)-AO53,"000")-1</f>
        <v>086 - 279</v>
      </c>
      <c r="AQ55" s="108" t="str">
        <f>IFERROR(INDEX(Paramètres_Application!$J$2:$J$35,MATCH(Calendrier!AO55,Paramètres_Application!$I$2:$I$35,0)),"")</f>
        <v/>
      </c>
      <c r="AR55" s="88" t="str">
        <f>IF(AN55="L","S" &amp; TEXT(INT((AO55-LOOKUP(AO55,DATE(YEAR(AO55)+{-1;0;1},1,3)-WEEKDAY(DATE(YEAR(AO55)+{-1;0;1},1,3))+2))/7)+1,"00"),"")</f>
        <v/>
      </c>
      <c r="AS55" s="2"/>
      <c r="AT55" s="67">
        <f t="shared" ref="AT55" si="1188">AO55</f>
        <v>44282</v>
      </c>
      <c r="AU55" s="6"/>
      <c r="AV55" s="84"/>
      <c r="AW55" s="6"/>
      <c r="AX55" s="84"/>
      <c r="AY55" s="7"/>
      <c r="BA55" s="19" t="str">
        <f t="shared" si="17"/>
        <v>M</v>
      </c>
      <c r="BB55" s="20">
        <f t="shared" ref="BB55" si="1189">BB53+1</f>
        <v>44313</v>
      </c>
      <c r="BC55" s="11" t="str">
        <f>TEXT(BB55-DATE(An,1,1)+1,"000")&amp;" - "&amp;TEXT(DATE(An,12,31)-BB53,"000")-1</f>
        <v>117 - 248</v>
      </c>
      <c r="BD55" s="108" t="str">
        <f>IFERROR(INDEX(Paramètres_Application!$J$2:$J$35,MATCH(Calendrier!BB55,Paramètres_Application!$I$2:$I$35,0)),"")</f>
        <v/>
      </c>
      <c r="BE55" s="88" t="str">
        <f>IF(BA55="L","S" &amp; TEXT(INT((BB55-LOOKUP(BB55,DATE(YEAR(BB55)+{-1;0;1},1,3)-WEEKDAY(DATE(YEAR(BB55)+{-1;0;1},1,3))+2))/7)+1,"00"),"")</f>
        <v/>
      </c>
      <c r="BF55" s="2"/>
      <c r="BG55" s="67">
        <f t="shared" ref="BG55" si="1190">BB55</f>
        <v>44313</v>
      </c>
      <c r="BH55" s="6"/>
      <c r="BI55" s="84"/>
      <c r="BJ55" s="6"/>
      <c r="BK55" s="84"/>
      <c r="BL55" s="7"/>
      <c r="BN55" s="23" t="str">
        <f t="shared" si="18"/>
        <v>J</v>
      </c>
      <c r="BO55" s="24">
        <f t="shared" ref="BO55" si="1191">BO53+1</f>
        <v>44343</v>
      </c>
      <c r="BP55" s="22" t="str">
        <f>TEXT(BO55-DATE(An,1,1)+1,"000")&amp;" - "&amp;TEXT(DATE(An,12,31)-BO53,"000")-1</f>
        <v>147 - 218</v>
      </c>
      <c r="BQ55" s="108" t="str">
        <f>IFERROR(INDEX(Paramètres_Application!$J$2:$J$35,MATCH(Calendrier!BO55,Paramètres_Application!$I$2:$I$35,0)),"")</f>
        <v/>
      </c>
      <c r="BR55" s="88" t="str">
        <f>IF(BN55="L","S" &amp; TEXT(INT((BO55-LOOKUP(BO55,DATE(YEAR(BO55)+{-1;0;1},1,3)-WEEKDAY(DATE(YEAR(BO55)+{-1;0;1},1,3))+2))/7)+1,"00"),"")</f>
        <v/>
      </c>
      <c r="BS55" s="2"/>
      <c r="BT55" s="67">
        <f t="shared" ref="BT55" si="1192">BO55</f>
        <v>44343</v>
      </c>
      <c r="BU55" s="6"/>
      <c r="BV55" s="84"/>
      <c r="BW55" s="6"/>
      <c r="BX55" s="84"/>
      <c r="BY55" s="7"/>
      <c r="CA55" s="19" t="str">
        <f t="shared" si="19"/>
        <v>D</v>
      </c>
      <c r="CB55" s="20">
        <f t="shared" ref="CB55" si="1193">CB53+1</f>
        <v>44374</v>
      </c>
      <c r="CC55" s="11" t="str">
        <f>TEXT(CB55-DATE(An,1,1)+1,"000")&amp;" - "&amp;TEXT(DATE(An,12,31)-CB53,"000")-1</f>
        <v>178 - 187</v>
      </c>
      <c r="CD55" s="108" t="str">
        <f>IFERROR(INDEX(Paramètres_Application!$J$2:$J$35,MATCH(Calendrier!CB55,Paramètres_Application!$I$2:$I$35,0)),"")</f>
        <v/>
      </c>
      <c r="CE55" s="88" t="str">
        <f>IF(CA55="L","S" &amp; TEXT(INT((CB55-LOOKUP(CB55,DATE(YEAR(CB55)+{-1;0;1},1,3)-WEEKDAY(DATE(YEAR(CB55)+{-1;0;1},1,3))+2))/7)+1,"00"),"")</f>
        <v/>
      </c>
      <c r="CF55" s="2"/>
      <c r="CG55" s="67">
        <f t="shared" ref="CG55" si="1194">CB55</f>
        <v>44374</v>
      </c>
      <c r="CH55" s="6"/>
      <c r="CI55" s="84"/>
      <c r="CJ55" s="6"/>
      <c r="CK55" s="84"/>
      <c r="CL55" s="7"/>
      <c r="CN55" s="23" t="str">
        <f t="shared" si="20"/>
        <v>M</v>
      </c>
      <c r="CO55" s="24">
        <f t="shared" ref="CO55" si="1195">CO53+1</f>
        <v>44404</v>
      </c>
      <c r="CP55" s="22" t="str">
        <f>TEXT(CO55-DATE(An,1,1)+1,"000")&amp;" - "&amp;TEXT(DATE(An,12,31)-CO53,"000")-1</f>
        <v>208 - 157</v>
      </c>
      <c r="CQ55" s="108" t="str">
        <f>IFERROR(INDEX(Paramètres_Application!$J$2:$J$35,MATCH(Calendrier!CO55,Paramètres_Application!$I$2:$I$35,0)),"")</f>
        <v/>
      </c>
      <c r="CR55" s="88" t="str">
        <f>IF(CN55="L","S" &amp; TEXT(INT((CO55-LOOKUP(CO55,DATE(YEAR(CO55)+{-1;0;1},1,3)-WEEKDAY(DATE(YEAR(CO55)+{-1;0;1},1,3))+2))/7)+1,"00"),"")</f>
        <v/>
      </c>
      <c r="CS55" s="2"/>
      <c r="CT55" s="67">
        <f t="shared" ref="CT55" si="1196">CO55</f>
        <v>44404</v>
      </c>
      <c r="CU55" s="6"/>
      <c r="CV55" s="84"/>
      <c r="CW55" s="6"/>
      <c r="CX55" s="84"/>
      <c r="CY55" s="7"/>
      <c r="CZ55" s="18"/>
      <c r="DA55" s="19" t="str">
        <f t="shared" si="21"/>
        <v>D</v>
      </c>
      <c r="DB55" s="20">
        <f t="shared" ref="DB55" si="1197">DB53+1</f>
        <v>44374</v>
      </c>
      <c r="DC55" s="11" t="str">
        <f>TEXT(DB55-DATE(An,1,1)+1,"000")&amp;" - "&amp;TEXT(DATE(An,12,31)-DB53,"000")-1</f>
        <v>178 - 187</v>
      </c>
      <c r="DD55" s="108" t="str">
        <f>IFERROR(INDEX(Paramètres_Application!$J$2:$J$35,MATCH(Calendrier!DB55,Paramètres_Application!$I$2:$I$35,0)),"")</f>
        <v/>
      </c>
      <c r="DE55" s="88" t="str">
        <f>IF(DA55="L","S" &amp; TEXT(INT((DB55-LOOKUP(DB55,DATE(YEAR(DB55)+{-1;0;1},1,3)-WEEKDAY(DATE(YEAR(DB55)+{-1;0;1},1,3))+2))/7)+1,"00"),"")</f>
        <v/>
      </c>
      <c r="DF55" s="2"/>
      <c r="DG55" s="67">
        <f t="shared" ref="DG55" si="1198">DB55</f>
        <v>44374</v>
      </c>
      <c r="DH55" s="6"/>
      <c r="DI55" s="84"/>
      <c r="DJ55" s="6"/>
      <c r="DK55" s="84"/>
      <c r="DL55" s="7"/>
      <c r="DN55" s="23" t="str">
        <f t="shared" si="22"/>
        <v>M</v>
      </c>
      <c r="DO55" s="24">
        <f t="shared" ref="DO55" si="1199">DO53+1</f>
        <v>44404</v>
      </c>
      <c r="DP55" s="22" t="str">
        <f>TEXT(DO55-DATE(An,1,1)+1,"000")&amp;" - "&amp;TEXT(DATE(An,12,31)-DO53,"000")-1</f>
        <v>208 - 157</v>
      </c>
      <c r="DQ55" s="108" t="str">
        <f>IFERROR(INDEX(Paramètres_Application!$J$2:$J$35,MATCH(Calendrier!DO55,Paramètres_Application!$I$2:$I$35,0)),"")</f>
        <v/>
      </c>
      <c r="DR55" s="88" t="str">
        <f>IF(DN55="L","S" &amp; TEXT(INT((DO55-LOOKUP(DO55,DATE(YEAR(DO55)+{-1;0;1},1,3)-WEEKDAY(DATE(YEAR(DO55)+{-1;0;1},1,3))+2))/7)+1,"00"),"")</f>
        <v/>
      </c>
      <c r="DS55" s="2"/>
      <c r="DT55" s="67">
        <f t="shared" ref="DT55" si="1200">DO55</f>
        <v>44404</v>
      </c>
      <c r="DU55" s="6"/>
      <c r="DV55" s="84"/>
      <c r="DW55" s="6"/>
      <c r="DX55" s="84"/>
      <c r="DY55" s="7"/>
      <c r="EA55" s="19" t="str">
        <f t="shared" si="23"/>
        <v>V</v>
      </c>
      <c r="EB55" s="20">
        <f t="shared" ref="EB55" si="1201">EB53+1</f>
        <v>44435</v>
      </c>
      <c r="EC55" s="11" t="str">
        <f>TEXT(EB55-DATE(An,1,1)+1,"000")&amp;" - "&amp;TEXT(DATE(An,12,31)-EB53,"000")-1</f>
        <v>239 - 126</v>
      </c>
      <c r="ED55" s="108" t="str">
        <f>IFERROR(INDEX(Paramètres_Application!$J$2:$J$35,MATCH(Calendrier!EB55,Paramètres_Application!$I$2:$I$35,0)),"")</f>
        <v/>
      </c>
      <c r="EE55" s="88" t="str">
        <f>IF(EA55="L","S" &amp; TEXT(INT((EB55-LOOKUP(EB55,DATE(YEAR(EB55)+{-1;0;1},1,3)-WEEKDAY(DATE(YEAR(EB55)+{-1;0;1},1,3))+2))/7)+1,"00"),"")</f>
        <v/>
      </c>
      <c r="EF55" s="2"/>
      <c r="EG55" s="67">
        <f t="shared" ref="EG55" si="1202">EB55</f>
        <v>44435</v>
      </c>
      <c r="EH55" s="6"/>
      <c r="EI55" s="84"/>
      <c r="EJ55" s="6"/>
      <c r="EK55" s="84"/>
      <c r="EL55" s="7"/>
      <c r="EN55" s="23" t="str">
        <f t="shared" si="24"/>
        <v>L</v>
      </c>
      <c r="EO55" s="24">
        <f t="shared" ref="EO55" si="1203">EO53+1</f>
        <v>44466</v>
      </c>
      <c r="EP55" s="22" t="str">
        <f>TEXT(EO55-DATE(An,1,1)+1,"000")&amp;" - "&amp;TEXT(DATE(An,12,31)-EO53,"000")-1</f>
        <v>270 - 95</v>
      </c>
      <c r="EQ55" s="108" t="str">
        <f>IFERROR(INDEX(Paramètres_Application!$J$2:$J$35,MATCH(Calendrier!EO55,Paramètres_Application!$I$2:$I$35,0)),"")</f>
        <v/>
      </c>
      <c r="ER55" s="88" t="str">
        <f>IF(EN55="L","S" &amp; TEXT(INT((EO55-LOOKUP(EO55,DATE(YEAR(EO55)+{-1;0;1},1,3)-WEEKDAY(DATE(YEAR(EO55)+{-1;0;1},1,3))+2))/7)+1,"00"),"")</f>
        <v>S39</v>
      </c>
      <c r="ES55" s="2"/>
      <c r="ET55" s="67">
        <f t="shared" ref="ET55" si="1204">EO55</f>
        <v>44466</v>
      </c>
      <c r="EU55" s="6"/>
      <c r="EV55" s="84"/>
      <c r="EW55" s="6"/>
      <c r="EX55" s="84"/>
      <c r="EY55" s="7"/>
      <c r="FA55" s="19" t="str">
        <f t="shared" si="25"/>
        <v>M</v>
      </c>
      <c r="FB55" s="20">
        <f t="shared" ref="FB55" si="1205">FB53+1</f>
        <v>44496</v>
      </c>
      <c r="FC55" s="11" t="str">
        <f>TEXT(FB55-DATE(An,1,1)+1,"000")&amp;" - "&amp;TEXT(DATE(An,12,31)-FB53,"000")-1</f>
        <v>300 - 65</v>
      </c>
      <c r="FD55" s="108" t="str">
        <f>IFERROR(INDEX(Paramètres_Application!$J$2:$J$35,MATCH(Calendrier!FB55,Paramètres_Application!$I$2:$I$35,0)),"")</f>
        <v/>
      </c>
      <c r="FE55" s="88" t="str">
        <f>IF(FA55="L","S" &amp; TEXT(INT((FB55-LOOKUP(FB55,DATE(YEAR(FB55)+{-1;0;1},1,3)-WEEKDAY(DATE(YEAR(FB55)+{-1;0;1},1,3))+2))/7)+1,"00"),"")</f>
        <v/>
      </c>
      <c r="FF55" s="2"/>
      <c r="FG55" s="67">
        <f t="shared" ref="FG55" si="1206">FB55</f>
        <v>44496</v>
      </c>
      <c r="FH55" s="6"/>
      <c r="FI55" s="84"/>
      <c r="FJ55" s="6"/>
      <c r="FK55" s="84"/>
      <c r="FL55" s="7"/>
      <c r="FN55" s="23" t="str">
        <f t="shared" si="26"/>
        <v>S</v>
      </c>
      <c r="FO55" s="24">
        <f t="shared" ref="FO55" si="1207">FO53+1</f>
        <v>44527</v>
      </c>
      <c r="FP55" s="22" t="str">
        <f>TEXT(FO55-DATE(An,1,1)+1,"000")&amp;" - "&amp;TEXT(DATE(An,12,31)-FO53,"000")-1</f>
        <v>331 - 34</v>
      </c>
      <c r="FQ55" s="108" t="str">
        <f>IFERROR(INDEX(Paramètres_Application!$J$2:$J$35,MATCH(Calendrier!FO55,Paramètres_Application!$I$2:$I$35,0)),"")</f>
        <v/>
      </c>
      <c r="FR55" s="88" t="str">
        <f>IF(FN55="L","S" &amp; TEXT(INT((FO55-LOOKUP(FO55,DATE(YEAR(FO55)+{-1;0;1},1,3)-WEEKDAY(DATE(YEAR(FO55)+{-1;0;1},1,3))+2))/7)+1,"00"),"")</f>
        <v/>
      </c>
      <c r="FS55" s="32"/>
      <c r="FT55" s="67">
        <f t="shared" ref="FT55" si="1208">FO55</f>
        <v>44527</v>
      </c>
      <c r="FU55" s="6"/>
      <c r="FV55" s="84"/>
      <c r="FW55" s="6"/>
      <c r="FX55" s="84"/>
      <c r="FY55" s="7"/>
      <c r="GA55" s="19" t="str">
        <f t="shared" si="27"/>
        <v>L</v>
      </c>
      <c r="GB55" s="20">
        <f t="shared" ref="GB55" si="1209">GB53+1</f>
        <v>44557</v>
      </c>
      <c r="GC55" s="11" t="str">
        <f>TEXT(GB55-DATE(An,1,1)+1,"000")&amp;" - "&amp;TEXT(DATE(An,12,31)-GB53,"000")-1</f>
        <v>361 - 4</v>
      </c>
      <c r="GD55" s="108" t="str">
        <f>IFERROR(INDEX(Paramètres_Application!$J$2:$J$35,MATCH(Calendrier!GB55,Paramètres_Application!$I$2:$I$35,0)),"")</f>
        <v/>
      </c>
      <c r="GE55" s="88" t="str">
        <f>IF(GA55="L","S" &amp; TEXT(INT((GB55-LOOKUP(GB55,DATE(YEAR(GB55)+{-1;0;1},1,3)-WEEKDAY(DATE(YEAR(GB55)+{-1;0;1},1,3))+2))/7)+1,"00"),"")</f>
        <v>S52</v>
      </c>
      <c r="GF55" s="2"/>
      <c r="GG55" s="67">
        <f t="shared" ref="GG55" si="1210">GB55</f>
        <v>44557</v>
      </c>
      <c r="GH55" s="6"/>
      <c r="GI55" s="84"/>
      <c r="GJ55" s="6"/>
      <c r="GK55" s="84"/>
      <c r="GL55" s="7"/>
      <c r="GN55" s="23" t="str">
        <f t="shared" si="28"/>
        <v>J</v>
      </c>
      <c r="GO55" s="24">
        <f t="shared" ref="GO55" si="1211">GO53+1</f>
        <v>44588</v>
      </c>
      <c r="GP55" s="22" t="str">
        <f>TEXT(GO55-DATE(An+1,1,1)+1,"000")&amp;" - "&amp;TEXT(DATE(An+1,12,31)-GO53,"000")-1</f>
        <v>027 - 338</v>
      </c>
      <c r="GQ55" s="108" t="str">
        <f>IFERROR(INDEX(Paramètres_Application!$J$2:$J$35,MATCH(Calendrier!GO55,Paramètres_Application!$I$2:$I$35,0)),"")</f>
        <v/>
      </c>
      <c r="GR55" s="88" t="str">
        <f>IF(GN55="L","S" &amp; TEXT(INT((GO55-LOOKUP(GO55,DATE(YEAR(GO55)+{-1;0;1},1,3)-WEEKDAY(DATE(YEAR(GO55)+{-1;0;1},1,3))+2))/7)+1,"00"),"")</f>
        <v/>
      </c>
      <c r="GS55" s="2"/>
      <c r="GT55" s="67">
        <f t="shared" ref="GT55" si="1212">GO55</f>
        <v>44588</v>
      </c>
      <c r="GU55" s="6"/>
      <c r="GV55" s="84"/>
      <c r="GW55" s="6"/>
      <c r="GX55" s="84"/>
      <c r="GY55" s="7"/>
    </row>
    <row r="56" spans="1:207" ht="22.5" customHeight="1" x14ac:dyDescent="0.25">
      <c r="A56" s="81" t="str">
        <f>INDEX(Paramètres_Application!$N$1:$N$367,SUMPRODUCT((Paramètres_Application!$L$2:$L$367=MONTH(B55))*(DAY(B55)=Paramètres_Application!$M$2:$M$367)*ROW(Paramètres_Application!$L$2:$L$367)))</f>
        <v xml:space="preserve"> Jean</v>
      </c>
      <c r="B56" s="82"/>
      <c r="C56" s="83"/>
      <c r="D56" s="109"/>
      <c r="E56" s="89"/>
      <c r="F56" s="2"/>
      <c r="G56" s="67">
        <f t="shared" ref="G56" si="1213">B55</f>
        <v>44192</v>
      </c>
      <c r="H56" s="6"/>
      <c r="I56" s="84"/>
      <c r="J56" s="6"/>
      <c r="K56" s="84"/>
      <c r="L56" s="7"/>
      <c r="N56" s="81" t="str">
        <f>INDEX(Paramètres_Application!$N$1:$N$367,SUMPRODUCT((Paramètres_Application!$L$2:$L$367=MONTH(O55))*(DAY(O55)=Paramètres_Application!$M$2:$M$367)*ROW(Paramètres_Application!$L$2:$L$367)))</f>
        <v xml:space="preserve"> Angèle</v>
      </c>
      <c r="O56" s="82"/>
      <c r="P56" s="83"/>
      <c r="Q56" s="109"/>
      <c r="R56" s="89"/>
      <c r="S56" s="2"/>
      <c r="T56" s="67">
        <f t="shared" ref="T56" si="1214">O55</f>
        <v>44223</v>
      </c>
      <c r="U56" s="6"/>
      <c r="V56" s="84"/>
      <c r="W56" s="6"/>
      <c r="X56" s="84"/>
      <c r="Y56" s="7"/>
      <c r="AA56" s="81" t="str">
        <f>INDEX(Paramètres_Application!$N$1:$N$367,SUMPRODUCT((Paramètres_Application!$L$2:$L$367=MONTH(AB55))*(DAY(AB55)=Paramètres_Application!$M$2:$M$367)*ROW(Paramètres_Application!$L$2:$L$367)))</f>
        <v xml:space="preserve"> Honorine</v>
      </c>
      <c r="AB56" s="82"/>
      <c r="AC56" s="83"/>
      <c r="AD56" s="109"/>
      <c r="AE56" s="89"/>
      <c r="AF56" s="2"/>
      <c r="AG56" s="67">
        <f t="shared" ref="AG56" si="1215">AB55</f>
        <v>44254</v>
      </c>
      <c r="AH56" s="6"/>
      <c r="AI56" s="84"/>
      <c r="AJ56" s="6"/>
      <c r="AK56" s="84"/>
      <c r="AL56" s="7"/>
      <c r="AN56" s="81" t="str">
        <f>INDEX(Paramètres_Application!$N$1:$N$367,SUMPRODUCT((Paramètres_Application!$L$2:$L$367=MONTH(AO55))*(DAY(AO55)=Paramètres_Application!$M$2:$M$367)*ROW(Paramètres_Application!$L$2:$L$367)))</f>
        <v xml:space="preserve"> Habib</v>
      </c>
      <c r="AO56" s="82"/>
      <c r="AP56" s="83"/>
      <c r="AQ56" s="109"/>
      <c r="AR56" s="89"/>
      <c r="AS56" s="2"/>
      <c r="AT56" s="67">
        <f t="shared" ref="AT56" si="1216">AO55</f>
        <v>44282</v>
      </c>
      <c r="AU56" s="6"/>
      <c r="AV56" s="84"/>
      <c r="AW56" s="6"/>
      <c r="AX56" s="84"/>
      <c r="AY56" s="7"/>
      <c r="BA56" s="81" t="str">
        <f>INDEX(Paramètres_Application!$N$1:$N$367,SUMPRODUCT((Paramètres_Application!$L$2:$L$367=MONTH(BB55))*(DAY(BB55)=Paramètres_Application!$M$2:$M$367)*ROW(Paramètres_Application!$L$2:$L$367)))</f>
        <v xml:space="preserve"> Zita</v>
      </c>
      <c r="BB56" s="82"/>
      <c r="BC56" s="83"/>
      <c r="BD56" s="109"/>
      <c r="BE56" s="89"/>
      <c r="BF56" s="2"/>
      <c r="BG56" s="67">
        <f t="shared" ref="BG56" si="1217">BB55</f>
        <v>44313</v>
      </c>
      <c r="BH56" s="6"/>
      <c r="BI56" s="84"/>
      <c r="BJ56" s="6"/>
      <c r="BK56" s="84"/>
      <c r="BL56" s="7"/>
      <c r="BN56" s="81" t="str">
        <f>INDEX(Paramètres_Application!$N$1:$N$367,SUMPRODUCT((Paramètres_Application!$L$2:$L$367=MONTH(BO55))*(DAY(BO55)=Paramètres_Application!$M$2:$M$367)*ROW(Paramètres_Application!$L$2:$L$367)))</f>
        <v xml:space="preserve"> Augustin</v>
      </c>
      <c r="BO56" s="82"/>
      <c r="BP56" s="83"/>
      <c r="BQ56" s="109"/>
      <c r="BR56" s="89"/>
      <c r="BS56" s="2"/>
      <c r="BT56" s="67">
        <f t="shared" ref="BT56" si="1218">BO55</f>
        <v>44343</v>
      </c>
      <c r="BU56" s="6"/>
      <c r="BV56" s="84"/>
      <c r="BW56" s="6"/>
      <c r="BX56" s="84"/>
      <c r="BY56" s="7"/>
      <c r="CA56" s="81" t="str">
        <f>INDEX(Paramètres_Application!$N$1:$N$367,SUMPRODUCT((Paramètres_Application!$L$2:$L$367=MONTH(CB55))*(DAY(CB55)=Paramètres_Application!$M$2:$M$367)*ROW(Paramètres_Application!$L$2:$L$367)))</f>
        <v xml:space="preserve"> Fernand</v>
      </c>
      <c r="CB56" s="82"/>
      <c r="CC56" s="83"/>
      <c r="CD56" s="109"/>
      <c r="CE56" s="89"/>
      <c r="CF56" s="2"/>
      <c r="CG56" s="67">
        <f t="shared" ref="CG56" si="1219">CB55</f>
        <v>44374</v>
      </c>
      <c r="CH56" s="6"/>
      <c r="CI56" s="84"/>
      <c r="CJ56" s="6"/>
      <c r="CK56" s="84"/>
      <c r="CL56" s="7"/>
      <c r="CN56" s="81" t="str">
        <f>INDEX(Paramètres_Application!$N$1:$N$367,SUMPRODUCT((Paramètres_Application!$L$2:$L$367=MONTH(CO55))*(DAY(CO55)=Paramètres_Application!$M$2:$M$367)*ROW(Paramètres_Application!$L$2:$L$367)))</f>
        <v xml:space="preserve"> Nathalie</v>
      </c>
      <c r="CO56" s="82"/>
      <c r="CP56" s="83"/>
      <c r="CQ56" s="109"/>
      <c r="CR56" s="89"/>
      <c r="CS56" s="2"/>
      <c r="CT56" s="67">
        <f t="shared" ref="CT56" si="1220">CO55</f>
        <v>44404</v>
      </c>
      <c r="CU56" s="6"/>
      <c r="CV56" s="84"/>
      <c r="CW56" s="6"/>
      <c r="CX56" s="84"/>
      <c r="CY56" s="7"/>
      <c r="CZ56" s="18"/>
      <c r="DA56" s="81" t="str">
        <f>INDEX(Paramètres_Application!$N$1:$N$367,SUMPRODUCT((Paramètres_Application!$L$2:$L$367=MONTH(DB55))*(DAY(DB55)=Paramètres_Application!$M$2:$M$367)*ROW(Paramètres_Application!$L$2:$L$367)))</f>
        <v xml:space="preserve"> Fernand</v>
      </c>
      <c r="DB56" s="82"/>
      <c r="DC56" s="83"/>
      <c r="DD56" s="109"/>
      <c r="DE56" s="89"/>
      <c r="DF56" s="2"/>
      <c r="DG56" s="67">
        <f t="shared" ref="DG56" si="1221">DB55</f>
        <v>44374</v>
      </c>
      <c r="DH56" s="6"/>
      <c r="DI56" s="84"/>
      <c r="DJ56" s="6"/>
      <c r="DK56" s="84"/>
      <c r="DL56" s="7"/>
      <c r="DN56" s="81" t="str">
        <f>INDEX(Paramètres_Application!$N$1:$N$367,SUMPRODUCT((Paramètres_Application!$L$2:$L$367=MONTH(DO55))*(DAY(DO55)=Paramètres_Application!$M$2:$M$367)*ROW(Paramètres_Application!$L$2:$L$367)))</f>
        <v xml:space="preserve"> Nathalie</v>
      </c>
      <c r="DO56" s="82"/>
      <c r="DP56" s="83"/>
      <c r="DQ56" s="109"/>
      <c r="DR56" s="89"/>
      <c r="DS56" s="2"/>
      <c r="DT56" s="67">
        <f t="shared" ref="DT56" si="1222">DO55</f>
        <v>44404</v>
      </c>
      <c r="DU56" s="6"/>
      <c r="DV56" s="84"/>
      <c r="DW56" s="6"/>
      <c r="DX56" s="84"/>
      <c r="DY56" s="7"/>
      <c r="EA56" s="81" t="str">
        <f>INDEX(Paramètres_Application!$N$1:$N$367,SUMPRODUCT((Paramètres_Application!$L$2:$L$367=MONTH(EB55))*(DAY(EB55)=Paramètres_Application!$M$2:$M$367)*ROW(Paramètres_Application!$L$2:$L$367)))</f>
        <v xml:space="preserve"> Monique</v>
      </c>
      <c r="EB56" s="82"/>
      <c r="EC56" s="83"/>
      <c r="ED56" s="109"/>
      <c r="EE56" s="89"/>
      <c r="EF56" s="2"/>
      <c r="EG56" s="67">
        <f t="shared" ref="EG56" si="1223">EB55</f>
        <v>44435</v>
      </c>
      <c r="EH56" s="6"/>
      <c r="EI56" s="84"/>
      <c r="EJ56" s="6"/>
      <c r="EK56" s="84"/>
      <c r="EL56" s="7"/>
      <c r="EN56" s="81" t="str">
        <f>INDEX(Paramètres_Application!$N$1:$N$367,SUMPRODUCT((Paramètres_Application!$L$2:$L$367=MONTH(EO55))*(DAY(EO55)=Paramètres_Application!$M$2:$M$367)*ROW(Paramètres_Application!$L$2:$L$367)))</f>
        <v xml:space="preserve"> Vincent de Paul</v>
      </c>
      <c r="EO56" s="82"/>
      <c r="EP56" s="83"/>
      <c r="EQ56" s="109"/>
      <c r="ER56" s="89"/>
      <c r="ES56" s="2"/>
      <c r="ET56" s="67">
        <f t="shared" ref="ET56" si="1224">EO55</f>
        <v>44466</v>
      </c>
      <c r="EU56" s="6"/>
      <c r="EV56" s="84"/>
      <c r="EW56" s="6"/>
      <c r="EX56" s="84"/>
      <c r="EY56" s="7"/>
      <c r="FA56" s="81" t="str">
        <f>INDEX(Paramètres_Application!$N$1:$N$367,SUMPRODUCT((Paramètres_Application!$L$2:$L$367=MONTH(FB55))*(DAY(FB55)=Paramètres_Application!$M$2:$M$367)*ROW(Paramètres_Application!$L$2:$L$367)))</f>
        <v xml:space="preserve"> Emeline</v>
      </c>
      <c r="FB56" s="82"/>
      <c r="FC56" s="83"/>
      <c r="FD56" s="109"/>
      <c r="FE56" s="89"/>
      <c r="FF56" s="2"/>
      <c r="FG56" s="67">
        <f t="shared" ref="FG56" si="1225">FB55</f>
        <v>44496</v>
      </c>
      <c r="FH56" s="6"/>
      <c r="FI56" s="84"/>
      <c r="FJ56" s="6"/>
      <c r="FK56" s="84"/>
      <c r="FL56" s="7"/>
      <c r="FN56" s="97" t="str">
        <f>INDEX(Paramètres_Application!$N$1:$N$367,SUMPRODUCT((Paramètres_Application!$L$2:$L$367=MONTH(FO55))*(DAY(FO55)=Paramètres_Application!$M$2:$M$367)*ROW(Paramètres_Application!$L$2:$L$367)))</f>
        <v xml:space="preserve"> Sévrin</v>
      </c>
      <c r="FO56" s="98"/>
      <c r="FP56" s="99"/>
      <c r="FQ56" s="109"/>
      <c r="FR56" s="89"/>
      <c r="FS56" s="32"/>
      <c r="FT56" s="67">
        <f t="shared" ref="FT56" si="1226">FO55</f>
        <v>44527</v>
      </c>
      <c r="FU56" s="6"/>
      <c r="FV56" s="84"/>
      <c r="FW56" s="6"/>
      <c r="FX56" s="84"/>
      <c r="FY56" s="7"/>
      <c r="GA56" s="81" t="str">
        <f>INDEX(Paramètres_Application!$N$1:$N$367,SUMPRODUCT((Paramètres_Application!$L$2:$L$367=MONTH(GB55))*(DAY(GB55)=Paramètres_Application!$M$2:$M$367)*ROW(Paramètres_Application!$L$2:$L$367)))</f>
        <v xml:space="preserve"> Jean</v>
      </c>
      <c r="GB56" s="82"/>
      <c r="GC56" s="83"/>
      <c r="GD56" s="109"/>
      <c r="GE56" s="89"/>
      <c r="GF56" s="2"/>
      <c r="GG56" s="67">
        <f t="shared" ref="GG56" si="1227">GB55</f>
        <v>44557</v>
      </c>
      <c r="GH56" s="6"/>
      <c r="GI56" s="84"/>
      <c r="GJ56" s="6"/>
      <c r="GK56" s="84"/>
      <c r="GL56" s="7"/>
      <c r="GN56" s="81" t="str">
        <f>INDEX(Paramètres_Application!$N$1:$N$367,SUMPRODUCT((Paramètres_Application!$L$2:$L$367=MONTH(GO55))*(DAY(GO55)=Paramètres_Application!$M$2:$M$367)*ROW(Paramètres_Application!$L$2:$L$367)))</f>
        <v xml:space="preserve"> Angèle</v>
      </c>
      <c r="GO56" s="82"/>
      <c r="GP56" s="83"/>
      <c r="GQ56" s="109"/>
      <c r="GR56" s="89"/>
      <c r="GS56" s="2"/>
      <c r="GT56" s="67">
        <f t="shared" ref="GT56" si="1228">GO55</f>
        <v>44588</v>
      </c>
      <c r="GU56" s="6"/>
      <c r="GV56" s="84"/>
      <c r="GW56" s="6"/>
      <c r="GX56" s="84"/>
      <c r="GY56" s="7"/>
    </row>
    <row r="57" spans="1:207" ht="22.5" customHeight="1" x14ac:dyDescent="0.25">
      <c r="A57" s="19" t="str">
        <f t="shared" si="13"/>
        <v>L</v>
      </c>
      <c r="B57" s="20">
        <f t="shared" ref="B57" si="1229">B55+1</f>
        <v>44193</v>
      </c>
      <c r="C57" s="11" t="str">
        <f>TEXT(B57-DATE(An-1,1,1)+((DATE(An,1,1)-DATE(An-1,1,1))-365),"000")&amp;" - "&amp;TEXT(DATE(An-1,12,31)-B57,"000")</f>
        <v>363 - 003</v>
      </c>
      <c r="D57" s="108" t="str">
        <f>IFERROR(INDEX(Paramètres_Application!$J$2:$J$35,MATCH(Calendrier!B57,Paramètres_Application!$I$2:$I$35,0)),"")</f>
        <v/>
      </c>
      <c r="E57" s="88" t="str">
        <f>IF(A57="L","S" &amp; TEXT(INT((B57-LOOKUP(B57,DATE(YEAR(B57)+{-1;0;1},1,3)-WEEKDAY(DATE(YEAR(B57)+{-1;0;1},1,3))+2))/7)+1,"00"),"")</f>
        <v>S53</v>
      </c>
      <c r="F57" s="2"/>
      <c r="G57" s="67">
        <f t="shared" ref="G57" si="1230">B57</f>
        <v>44193</v>
      </c>
      <c r="H57" s="6"/>
      <c r="I57" s="84"/>
      <c r="J57" s="6"/>
      <c r="K57" s="84"/>
      <c r="L57" s="7"/>
      <c r="N57" s="9" t="str">
        <f t="shared" si="14"/>
        <v>J</v>
      </c>
      <c r="O57" s="10">
        <f t="shared" ref="O57" si="1231">O55+1</f>
        <v>44224</v>
      </c>
      <c r="P57" s="11" t="str">
        <f>TEXT(O57-DATE(An,1,1)+1,"000")&amp;" - "&amp;TEXT(DATE(An,12,31)-O55,"000")-1</f>
        <v>028 - 337</v>
      </c>
      <c r="Q57" s="108" t="str">
        <f>IFERROR(INDEX(Paramètres_Application!$J$2:$J$35,MATCH(Calendrier!O57,Paramètres_Application!$I$2:$I$35,0)),"")</f>
        <v/>
      </c>
      <c r="R57" s="88" t="str">
        <f>IF(N57="L","S" &amp; TEXT(INT((O57-LOOKUP(O57,DATE(YEAR(O57)+{-1;0;1},1,3)-WEEKDAY(DATE(YEAR(O57)+{-1;0;1},1,3))+2))/7)+1,"00"),"")</f>
        <v/>
      </c>
      <c r="S57" s="2"/>
      <c r="T57" s="67">
        <f t="shared" ref="T57" si="1232">O57</f>
        <v>44224</v>
      </c>
      <c r="U57" s="6"/>
      <c r="V57" s="84"/>
      <c r="W57" s="6"/>
      <c r="X57" s="84"/>
      <c r="Y57" s="7"/>
      <c r="AA57" s="19" t="str">
        <f t="shared" si="15"/>
        <v>D</v>
      </c>
      <c r="AB57" s="20">
        <f t="shared" ref="AB57" si="1233">AB55+1</f>
        <v>44255</v>
      </c>
      <c r="AC57" s="11" t="str">
        <f>TEXT(AB57-DATE(An,1,1)+1,"000")&amp;" - "&amp;TEXT(DATE(An,12,31)-AB55,"000")-1</f>
        <v>059 - 306</v>
      </c>
      <c r="AD57" s="108" t="str">
        <f>IFERROR(INDEX(Paramètres_Application!$J$2:$J$35,MATCH(Calendrier!AB57,Paramètres_Application!$I$2:$I$35,0)),"")</f>
        <v/>
      </c>
      <c r="AE57" s="88" t="str">
        <f>IF(AA57="L","S" &amp; TEXT(INT((AB57-LOOKUP(AB57,DATE(YEAR(AB57)+{-1;0;1},1,3)-WEEKDAY(DATE(YEAR(AB57)+{-1;0;1},1,3))+2))/7)+1,"00"),"")</f>
        <v/>
      </c>
      <c r="AF57" s="100"/>
      <c r="AG57" s="67">
        <f t="shared" ref="AG57" si="1234">AB57</f>
        <v>44255</v>
      </c>
      <c r="AH57" s="84"/>
      <c r="AI57" s="84"/>
      <c r="AJ57" s="84"/>
      <c r="AK57" s="84"/>
      <c r="AL57" s="84"/>
      <c r="AN57" s="23" t="str">
        <f t="shared" si="16"/>
        <v>D</v>
      </c>
      <c r="AO57" s="24">
        <f t="shared" ref="AO57" si="1235">AO55+1</f>
        <v>44283</v>
      </c>
      <c r="AP57" s="22" t="str">
        <f>TEXT(AO57-DATE(An,1,1)+1,"000")&amp;" - "&amp;TEXT(DATE(An,12,31)-AO55,"000")-1</f>
        <v>087 - 278</v>
      </c>
      <c r="AQ57" s="108" t="str">
        <f>IFERROR(INDEX(Paramètres_Application!$J$2:$J$35,MATCH(Calendrier!AO57,Paramètres_Application!$I$2:$I$35,0)),"")</f>
        <v/>
      </c>
      <c r="AR57" s="88" t="str">
        <f>IF(AN57="L","S" &amp; TEXT(INT((AO57-LOOKUP(AO57,DATE(YEAR(AO57)+{-1;0;1},1,3)-WEEKDAY(DATE(YEAR(AO57)+{-1;0;1},1,3))+2))/7)+1,"00"),"")</f>
        <v/>
      </c>
      <c r="AS57" s="2"/>
      <c r="AT57" s="67">
        <f t="shared" ref="AT57" si="1236">AO57</f>
        <v>44283</v>
      </c>
      <c r="AU57" s="6"/>
      <c r="AV57" s="84"/>
      <c r="AW57" s="6"/>
      <c r="AX57" s="84"/>
      <c r="AY57" s="7"/>
      <c r="BA57" s="19" t="str">
        <f t="shared" si="17"/>
        <v>M</v>
      </c>
      <c r="BB57" s="20">
        <f t="shared" ref="BB57" si="1237">BB55+1</f>
        <v>44314</v>
      </c>
      <c r="BC57" s="11" t="str">
        <f>TEXT(BB57-DATE(An,1,1)+1,"000")&amp;" - "&amp;TEXT(DATE(An,12,31)-BB55,"000")-1</f>
        <v>118 - 247</v>
      </c>
      <c r="BD57" s="108" t="str">
        <f>IFERROR(INDEX(Paramètres_Application!$J$2:$J$35,MATCH(Calendrier!BB57,Paramètres_Application!$I$2:$I$35,0)),"")</f>
        <v/>
      </c>
      <c r="BE57" s="88" t="str">
        <f>IF(BA57="L","S" &amp; TEXT(INT((BB57-LOOKUP(BB57,DATE(YEAR(BB57)+{-1;0;1},1,3)-WEEKDAY(DATE(YEAR(BB57)+{-1;0;1},1,3))+2))/7)+1,"00"),"")</f>
        <v/>
      </c>
      <c r="BF57" s="2"/>
      <c r="BG57" s="67">
        <f t="shared" ref="BG57" si="1238">BB57</f>
        <v>44314</v>
      </c>
      <c r="BH57" s="6"/>
      <c r="BI57" s="84"/>
      <c r="BJ57" s="6"/>
      <c r="BK57" s="84"/>
      <c r="BL57" s="7"/>
      <c r="BN57" s="23" t="str">
        <f t="shared" si="18"/>
        <v>V</v>
      </c>
      <c r="BO57" s="24">
        <f t="shared" ref="BO57" si="1239">BO55+1</f>
        <v>44344</v>
      </c>
      <c r="BP57" s="22" t="str">
        <f>TEXT(BO57-DATE(An,1,1)+1,"000")&amp;" - "&amp;TEXT(DATE(An,12,31)-BO55,"000")-1</f>
        <v>148 - 217</v>
      </c>
      <c r="BQ57" s="108" t="str">
        <f>IFERROR(INDEX(Paramètres_Application!$J$2:$J$35,MATCH(Calendrier!BO57,Paramètres_Application!$I$2:$I$35,0)),"")</f>
        <v/>
      </c>
      <c r="BR57" s="88" t="str">
        <f>IF(BN57="L","S" &amp; TEXT(INT((BO57-LOOKUP(BO57,DATE(YEAR(BO57)+{-1;0;1},1,3)-WEEKDAY(DATE(YEAR(BO57)+{-1;0;1},1,3))+2))/7)+1,"00"),"")</f>
        <v/>
      </c>
      <c r="BS57" s="2"/>
      <c r="BT57" s="67">
        <f t="shared" ref="BT57" si="1240">BO57</f>
        <v>44344</v>
      </c>
      <c r="BU57" s="6"/>
      <c r="BV57" s="84"/>
      <c r="BW57" s="6"/>
      <c r="BX57" s="84"/>
      <c r="BY57" s="7"/>
      <c r="CA57" s="19" t="str">
        <f t="shared" si="19"/>
        <v>L</v>
      </c>
      <c r="CB57" s="20">
        <f t="shared" ref="CB57" si="1241">CB55+1</f>
        <v>44375</v>
      </c>
      <c r="CC57" s="11" t="str">
        <f>TEXT(CB57-DATE(An,1,1)+1,"000")&amp;" - "&amp;TEXT(DATE(An,12,31)-CB55,"000")-1</f>
        <v>179 - 186</v>
      </c>
      <c r="CD57" s="108" t="str">
        <f>IFERROR(INDEX(Paramètres_Application!$J$2:$J$35,MATCH(Calendrier!CB57,Paramètres_Application!$I$2:$I$35,0)),"")</f>
        <v/>
      </c>
      <c r="CE57" s="88" t="str">
        <f>IF(CA57="L","S" &amp; TEXT(INT((CB57-LOOKUP(CB57,DATE(YEAR(CB57)+{-1;0;1},1,3)-WEEKDAY(DATE(YEAR(CB57)+{-1;0;1},1,3))+2))/7)+1,"00"),"")</f>
        <v>S26</v>
      </c>
      <c r="CF57" s="2"/>
      <c r="CG57" s="67">
        <f t="shared" ref="CG57" si="1242">CB57</f>
        <v>44375</v>
      </c>
      <c r="CH57" s="6"/>
      <c r="CI57" s="84"/>
      <c r="CJ57" s="6"/>
      <c r="CK57" s="84"/>
      <c r="CL57" s="7"/>
      <c r="CN57" s="23" t="str">
        <f t="shared" si="20"/>
        <v>M</v>
      </c>
      <c r="CO57" s="24">
        <f t="shared" ref="CO57" si="1243">CO55+1</f>
        <v>44405</v>
      </c>
      <c r="CP57" s="22" t="str">
        <f>TEXT(CO57-DATE(An,1,1)+1,"000")&amp;" - "&amp;TEXT(DATE(An,12,31)-CO55,"000")-1</f>
        <v>209 - 156</v>
      </c>
      <c r="CQ57" s="108" t="str">
        <f>IFERROR(INDEX(Paramètres_Application!$J$2:$J$35,MATCH(Calendrier!CO57,Paramètres_Application!$I$2:$I$35,0)),"")</f>
        <v/>
      </c>
      <c r="CR57" s="88" t="str">
        <f>IF(CN57="L","S" &amp; TEXT(INT((CO57-LOOKUP(CO57,DATE(YEAR(CO57)+{-1;0;1},1,3)-WEEKDAY(DATE(YEAR(CO57)+{-1;0;1},1,3))+2))/7)+1,"00"),"")</f>
        <v/>
      </c>
      <c r="CS57" s="2"/>
      <c r="CT57" s="67">
        <f t="shared" ref="CT57" si="1244">CO57</f>
        <v>44405</v>
      </c>
      <c r="CU57" s="6"/>
      <c r="CV57" s="84"/>
      <c r="CW57" s="6"/>
      <c r="CX57" s="84"/>
      <c r="CY57" s="7"/>
      <c r="CZ57" s="18"/>
      <c r="DA57" s="19" t="str">
        <f t="shared" si="21"/>
        <v>L</v>
      </c>
      <c r="DB57" s="20">
        <f t="shared" ref="DB57" si="1245">DB55+1</f>
        <v>44375</v>
      </c>
      <c r="DC57" s="11" t="str">
        <f>TEXT(DB57-DATE(An,1,1)+1,"000")&amp;" - "&amp;TEXT(DATE(An,12,31)-DB55,"000")-1</f>
        <v>179 - 186</v>
      </c>
      <c r="DD57" s="108" t="str">
        <f>IFERROR(INDEX(Paramètres_Application!$J$2:$J$35,MATCH(Calendrier!DB57,Paramètres_Application!$I$2:$I$35,0)),"")</f>
        <v/>
      </c>
      <c r="DE57" s="88" t="str">
        <f>IF(DA57="L","S" &amp; TEXT(INT((DB57-LOOKUP(DB57,DATE(YEAR(DB57)+{-1;0;1},1,3)-WEEKDAY(DATE(YEAR(DB57)+{-1;0;1},1,3))+2))/7)+1,"00"),"")</f>
        <v>S26</v>
      </c>
      <c r="DF57" s="2"/>
      <c r="DG57" s="67">
        <f t="shared" ref="DG57" si="1246">DB57</f>
        <v>44375</v>
      </c>
      <c r="DH57" s="6"/>
      <c r="DI57" s="84"/>
      <c r="DJ57" s="6"/>
      <c r="DK57" s="84"/>
      <c r="DL57" s="7"/>
      <c r="DN57" s="23" t="str">
        <f t="shared" si="22"/>
        <v>M</v>
      </c>
      <c r="DO57" s="24">
        <f t="shared" ref="DO57" si="1247">DO55+1</f>
        <v>44405</v>
      </c>
      <c r="DP57" s="22" t="str">
        <f>TEXT(DO57-DATE(An,1,1)+1,"000")&amp;" - "&amp;TEXT(DATE(An,12,31)-DO55,"000")-1</f>
        <v>209 - 156</v>
      </c>
      <c r="DQ57" s="108" t="str">
        <f>IFERROR(INDEX(Paramètres_Application!$J$2:$J$35,MATCH(Calendrier!DO57,Paramètres_Application!$I$2:$I$35,0)),"")</f>
        <v/>
      </c>
      <c r="DR57" s="88" t="str">
        <f>IF(DN57="L","S" &amp; TEXT(INT((DO57-LOOKUP(DO57,DATE(YEAR(DO57)+{-1;0;1},1,3)-WEEKDAY(DATE(YEAR(DO57)+{-1;0;1},1,3))+2))/7)+1,"00"),"")</f>
        <v/>
      </c>
      <c r="DS57" s="2"/>
      <c r="DT57" s="67">
        <f t="shared" ref="DT57" si="1248">DO57</f>
        <v>44405</v>
      </c>
      <c r="DU57" s="6"/>
      <c r="DV57" s="84"/>
      <c r="DW57" s="6"/>
      <c r="DX57" s="84"/>
      <c r="DY57" s="7"/>
      <c r="EA57" s="19" t="str">
        <f t="shared" si="23"/>
        <v>S</v>
      </c>
      <c r="EB57" s="20">
        <f t="shared" ref="EB57" si="1249">EB55+1</f>
        <v>44436</v>
      </c>
      <c r="EC57" s="11" t="str">
        <f>TEXT(EB57-DATE(An,1,1)+1,"000")&amp;" - "&amp;TEXT(DATE(An,12,31)-EB55,"000")-1</f>
        <v>240 - 125</v>
      </c>
      <c r="ED57" s="108" t="str">
        <f>IFERROR(INDEX(Paramètres_Application!$J$2:$J$35,MATCH(Calendrier!EB57,Paramètres_Application!$I$2:$I$35,0)),"")</f>
        <v/>
      </c>
      <c r="EE57" s="88" t="str">
        <f>IF(EA57="L","S" &amp; TEXT(INT((EB57-LOOKUP(EB57,DATE(YEAR(EB57)+{-1;0;1},1,3)-WEEKDAY(DATE(YEAR(EB57)+{-1;0;1},1,3))+2))/7)+1,"00"),"")</f>
        <v/>
      </c>
      <c r="EF57" s="2"/>
      <c r="EG57" s="67">
        <f t="shared" ref="EG57" si="1250">EB57</f>
        <v>44436</v>
      </c>
      <c r="EH57" s="6"/>
      <c r="EI57" s="84"/>
      <c r="EJ57" s="6"/>
      <c r="EK57" s="84"/>
      <c r="EL57" s="7"/>
      <c r="EN57" s="23" t="str">
        <f t="shared" si="24"/>
        <v>M</v>
      </c>
      <c r="EO57" s="24">
        <f t="shared" ref="EO57" si="1251">EO55+1</f>
        <v>44467</v>
      </c>
      <c r="EP57" s="22" t="str">
        <f>TEXT(EO57-DATE(An,1,1)+1,"000")&amp;" - "&amp;TEXT(DATE(An,12,31)-EO55,"000")-1</f>
        <v>271 - 94</v>
      </c>
      <c r="EQ57" s="108" t="str">
        <f>IFERROR(INDEX(Paramètres_Application!$J$2:$J$35,MATCH(Calendrier!EO57,Paramètres_Application!$I$2:$I$35,0)),"")</f>
        <v/>
      </c>
      <c r="ER57" s="88" t="str">
        <f>IF(EN57="L","S" &amp; TEXT(INT((EO57-LOOKUP(EO57,DATE(YEAR(EO57)+{-1;0;1},1,3)-WEEKDAY(DATE(YEAR(EO57)+{-1;0;1},1,3))+2))/7)+1,"00"),"")</f>
        <v/>
      </c>
      <c r="ES57" s="2"/>
      <c r="ET57" s="67">
        <f t="shared" ref="ET57" si="1252">EO57</f>
        <v>44467</v>
      </c>
      <c r="EU57" s="6"/>
      <c r="EV57" s="84"/>
      <c r="EW57" s="6"/>
      <c r="EX57" s="84"/>
      <c r="EY57" s="7"/>
      <c r="FA57" s="19" t="str">
        <f t="shared" si="25"/>
        <v>J</v>
      </c>
      <c r="FB57" s="20">
        <f t="shared" ref="FB57" si="1253">FB55+1</f>
        <v>44497</v>
      </c>
      <c r="FC57" s="11" t="str">
        <f>TEXT(FB57-DATE(An,1,1)+1,"000")&amp;" - "&amp;TEXT(DATE(An,12,31)-FB55,"000")-1</f>
        <v>301 - 64</v>
      </c>
      <c r="FD57" s="108" t="str">
        <f>IFERROR(INDEX(Paramètres_Application!$J$2:$J$35,MATCH(Calendrier!FB57,Paramètres_Application!$I$2:$I$35,0)),"")</f>
        <v/>
      </c>
      <c r="FE57" s="88" t="str">
        <f>IF(FA57="L","S" &amp; TEXT(INT((FB57-LOOKUP(FB57,DATE(YEAR(FB57)+{-1;0;1},1,3)-WEEKDAY(DATE(YEAR(FB57)+{-1;0;1},1,3))+2))/7)+1,"00"),"")</f>
        <v/>
      </c>
      <c r="FF57" s="2"/>
      <c r="FG57" s="67">
        <f t="shared" ref="FG57" si="1254">FB57</f>
        <v>44497</v>
      </c>
      <c r="FH57" s="6"/>
      <c r="FI57" s="84"/>
      <c r="FJ57" s="6"/>
      <c r="FK57" s="84"/>
      <c r="FL57" s="7"/>
      <c r="FN57" s="23" t="str">
        <f t="shared" si="26"/>
        <v>D</v>
      </c>
      <c r="FO57" s="24">
        <f t="shared" ref="FO57" si="1255">FO55+1</f>
        <v>44528</v>
      </c>
      <c r="FP57" s="22" t="str">
        <f>TEXT(FO57-DATE(An,1,1)+1,"000")&amp;" - "&amp;TEXT(DATE(An,12,31)-FO55,"000")-1</f>
        <v>332 - 33</v>
      </c>
      <c r="FQ57" s="108" t="str">
        <f>IFERROR(INDEX(Paramètres_Application!$J$2:$J$35,MATCH(Calendrier!FO57,Paramètres_Application!$I$2:$I$35,0)),"")</f>
        <v/>
      </c>
      <c r="FR57" s="88" t="str">
        <f>IF(FN57="L","S" &amp; TEXT(INT((FO57-LOOKUP(FO57,DATE(YEAR(FO57)+{-1;0;1},1,3)-WEEKDAY(DATE(YEAR(FO57)+{-1;0;1},1,3))+2))/7)+1,"00"),"")</f>
        <v/>
      </c>
      <c r="FS57" s="32"/>
      <c r="FT57" s="67">
        <f t="shared" ref="FT57" si="1256">FO57</f>
        <v>44528</v>
      </c>
      <c r="FU57" s="6"/>
      <c r="FV57" s="84"/>
      <c r="FW57" s="6"/>
      <c r="FX57" s="84"/>
      <c r="FY57" s="7"/>
      <c r="GA57" s="19" t="str">
        <f t="shared" si="27"/>
        <v>M</v>
      </c>
      <c r="GB57" s="20">
        <f t="shared" ref="GB57" si="1257">GB55+1</f>
        <v>44558</v>
      </c>
      <c r="GC57" s="11" t="str">
        <f>TEXT(GB57-DATE(An,1,1)+1,"000")&amp;" - "&amp;TEXT(DATE(An,12,31)-GB55,"000")-1</f>
        <v>362 - 3</v>
      </c>
      <c r="GD57" s="108" t="str">
        <f>IFERROR(INDEX(Paramètres_Application!$J$2:$J$35,MATCH(Calendrier!GB57,Paramètres_Application!$I$2:$I$35,0)),"")</f>
        <v/>
      </c>
      <c r="GE57" s="88" t="str">
        <f>IF(GA57="L","S" &amp; TEXT(INT((GB57-LOOKUP(GB57,DATE(YEAR(GB57)+{-1;0;1},1,3)-WEEKDAY(DATE(YEAR(GB57)+{-1;0;1},1,3))+2))/7)+1,"00"),"")</f>
        <v/>
      </c>
      <c r="GF57" s="2"/>
      <c r="GG57" s="67">
        <f t="shared" ref="GG57" si="1258">GB57</f>
        <v>44558</v>
      </c>
      <c r="GH57" s="6"/>
      <c r="GI57" s="84"/>
      <c r="GJ57" s="6"/>
      <c r="GK57" s="84"/>
      <c r="GL57" s="7"/>
      <c r="GN57" s="23" t="str">
        <f t="shared" si="28"/>
        <v>V</v>
      </c>
      <c r="GO57" s="24">
        <f t="shared" ref="GO57" si="1259">GO55+1</f>
        <v>44589</v>
      </c>
      <c r="GP57" s="22" t="str">
        <f>TEXT(GO57-DATE(An+1,1,1)+1,"000")&amp;" - "&amp;TEXT(DATE(An+1,12,31)-GO55,"000")-1</f>
        <v>028 - 337</v>
      </c>
      <c r="GQ57" s="108" t="str">
        <f>IFERROR(INDEX(Paramètres_Application!$J$2:$J$35,MATCH(Calendrier!GO57,Paramètres_Application!$I$2:$I$35,0)),"")</f>
        <v/>
      </c>
      <c r="GR57" s="88" t="str">
        <f>IF(GN57="L","S" &amp; TEXT(INT((GO57-LOOKUP(GO57,DATE(YEAR(GO57)+{-1;0;1},1,3)-WEEKDAY(DATE(YEAR(GO57)+{-1;0;1},1,3))+2))/7)+1,"00"),"")</f>
        <v/>
      </c>
      <c r="GS57" s="2"/>
      <c r="GT57" s="67">
        <f t="shared" ref="GT57" si="1260">GO57</f>
        <v>44589</v>
      </c>
      <c r="GU57" s="6"/>
      <c r="GV57" s="84"/>
      <c r="GW57" s="6"/>
      <c r="GX57" s="84"/>
      <c r="GY57" s="7"/>
    </row>
    <row r="58" spans="1:207" ht="22.5" customHeight="1" x14ac:dyDescent="0.25">
      <c r="A58" s="81" t="str">
        <f>INDEX(Paramètres_Application!$N$1:$N$367,SUMPRODUCT((Paramètres_Application!$L$2:$L$367=MONTH(B57))*(DAY(B57)=Paramètres_Application!$M$2:$M$367)*ROW(Paramètres_Application!$L$2:$L$367)))</f>
        <v xml:space="preserve"> Innocents</v>
      </c>
      <c r="B58" s="82"/>
      <c r="C58" s="83"/>
      <c r="D58" s="109"/>
      <c r="E58" s="89"/>
      <c r="F58" s="2"/>
      <c r="G58" s="67">
        <f t="shared" ref="G58" si="1261">B57</f>
        <v>44193</v>
      </c>
      <c r="H58" s="6"/>
      <c r="I58" s="84"/>
      <c r="J58" s="6"/>
      <c r="K58" s="84"/>
      <c r="L58" s="7"/>
      <c r="N58" s="81" t="str">
        <f>INDEX(Paramètres_Application!$N$1:$N$367,SUMPRODUCT((Paramètres_Application!$L$2:$L$367=MONTH(O57))*(DAY(O57)=Paramètres_Application!$M$2:$M$367)*ROW(Paramètres_Application!$L$2:$L$367)))</f>
        <v xml:space="preserve"> Thomas d'Aquin</v>
      </c>
      <c r="O58" s="82"/>
      <c r="P58" s="83"/>
      <c r="Q58" s="109"/>
      <c r="R58" s="89"/>
      <c r="S58" s="2"/>
      <c r="T58" s="67">
        <f t="shared" ref="T58" si="1262">O57</f>
        <v>44224</v>
      </c>
      <c r="U58" s="6"/>
      <c r="V58" s="84"/>
      <c r="W58" s="6"/>
      <c r="X58" s="84"/>
      <c r="Y58" s="7"/>
      <c r="AA58" s="81" t="str">
        <f>INDEX(Paramètres_Application!$N$1:$N$367,SUMPRODUCT((Paramètres_Application!$L$2:$L$367=MONTH(AB57))*(DAY(AB57)=Paramètres_Application!$M$2:$M$367)*ROW(Paramètres_Application!$L$2:$L$367)))</f>
        <v xml:space="preserve"> Romain</v>
      </c>
      <c r="AB58" s="82"/>
      <c r="AC58" s="83"/>
      <c r="AD58" s="109"/>
      <c r="AE58" s="89"/>
      <c r="AF58" s="100"/>
      <c r="AG58" s="67">
        <f t="shared" ref="AG58" si="1263">AB57</f>
        <v>44255</v>
      </c>
      <c r="AH58" s="84"/>
      <c r="AI58" s="84"/>
      <c r="AJ58" s="84"/>
      <c r="AK58" s="84"/>
      <c r="AL58" s="84"/>
      <c r="AN58" s="81" t="str">
        <f>INDEX(Paramètres_Application!$N$1:$N$367,SUMPRODUCT((Paramètres_Application!$L$2:$L$367=MONTH(AO57))*(DAY(AO57)=Paramètres_Application!$M$2:$M$367)*ROW(Paramètres_Application!$L$2:$L$367)))</f>
        <v xml:space="preserve"> Gontran</v>
      </c>
      <c r="AO58" s="82"/>
      <c r="AP58" s="83"/>
      <c r="AQ58" s="109"/>
      <c r="AR58" s="89"/>
      <c r="AS58" s="2"/>
      <c r="AT58" s="67">
        <f t="shared" ref="AT58" si="1264">AO57</f>
        <v>44283</v>
      </c>
      <c r="AU58" s="6"/>
      <c r="AV58" s="84"/>
      <c r="AW58" s="6"/>
      <c r="AX58" s="84"/>
      <c r="AY58" s="7"/>
      <c r="BA58" s="81" t="str">
        <f>INDEX(Paramètres_Application!$N$1:$N$367,SUMPRODUCT((Paramètres_Application!$L$2:$L$367=MONTH(BB57))*(DAY(BB57)=Paramètres_Application!$M$2:$M$367)*ROW(Paramètres_Application!$L$2:$L$367)))</f>
        <v xml:space="preserve"> Valérie</v>
      </c>
      <c r="BB58" s="82"/>
      <c r="BC58" s="83"/>
      <c r="BD58" s="109"/>
      <c r="BE58" s="89"/>
      <c r="BF58" s="2"/>
      <c r="BG58" s="67">
        <f t="shared" ref="BG58" si="1265">BB57</f>
        <v>44314</v>
      </c>
      <c r="BH58" s="6"/>
      <c r="BI58" s="84"/>
      <c r="BJ58" s="6"/>
      <c r="BK58" s="84"/>
      <c r="BL58" s="7"/>
      <c r="BN58" s="81" t="str">
        <f>INDEX(Paramètres_Application!$N$1:$N$367,SUMPRODUCT((Paramètres_Application!$L$2:$L$367=MONTH(BO57))*(DAY(BO57)=Paramètres_Application!$M$2:$M$367)*ROW(Paramètres_Application!$L$2:$L$367)))</f>
        <v xml:space="preserve"> Germain</v>
      </c>
      <c r="BO58" s="82"/>
      <c r="BP58" s="83"/>
      <c r="BQ58" s="109"/>
      <c r="BR58" s="89"/>
      <c r="BS58" s="2"/>
      <c r="BT58" s="67">
        <f t="shared" ref="BT58" si="1266">BO57</f>
        <v>44344</v>
      </c>
      <c r="BU58" s="6"/>
      <c r="BV58" s="84"/>
      <c r="BW58" s="6"/>
      <c r="BX58" s="84"/>
      <c r="BY58" s="7"/>
      <c r="CA58" s="81" t="str">
        <f>INDEX(Paramètres_Application!$N$1:$N$367,SUMPRODUCT((Paramètres_Application!$L$2:$L$367=MONTH(CB57))*(DAY(CB57)=Paramètres_Application!$M$2:$M$367)*ROW(Paramètres_Application!$L$2:$L$367)))</f>
        <v xml:space="preserve"> Irénée</v>
      </c>
      <c r="CB58" s="82"/>
      <c r="CC58" s="83"/>
      <c r="CD58" s="109"/>
      <c r="CE58" s="89"/>
      <c r="CF58" s="2"/>
      <c r="CG58" s="67">
        <f t="shared" ref="CG58" si="1267">CB57</f>
        <v>44375</v>
      </c>
      <c r="CH58" s="6"/>
      <c r="CI58" s="84"/>
      <c r="CJ58" s="6"/>
      <c r="CK58" s="84"/>
      <c r="CL58" s="7"/>
      <c r="CN58" s="81" t="str">
        <f>INDEX(Paramètres_Application!$N$1:$N$367,SUMPRODUCT((Paramètres_Application!$L$2:$L$367=MONTH(CO57))*(DAY(CO57)=Paramètres_Application!$M$2:$M$367)*ROW(Paramètres_Application!$L$2:$L$367)))</f>
        <v xml:space="preserve"> Samson</v>
      </c>
      <c r="CO58" s="82"/>
      <c r="CP58" s="83"/>
      <c r="CQ58" s="109"/>
      <c r="CR58" s="89"/>
      <c r="CS58" s="2"/>
      <c r="CT58" s="67">
        <f t="shared" ref="CT58" si="1268">CO57</f>
        <v>44405</v>
      </c>
      <c r="CU58" s="6"/>
      <c r="CV58" s="84"/>
      <c r="CW58" s="6"/>
      <c r="CX58" s="84"/>
      <c r="CY58" s="7"/>
      <c r="CZ58" s="18"/>
      <c r="DA58" s="81" t="str">
        <f>INDEX(Paramètres_Application!$N$1:$N$367,SUMPRODUCT((Paramètres_Application!$L$2:$L$367=MONTH(DB57))*(DAY(DB57)=Paramètres_Application!$M$2:$M$367)*ROW(Paramètres_Application!$L$2:$L$367)))</f>
        <v xml:space="preserve"> Irénée</v>
      </c>
      <c r="DB58" s="82"/>
      <c r="DC58" s="83"/>
      <c r="DD58" s="109"/>
      <c r="DE58" s="89"/>
      <c r="DF58" s="2"/>
      <c r="DG58" s="67">
        <f t="shared" ref="DG58" si="1269">DB57</f>
        <v>44375</v>
      </c>
      <c r="DH58" s="6"/>
      <c r="DI58" s="84"/>
      <c r="DJ58" s="6"/>
      <c r="DK58" s="84"/>
      <c r="DL58" s="7"/>
      <c r="DN58" s="81" t="str">
        <f>INDEX(Paramètres_Application!$N$1:$N$367,SUMPRODUCT((Paramètres_Application!$L$2:$L$367=MONTH(DO57))*(DAY(DO57)=Paramètres_Application!$M$2:$M$367)*ROW(Paramètres_Application!$L$2:$L$367)))</f>
        <v xml:space="preserve"> Samson</v>
      </c>
      <c r="DO58" s="82"/>
      <c r="DP58" s="83"/>
      <c r="DQ58" s="109"/>
      <c r="DR58" s="89"/>
      <c r="DS58" s="2"/>
      <c r="DT58" s="67">
        <f t="shared" ref="DT58" si="1270">DO57</f>
        <v>44405</v>
      </c>
      <c r="DU58" s="6"/>
      <c r="DV58" s="84"/>
      <c r="DW58" s="6"/>
      <c r="DX58" s="84"/>
      <c r="DY58" s="7"/>
      <c r="EA58" s="81" t="str">
        <f>INDEX(Paramètres_Application!$N$1:$N$367,SUMPRODUCT((Paramètres_Application!$L$2:$L$367=MONTH(EB57))*(DAY(EB57)=Paramètres_Application!$M$2:$M$367)*ROW(Paramètres_Application!$L$2:$L$367)))</f>
        <v xml:space="preserve"> Augustin</v>
      </c>
      <c r="EB58" s="82"/>
      <c r="EC58" s="83"/>
      <c r="ED58" s="109"/>
      <c r="EE58" s="89"/>
      <c r="EF58" s="2"/>
      <c r="EG58" s="67">
        <f t="shared" ref="EG58" si="1271">EB57</f>
        <v>44436</v>
      </c>
      <c r="EH58" s="6"/>
      <c r="EI58" s="84"/>
      <c r="EJ58" s="6"/>
      <c r="EK58" s="84"/>
      <c r="EL58" s="7"/>
      <c r="EN58" s="81" t="str">
        <f>INDEX(Paramètres_Application!$N$1:$N$367,SUMPRODUCT((Paramètres_Application!$L$2:$L$367=MONTH(EO57))*(DAY(EO57)=Paramètres_Application!$M$2:$M$367)*ROW(Paramètres_Application!$L$2:$L$367)))</f>
        <v xml:space="preserve"> Venceslas</v>
      </c>
      <c r="EO58" s="82"/>
      <c r="EP58" s="83"/>
      <c r="EQ58" s="109"/>
      <c r="ER58" s="89"/>
      <c r="ES58" s="2"/>
      <c r="ET58" s="67">
        <f t="shared" ref="ET58" si="1272">EO57</f>
        <v>44467</v>
      </c>
      <c r="EU58" s="6"/>
      <c r="EV58" s="84"/>
      <c r="EW58" s="6"/>
      <c r="EX58" s="84"/>
      <c r="EY58" s="7"/>
      <c r="FA58" s="81" t="str">
        <f>INDEX(Paramètres_Application!$N$1:$N$367,SUMPRODUCT((Paramètres_Application!$L$2:$L$367=MONTH(FB57))*(DAY(FB57)=Paramètres_Application!$M$2:$M$367)*ROW(Paramètres_Application!$L$2:$L$367)))</f>
        <v xml:space="preserve"> Jude</v>
      </c>
      <c r="FB58" s="82"/>
      <c r="FC58" s="83"/>
      <c r="FD58" s="109"/>
      <c r="FE58" s="89"/>
      <c r="FF58" s="2"/>
      <c r="FG58" s="67">
        <f t="shared" ref="FG58" si="1273">FB57</f>
        <v>44497</v>
      </c>
      <c r="FH58" s="6"/>
      <c r="FI58" s="84"/>
      <c r="FJ58" s="6"/>
      <c r="FK58" s="84"/>
      <c r="FL58" s="7"/>
      <c r="FN58" s="81" t="str">
        <f>INDEX(Paramètres_Application!$N$1:$N$367,SUMPRODUCT((Paramètres_Application!$L$2:$L$367=MONTH(FO57))*(DAY(FO57)=Paramètres_Application!$M$2:$M$367)*ROW(Paramètres_Application!$L$2:$L$367)))</f>
        <v xml:space="preserve"> Jacques de la Marche</v>
      </c>
      <c r="FO58" s="82"/>
      <c r="FP58" s="83"/>
      <c r="FQ58" s="109"/>
      <c r="FR58" s="89"/>
      <c r="FS58" s="32"/>
      <c r="FT58" s="67">
        <f t="shared" ref="FT58" si="1274">FO57</f>
        <v>44528</v>
      </c>
      <c r="FU58" s="6"/>
      <c r="FV58" s="84"/>
      <c r="FW58" s="6"/>
      <c r="FX58" s="84"/>
      <c r="FY58" s="7"/>
      <c r="GA58" s="81" t="str">
        <f>INDEX(Paramètres_Application!$N$1:$N$367,SUMPRODUCT((Paramètres_Application!$L$2:$L$367=MONTH(GB57))*(DAY(GB57)=Paramètres_Application!$M$2:$M$367)*ROW(Paramètres_Application!$L$2:$L$367)))</f>
        <v xml:space="preserve"> Innocents</v>
      </c>
      <c r="GB58" s="82"/>
      <c r="GC58" s="83"/>
      <c r="GD58" s="109"/>
      <c r="GE58" s="89"/>
      <c r="GF58" s="2"/>
      <c r="GG58" s="67">
        <f t="shared" ref="GG58" si="1275">GB57</f>
        <v>44558</v>
      </c>
      <c r="GH58" s="6"/>
      <c r="GI58" s="84"/>
      <c r="GJ58" s="6"/>
      <c r="GK58" s="84"/>
      <c r="GL58" s="7"/>
      <c r="GN58" s="81" t="str">
        <f>INDEX(Paramètres_Application!$N$1:$N$367,SUMPRODUCT((Paramètres_Application!$L$2:$L$367=MONTH(GO57))*(DAY(GO57)=Paramètres_Application!$M$2:$M$367)*ROW(Paramètres_Application!$L$2:$L$367)))</f>
        <v xml:space="preserve"> Thomas d'Aquin</v>
      </c>
      <c r="GO58" s="82"/>
      <c r="GP58" s="83"/>
      <c r="GQ58" s="109"/>
      <c r="GR58" s="89"/>
      <c r="GS58" s="2"/>
      <c r="GT58" s="67">
        <f t="shared" ref="GT58" si="1276">GO57</f>
        <v>44589</v>
      </c>
      <c r="GU58" s="6"/>
      <c r="GV58" s="84"/>
      <c r="GW58" s="6"/>
      <c r="GX58" s="84"/>
      <c r="GY58" s="7"/>
    </row>
    <row r="59" spans="1:207" ht="22.5" customHeight="1" x14ac:dyDescent="0.25">
      <c r="A59" s="19" t="str">
        <f t="shared" si="13"/>
        <v>M</v>
      </c>
      <c r="B59" s="20">
        <f t="shared" ref="B59" si="1277">B57+1</f>
        <v>44194</v>
      </c>
      <c r="C59" s="11" t="str">
        <f>TEXT(B59-DATE(An-1,1,1)+((DATE(An,1,1)-DATE(An-1,1,1))-365),"000")&amp;" - "&amp;TEXT(DATE(An-1,12,31)-B59,"000")</f>
        <v>364 - 002</v>
      </c>
      <c r="D59" s="108" t="str">
        <f>IFERROR(INDEX(Paramètres_Application!$J$2:$J$35,MATCH(Calendrier!B59,Paramètres_Application!$I$2:$I$35,0)),"")</f>
        <v/>
      </c>
      <c r="E59" s="88" t="str">
        <f>IF(A59="L","S" &amp; TEXT(INT((B59-LOOKUP(B59,DATE(YEAR(B59)+{-1;0;1},1,3)-WEEKDAY(DATE(YEAR(B59)+{-1;0;1},1,3))+2))/7)+1,"00"),"")</f>
        <v/>
      </c>
      <c r="F59" s="2"/>
      <c r="G59" s="67">
        <f t="shared" ref="G59" si="1278">B59</f>
        <v>44194</v>
      </c>
      <c r="H59" s="6"/>
      <c r="I59" s="84"/>
      <c r="J59" s="6"/>
      <c r="K59" s="84"/>
      <c r="L59" s="7"/>
      <c r="N59" s="9" t="str">
        <f t="shared" si="14"/>
        <v>V</v>
      </c>
      <c r="O59" s="10">
        <f t="shared" ref="O59" si="1279">O57+1</f>
        <v>44225</v>
      </c>
      <c r="P59" s="11" t="str">
        <f>TEXT(O59-DATE(An,1,1)+1,"000")&amp;" - "&amp;TEXT(DATE(An,12,31)-O57,"000")-1</f>
        <v>029 - 336</v>
      </c>
      <c r="Q59" s="108" t="str">
        <f>IFERROR(INDEX(Paramètres_Application!$J$2:$J$35,MATCH(Calendrier!O59,Paramètres_Application!$I$2:$I$35,0)),"")</f>
        <v/>
      </c>
      <c r="R59" s="88" t="str">
        <f>IF(N59="L","S" &amp; TEXT(INT((O59-LOOKUP(O59,DATE(YEAR(O59)+{-1;0;1},1,3)-WEEKDAY(DATE(YEAR(O59)+{-1;0;1},1,3))+2))/7)+1,"00"),"")</f>
        <v/>
      </c>
      <c r="S59" s="2"/>
      <c r="T59" s="67">
        <f t="shared" ref="T59" si="1280">O59</f>
        <v>44225</v>
      </c>
      <c r="U59" s="6"/>
      <c r="V59" s="84"/>
      <c r="W59" s="6"/>
      <c r="X59" s="84"/>
      <c r="Y59" s="7"/>
      <c r="AA59" s="9" t="str">
        <f t="shared" si="15"/>
        <v>S</v>
      </c>
      <c r="AB59" s="10">
        <f>IF(MONTH(AB57+1)=MONTH(AB55),AB57+1,0)</f>
        <v>0</v>
      </c>
      <c r="AC59" s="11" t="str">
        <f>TEXT(AB59-DATE(An,1,1)+1,"000")&amp;" - "&amp;TEXT(DATE(An,12,31)-AB57,"000")-1</f>
        <v>-44196 - 305</v>
      </c>
      <c r="AD59" s="108" t="str">
        <f>IFERROR(INDEX(Paramètres_Application!$J$2:$J$35,MATCH(Calendrier!AB59,Paramètres_Application!$I$2:$I$35,0)),"")</f>
        <v>Vendredi Saint</v>
      </c>
      <c r="AE59" s="88" t="str">
        <f>IF(AA59="L","S" &amp; TEXT(INT((AB59-LOOKUP(AB59,DATE(YEAR(AB59)+{-1;0;1},1,3)-WEEKDAY(DATE(YEAR(AB59)+{-1;0;1},1,3))+2))/7)+1,"00"),"")</f>
        <v/>
      </c>
      <c r="AF59" s="2"/>
      <c r="AG59" s="67">
        <f t="shared" ref="AG59" si="1281">AB59</f>
        <v>0</v>
      </c>
      <c r="AH59" s="6"/>
      <c r="AI59" s="84"/>
      <c r="AJ59" s="6"/>
      <c r="AK59" s="84"/>
      <c r="AL59" s="7"/>
      <c r="AN59" s="23" t="str">
        <f t="shared" si="16"/>
        <v>L</v>
      </c>
      <c r="AO59" s="24">
        <f t="shared" ref="AO59" si="1282">AO57+1</f>
        <v>44284</v>
      </c>
      <c r="AP59" s="22" t="str">
        <f>TEXT(AO59-DATE(An,1,1)+1,"000")&amp;" - "&amp;TEXT(DATE(An,12,31)-AO57,"000")-1</f>
        <v>088 - 277</v>
      </c>
      <c r="AQ59" s="108" t="str">
        <f>IFERROR(INDEX(Paramètres_Application!$J$2:$J$35,MATCH(Calendrier!AO59,Paramètres_Application!$I$2:$I$35,0)),"")</f>
        <v/>
      </c>
      <c r="AR59" s="88" t="str">
        <f>IF(AN59="L","S" &amp; TEXT(INT((AO59-LOOKUP(AO59,DATE(YEAR(AO59)+{-1;0;1},1,3)-WEEKDAY(DATE(YEAR(AO59)+{-1;0;1},1,3))+2))/7)+1,"00"),"")</f>
        <v>S13</v>
      </c>
      <c r="AS59" s="2"/>
      <c r="AT59" s="67">
        <f t="shared" ref="AT59" si="1283">AO59</f>
        <v>44284</v>
      </c>
      <c r="AU59" s="6"/>
      <c r="AV59" s="84"/>
      <c r="AW59" s="6"/>
      <c r="AX59" s="84"/>
      <c r="AY59" s="7"/>
      <c r="BA59" s="19" t="str">
        <f t="shared" si="17"/>
        <v>J</v>
      </c>
      <c r="BB59" s="20">
        <f t="shared" ref="BB59" si="1284">BB57+1</f>
        <v>44315</v>
      </c>
      <c r="BC59" s="11" t="str">
        <f>TEXT(BB59-DATE(An,1,1)+1,"000")&amp;" - "&amp;TEXT(DATE(An,12,31)-BB57,"000")-1</f>
        <v>119 - 246</v>
      </c>
      <c r="BD59" s="108" t="str">
        <f>IFERROR(INDEX(Paramètres_Application!$J$2:$J$35,MATCH(Calendrier!BB59,Paramètres_Application!$I$2:$I$35,0)),"")</f>
        <v/>
      </c>
      <c r="BE59" s="88" t="str">
        <f>IF(BA59="L","S" &amp; TEXT(INT((BB59-LOOKUP(BB59,DATE(YEAR(BB59)+{-1;0;1},1,3)-WEEKDAY(DATE(YEAR(BB59)+{-1;0;1},1,3))+2))/7)+1,"00"),"")</f>
        <v/>
      </c>
      <c r="BF59" s="2"/>
      <c r="BG59" s="67">
        <f t="shared" ref="BG59" si="1285">BB59</f>
        <v>44315</v>
      </c>
      <c r="BH59" s="6"/>
      <c r="BI59" s="84"/>
      <c r="BJ59" s="6"/>
      <c r="BK59" s="84"/>
      <c r="BL59" s="7"/>
      <c r="BN59" s="23" t="str">
        <f t="shared" si="18"/>
        <v>S</v>
      </c>
      <c r="BO59" s="24">
        <f t="shared" ref="BO59" si="1286">BO57+1</f>
        <v>44345</v>
      </c>
      <c r="BP59" s="22" t="str">
        <f>TEXT(BO59-DATE(An,1,1)+1,"000")&amp;" - "&amp;TEXT(DATE(An,12,31)-BO57,"000")-1</f>
        <v>149 - 216</v>
      </c>
      <c r="BQ59" s="108" t="str">
        <f>IFERROR(INDEX(Paramètres_Application!$J$2:$J$35,MATCH(Calendrier!BO59,Paramètres_Application!$I$2:$I$35,0)),"")</f>
        <v/>
      </c>
      <c r="BR59" s="88" t="str">
        <f>IF(BN59="L","S" &amp; TEXT(INT((BO59-LOOKUP(BO59,DATE(YEAR(BO59)+{-1;0;1},1,3)-WEEKDAY(DATE(YEAR(BO59)+{-1;0;1},1,3))+2))/7)+1,"00"),"")</f>
        <v/>
      </c>
      <c r="BS59" s="2"/>
      <c r="BT59" s="67">
        <f t="shared" ref="BT59" si="1287">BO59</f>
        <v>44345</v>
      </c>
      <c r="BU59" s="6"/>
      <c r="BV59" s="84"/>
      <c r="BW59" s="6"/>
      <c r="BX59" s="84"/>
      <c r="BY59" s="7"/>
      <c r="CA59" s="19" t="str">
        <f t="shared" si="19"/>
        <v>M</v>
      </c>
      <c r="CB59" s="20">
        <f t="shared" ref="CB59" si="1288">CB57+1</f>
        <v>44376</v>
      </c>
      <c r="CC59" s="11" t="str">
        <f>TEXT(CB59-DATE(An,1,1)+1,"000")&amp;" - "&amp;TEXT(DATE(An,12,31)-CB57,"000")-1</f>
        <v>180 - 185</v>
      </c>
      <c r="CD59" s="108" t="str">
        <f>IFERROR(INDEX(Paramètres_Application!$J$2:$J$35,MATCH(Calendrier!CB59,Paramètres_Application!$I$2:$I$35,0)),"")</f>
        <v/>
      </c>
      <c r="CE59" s="88" t="str">
        <f>IF(CA59="L","S" &amp; TEXT(INT((CB59-LOOKUP(CB59,DATE(YEAR(CB59)+{-1;0;1},1,3)-WEEKDAY(DATE(YEAR(CB59)+{-1;0;1},1,3))+2))/7)+1,"00"),"")</f>
        <v/>
      </c>
      <c r="CF59" s="2"/>
      <c r="CG59" s="67">
        <f t="shared" ref="CG59" si="1289">CB59</f>
        <v>44376</v>
      </c>
      <c r="CH59" s="6"/>
      <c r="CI59" s="84"/>
      <c r="CJ59" s="6"/>
      <c r="CK59" s="84"/>
      <c r="CL59" s="7"/>
      <c r="CN59" s="23" t="str">
        <f t="shared" si="20"/>
        <v>J</v>
      </c>
      <c r="CO59" s="24">
        <f t="shared" ref="CO59" si="1290">CO57+1</f>
        <v>44406</v>
      </c>
      <c r="CP59" s="22" t="str">
        <f>TEXT(CO59-DATE(An,1,1)+1,"000")&amp;" - "&amp;TEXT(DATE(An,12,31)-CO57,"000")-1</f>
        <v>210 - 155</v>
      </c>
      <c r="CQ59" s="108" t="str">
        <f>IFERROR(INDEX(Paramètres_Application!$J$2:$J$35,MATCH(Calendrier!CO59,Paramètres_Application!$I$2:$I$35,0)),"")</f>
        <v/>
      </c>
      <c r="CR59" s="88" t="str">
        <f>IF(CN59="L","S" &amp; TEXT(INT((CO59-LOOKUP(CO59,DATE(YEAR(CO59)+{-1;0;1},1,3)-WEEKDAY(DATE(YEAR(CO59)+{-1;0;1},1,3))+2))/7)+1,"00"),"")</f>
        <v/>
      </c>
      <c r="CS59" s="2"/>
      <c r="CT59" s="67">
        <f t="shared" ref="CT59" si="1291">CO59</f>
        <v>44406</v>
      </c>
      <c r="CU59" s="6"/>
      <c r="CV59" s="84"/>
      <c r="CW59" s="6"/>
      <c r="CX59" s="84"/>
      <c r="CY59" s="7"/>
      <c r="CZ59" s="18"/>
      <c r="DA59" s="19" t="str">
        <f t="shared" si="21"/>
        <v>M</v>
      </c>
      <c r="DB59" s="20">
        <f t="shared" ref="DB59" si="1292">DB57+1</f>
        <v>44376</v>
      </c>
      <c r="DC59" s="11" t="str">
        <f>TEXT(DB59-DATE(An,1,1)+1,"000")&amp;" - "&amp;TEXT(DATE(An,12,31)-DB57,"000")-1</f>
        <v>180 - 185</v>
      </c>
      <c r="DD59" s="108" t="str">
        <f>IFERROR(INDEX(Paramètres_Application!$J$2:$J$35,MATCH(Calendrier!DB59,Paramètres_Application!$I$2:$I$35,0)),"")</f>
        <v/>
      </c>
      <c r="DE59" s="88" t="str">
        <f>IF(DA59="L","S" &amp; TEXT(INT((DB59-LOOKUP(DB59,DATE(YEAR(DB59)+{-1;0;1},1,3)-WEEKDAY(DATE(YEAR(DB59)+{-1;0;1},1,3))+2))/7)+1,"00"),"")</f>
        <v/>
      </c>
      <c r="DF59" s="2"/>
      <c r="DG59" s="67">
        <f t="shared" ref="DG59" si="1293">DB59</f>
        <v>44376</v>
      </c>
      <c r="DH59" s="6"/>
      <c r="DI59" s="84"/>
      <c r="DJ59" s="6"/>
      <c r="DK59" s="84"/>
      <c r="DL59" s="7"/>
      <c r="DN59" s="23" t="str">
        <f t="shared" si="22"/>
        <v>J</v>
      </c>
      <c r="DO59" s="24">
        <f t="shared" ref="DO59" si="1294">DO57+1</f>
        <v>44406</v>
      </c>
      <c r="DP59" s="22" t="str">
        <f>TEXT(DO59-DATE(An,1,1)+1,"000")&amp;" - "&amp;TEXT(DATE(An,12,31)-DO57,"000")-1</f>
        <v>210 - 155</v>
      </c>
      <c r="DQ59" s="108" t="str">
        <f>IFERROR(INDEX(Paramètres_Application!$J$2:$J$35,MATCH(Calendrier!DO59,Paramètres_Application!$I$2:$I$35,0)),"")</f>
        <v/>
      </c>
      <c r="DR59" s="88" t="str">
        <f>IF(DN59="L","S" &amp; TEXT(INT((DO59-LOOKUP(DO59,DATE(YEAR(DO59)+{-1;0;1},1,3)-WEEKDAY(DATE(YEAR(DO59)+{-1;0;1},1,3))+2))/7)+1,"00"),"")</f>
        <v/>
      </c>
      <c r="DS59" s="2"/>
      <c r="DT59" s="67">
        <f t="shared" ref="DT59" si="1295">DO59</f>
        <v>44406</v>
      </c>
      <c r="DU59" s="6"/>
      <c r="DV59" s="84"/>
      <c r="DW59" s="6"/>
      <c r="DX59" s="84"/>
      <c r="DY59" s="7"/>
      <c r="EA59" s="19" t="str">
        <f t="shared" si="23"/>
        <v>D</v>
      </c>
      <c r="EB59" s="20">
        <f t="shared" ref="EB59" si="1296">EB57+1</f>
        <v>44437</v>
      </c>
      <c r="EC59" s="11" t="str">
        <f>TEXT(EB59-DATE(An,1,1)+1,"000")&amp;" - "&amp;TEXT(DATE(An,12,31)-EB57,"000")-1</f>
        <v>241 - 124</v>
      </c>
      <c r="ED59" s="108" t="str">
        <f>IFERROR(INDEX(Paramètres_Application!$J$2:$J$35,MATCH(Calendrier!EB59,Paramètres_Application!$I$2:$I$35,0)),"")</f>
        <v/>
      </c>
      <c r="EE59" s="88" t="str">
        <f>IF(EA59="L","S" &amp; TEXT(INT((EB59-LOOKUP(EB59,DATE(YEAR(EB59)+{-1;0;1},1,3)-WEEKDAY(DATE(YEAR(EB59)+{-1;0;1},1,3))+2))/7)+1,"00"),"")</f>
        <v/>
      </c>
      <c r="EF59" s="2"/>
      <c r="EG59" s="67">
        <f t="shared" ref="EG59" si="1297">EB59</f>
        <v>44437</v>
      </c>
      <c r="EH59" s="6"/>
      <c r="EI59" s="84"/>
      <c r="EJ59" s="6"/>
      <c r="EK59" s="84"/>
      <c r="EL59" s="7"/>
      <c r="EN59" s="23" t="str">
        <f t="shared" si="24"/>
        <v>M</v>
      </c>
      <c r="EO59" s="24">
        <f t="shared" ref="EO59" si="1298">EO57+1</f>
        <v>44468</v>
      </c>
      <c r="EP59" s="22" t="str">
        <f>TEXT(EO59-DATE(An,1,1)+1,"000")&amp;" - "&amp;TEXT(DATE(An,12,31)-EO57,"000")-1</f>
        <v>272 - 93</v>
      </c>
      <c r="EQ59" s="108" t="str">
        <f>IFERROR(INDEX(Paramètres_Application!$J$2:$J$35,MATCH(Calendrier!EO59,Paramètres_Application!$I$2:$I$35,0)),"")</f>
        <v/>
      </c>
      <c r="ER59" s="88" t="str">
        <f>IF(EN59="L","S" &amp; TEXT(INT((EO59-LOOKUP(EO59,DATE(YEAR(EO59)+{-1;0;1},1,3)-WEEKDAY(DATE(YEAR(EO59)+{-1;0;1},1,3))+2))/7)+1,"00"),"")</f>
        <v/>
      </c>
      <c r="ES59" s="2"/>
      <c r="ET59" s="67">
        <f t="shared" ref="ET59" si="1299">EO59</f>
        <v>44468</v>
      </c>
      <c r="EU59" s="6"/>
      <c r="EV59" s="84"/>
      <c r="EW59" s="6"/>
      <c r="EX59" s="84"/>
      <c r="EY59" s="7"/>
      <c r="FA59" s="19" t="str">
        <f t="shared" si="25"/>
        <v>V</v>
      </c>
      <c r="FB59" s="20">
        <f t="shared" ref="FB59" si="1300">FB57+1</f>
        <v>44498</v>
      </c>
      <c r="FC59" s="11" t="str">
        <f>TEXT(FB59-DATE(An,1,1)+1,"000")&amp;" - "&amp;TEXT(DATE(An,12,31)-FB57,"000")-1</f>
        <v>302 - 63</v>
      </c>
      <c r="FD59" s="108" t="str">
        <f>IFERROR(INDEX(Paramètres_Application!$J$2:$J$35,MATCH(Calendrier!FB59,Paramètres_Application!$I$2:$I$35,0)),"")</f>
        <v/>
      </c>
      <c r="FE59" s="88" t="str">
        <f>IF(FA59="L","S" &amp; TEXT(INT((FB59-LOOKUP(FB59,DATE(YEAR(FB59)+{-1;0;1},1,3)-WEEKDAY(DATE(YEAR(FB59)+{-1;0;1},1,3))+2))/7)+1,"00"),"")</f>
        <v/>
      </c>
      <c r="FF59" s="2"/>
      <c r="FG59" s="67">
        <f t="shared" ref="FG59" si="1301">FB59</f>
        <v>44498</v>
      </c>
      <c r="FH59" s="6"/>
      <c r="FI59" s="84"/>
      <c r="FJ59" s="6"/>
      <c r="FK59" s="84"/>
      <c r="FL59" s="7"/>
      <c r="FN59" s="23" t="str">
        <f t="shared" si="26"/>
        <v>L</v>
      </c>
      <c r="FO59" s="24">
        <f t="shared" ref="FO59" si="1302">FO57+1</f>
        <v>44529</v>
      </c>
      <c r="FP59" s="22" t="str">
        <f>TEXT(FO59-DATE(An,1,1)+1,"000")&amp;" - "&amp;TEXT(DATE(An,12,31)-FO57,"000")-1</f>
        <v>333 - 32</v>
      </c>
      <c r="FQ59" s="108" t="str">
        <f>IFERROR(INDEX(Paramètres_Application!$J$2:$J$35,MATCH(Calendrier!FO59,Paramètres_Application!$I$2:$I$35,0)),"")</f>
        <v/>
      </c>
      <c r="FR59" s="88" t="str">
        <f>IF(FN59="L","S" &amp; TEXT(INT((FO59-LOOKUP(FO59,DATE(YEAR(FO59)+{-1;0;1},1,3)-WEEKDAY(DATE(YEAR(FO59)+{-1;0;1},1,3))+2))/7)+1,"00"),"")</f>
        <v>S48</v>
      </c>
      <c r="FS59" s="32"/>
      <c r="FT59" s="67">
        <f t="shared" ref="FT59" si="1303">FO59</f>
        <v>44529</v>
      </c>
      <c r="FU59" s="6"/>
      <c r="FV59" s="84"/>
      <c r="FW59" s="6"/>
      <c r="FX59" s="84"/>
      <c r="FY59" s="7"/>
      <c r="GA59" s="19" t="str">
        <f t="shared" si="27"/>
        <v>M</v>
      </c>
      <c r="GB59" s="20">
        <f t="shared" ref="GB59" si="1304">GB57+1</f>
        <v>44559</v>
      </c>
      <c r="GC59" s="11" t="str">
        <f>TEXT(GB59-DATE(An,1,1)+1,"000")&amp;" - "&amp;TEXT(DATE(An,12,31)-GB57,"000")-1</f>
        <v>363 - 2</v>
      </c>
      <c r="GD59" s="108" t="str">
        <f>IFERROR(INDEX(Paramètres_Application!$J$2:$J$35,MATCH(Calendrier!GB59,Paramètres_Application!$I$2:$I$35,0)),"")</f>
        <v/>
      </c>
      <c r="GE59" s="88" t="str">
        <f>IF(GA59="L","S" &amp; TEXT(INT((GB59-LOOKUP(GB59,DATE(YEAR(GB59)+{-1;0;1},1,3)-WEEKDAY(DATE(YEAR(GB59)+{-1;0;1},1,3))+2))/7)+1,"00"),"")</f>
        <v/>
      </c>
      <c r="GF59" s="2"/>
      <c r="GG59" s="67">
        <f t="shared" ref="GG59" si="1305">GB59</f>
        <v>44559</v>
      </c>
      <c r="GH59" s="6"/>
      <c r="GI59" s="84"/>
      <c r="GJ59" s="6"/>
      <c r="GK59" s="84"/>
      <c r="GL59" s="7"/>
      <c r="GN59" s="23" t="str">
        <f t="shared" si="28"/>
        <v>S</v>
      </c>
      <c r="GO59" s="24">
        <f t="shared" ref="GO59" si="1306">GO57+1</f>
        <v>44590</v>
      </c>
      <c r="GP59" s="22" t="str">
        <f>TEXT(GO59-DATE(An+1,1,1)+1,"000")&amp;" - "&amp;TEXT(DATE(An+1,12,31)-GO57,"000")-1</f>
        <v>029 - 336</v>
      </c>
      <c r="GQ59" s="108" t="str">
        <f>IFERROR(INDEX(Paramètres_Application!$J$2:$J$35,MATCH(Calendrier!GO59,Paramètres_Application!$I$2:$I$35,0)),"")</f>
        <v/>
      </c>
      <c r="GR59" s="88" t="str">
        <f>IF(GN59="L","S" &amp; TEXT(INT((GO59-LOOKUP(GO59,DATE(YEAR(GO59)+{-1;0;1},1,3)-WEEKDAY(DATE(YEAR(GO59)+{-1;0;1},1,3))+2))/7)+1,"00"),"")</f>
        <v/>
      </c>
      <c r="GS59" s="2"/>
      <c r="GT59" s="67">
        <f t="shared" ref="GT59" si="1307">GO59</f>
        <v>44590</v>
      </c>
      <c r="GU59" s="6"/>
      <c r="GV59" s="84"/>
      <c r="GW59" s="6"/>
      <c r="GX59" s="84"/>
      <c r="GY59" s="7"/>
    </row>
    <row r="60" spans="1:207" ht="22.5" customHeight="1" x14ac:dyDescent="0.25">
      <c r="A60" s="81" t="str">
        <f>INDEX(Paramètres_Application!$N$1:$N$367,SUMPRODUCT((Paramètres_Application!$L$2:$L$367=MONTH(B59))*(DAY(B59)=Paramètres_Application!$M$2:$M$367)*ROW(Paramètres_Application!$L$2:$L$367)))</f>
        <v xml:space="preserve"> David</v>
      </c>
      <c r="B60" s="82"/>
      <c r="C60" s="83"/>
      <c r="D60" s="109"/>
      <c r="E60" s="89"/>
      <c r="F60" s="2"/>
      <c r="G60" s="67">
        <f t="shared" ref="G60" si="1308">B59</f>
        <v>44194</v>
      </c>
      <c r="H60" s="6"/>
      <c r="I60" s="84"/>
      <c r="J60" s="6"/>
      <c r="K60" s="84"/>
      <c r="L60" s="7"/>
      <c r="N60" s="81" t="str">
        <f>INDEX(Paramètres_Application!$N$1:$N$367,SUMPRODUCT((Paramètres_Application!$L$2:$L$367=MONTH(O59))*(DAY(O59)=Paramètres_Application!$M$2:$M$367)*ROW(Paramètres_Application!$L$2:$L$367)))</f>
        <v xml:space="preserve"> Gildas</v>
      </c>
      <c r="O60" s="82"/>
      <c r="P60" s="83"/>
      <c r="Q60" s="109"/>
      <c r="R60" s="89"/>
      <c r="S60" s="2"/>
      <c r="T60" s="67">
        <f t="shared" ref="T60" si="1309">O59</f>
        <v>44225</v>
      </c>
      <c r="U60" s="6"/>
      <c r="V60" s="84"/>
      <c r="W60" s="6"/>
      <c r="X60" s="84"/>
      <c r="Y60" s="7"/>
      <c r="AA60" s="81" t="str">
        <f>INDEX(Paramètres_Application!$N$1:$N$367,SUMPRODUCT((Paramètres_Application!$L$2:$L$367=MONTH(AB59))*(DAY(AB59)=Paramètres_Application!$M$2:$M$367)*ROW(Paramètres_Application!$L$2:$L$367)))</f>
        <v xml:space="preserve"> Romain</v>
      </c>
      <c r="AB60" s="82"/>
      <c r="AC60" s="83"/>
      <c r="AD60" s="109"/>
      <c r="AE60" s="89"/>
      <c r="AF60" s="3"/>
      <c r="AG60" s="68">
        <f t="shared" ref="AG60" si="1310">AB59</f>
        <v>0</v>
      </c>
      <c r="AH60" s="14"/>
      <c r="AI60" s="85"/>
      <c r="AJ60" s="14"/>
      <c r="AK60" s="85"/>
      <c r="AL60" s="12"/>
      <c r="AN60" s="81" t="str">
        <f>INDEX(Paramètres_Application!$N$1:$N$367,SUMPRODUCT((Paramètres_Application!$L$2:$L$367=MONTH(AO59))*(DAY(AO59)=Paramètres_Application!$M$2:$M$367)*ROW(Paramètres_Application!$L$2:$L$367)))</f>
        <v xml:space="preserve"> Gwladys</v>
      </c>
      <c r="AO60" s="82"/>
      <c r="AP60" s="83"/>
      <c r="AQ60" s="109"/>
      <c r="AR60" s="89"/>
      <c r="AS60" s="2"/>
      <c r="AT60" s="67">
        <f t="shared" ref="AT60" si="1311">AO59</f>
        <v>44284</v>
      </c>
      <c r="AU60" s="6"/>
      <c r="AV60" s="84"/>
      <c r="AW60" s="6"/>
      <c r="AX60" s="84"/>
      <c r="AY60" s="7"/>
      <c r="BA60" s="81" t="str">
        <f>INDEX(Paramètres_Application!$N$1:$N$367,SUMPRODUCT((Paramètres_Application!$L$2:$L$367=MONTH(BB59))*(DAY(BB59)=Paramètres_Application!$M$2:$M$367)*ROW(Paramètres_Application!$L$2:$L$367)))</f>
        <v xml:space="preserve"> Catherine de Sienne</v>
      </c>
      <c r="BB60" s="82"/>
      <c r="BC60" s="83"/>
      <c r="BD60" s="109"/>
      <c r="BE60" s="89"/>
      <c r="BF60" s="2"/>
      <c r="BG60" s="67">
        <f t="shared" ref="BG60" si="1312">BB59</f>
        <v>44315</v>
      </c>
      <c r="BH60" s="6"/>
      <c r="BI60" s="84"/>
      <c r="BJ60" s="6"/>
      <c r="BK60" s="84"/>
      <c r="BL60" s="7"/>
      <c r="BN60" s="81" t="str">
        <f>INDEX(Paramètres_Application!$N$1:$N$367,SUMPRODUCT((Paramètres_Application!$L$2:$L$367=MONTH(BO59))*(DAY(BO59)=Paramètres_Application!$M$2:$M$367)*ROW(Paramètres_Application!$L$2:$L$367)))</f>
        <v xml:space="preserve"> Aymar</v>
      </c>
      <c r="BO60" s="82"/>
      <c r="BP60" s="83"/>
      <c r="BQ60" s="109"/>
      <c r="BR60" s="89"/>
      <c r="BS60" s="2"/>
      <c r="BT60" s="67">
        <f t="shared" ref="BT60" si="1313">BO59</f>
        <v>44345</v>
      </c>
      <c r="BU60" s="6"/>
      <c r="BV60" s="84"/>
      <c r="BW60" s="6"/>
      <c r="BX60" s="84"/>
      <c r="BY60" s="7"/>
      <c r="CA60" s="81" t="str">
        <f>INDEX(Paramètres_Application!$N$1:$N$367,SUMPRODUCT((Paramètres_Application!$L$2:$L$367=MONTH(CB59))*(DAY(CB59)=Paramètres_Application!$M$2:$M$367)*ROW(Paramètres_Application!$L$2:$L$367)))</f>
        <v xml:space="preserve"> Pierre, Paul</v>
      </c>
      <c r="CB60" s="82"/>
      <c r="CC60" s="83"/>
      <c r="CD60" s="109"/>
      <c r="CE60" s="89"/>
      <c r="CF60" s="2"/>
      <c r="CG60" s="67">
        <f t="shared" ref="CG60" si="1314">CB59</f>
        <v>44376</v>
      </c>
      <c r="CH60" s="6"/>
      <c r="CI60" s="84"/>
      <c r="CJ60" s="6"/>
      <c r="CK60" s="84"/>
      <c r="CL60" s="7"/>
      <c r="CN60" s="81" t="str">
        <f>INDEX(Paramètres_Application!$N$1:$N$367,SUMPRODUCT((Paramètres_Application!$L$2:$L$367=MONTH(CO59))*(DAY(CO59)=Paramètres_Application!$M$2:$M$367)*ROW(Paramètres_Application!$L$2:$L$367)))</f>
        <v xml:space="preserve"> Marthe</v>
      </c>
      <c r="CO60" s="82"/>
      <c r="CP60" s="83"/>
      <c r="CQ60" s="109"/>
      <c r="CR60" s="89"/>
      <c r="CS60" s="2"/>
      <c r="CT60" s="67">
        <f t="shared" ref="CT60" si="1315">CO59</f>
        <v>44406</v>
      </c>
      <c r="CU60" s="6"/>
      <c r="CV60" s="84"/>
      <c r="CW60" s="6"/>
      <c r="CX60" s="84"/>
      <c r="CY60" s="7"/>
      <c r="CZ60" s="18"/>
      <c r="DA60" s="81" t="str">
        <f>INDEX(Paramètres_Application!$N$1:$N$367,SUMPRODUCT((Paramètres_Application!$L$2:$L$367=MONTH(DB59))*(DAY(DB59)=Paramètres_Application!$M$2:$M$367)*ROW(Paramètres_Application!$L$2:$L$367)))</f>
        <v xml:space="preserve"> Pierre, Paul</v>
      </c>
      <c r="DB60" s="82"/>
      <c r="DC60" s="83"/>
      <c r="DD60" s="109"/>
      <c r="DE60" s="89"/>
      <c r="DF60" s="2"/>
      <c r="DG60" s="67">
        <f t="shared" ref="DG60" si="1316">DB59</f>
        <v>44376</v>
      </c>
      <c r="DH60" s="6"/>
      <c r="DI60" s="84"/>
      <c r="DJ60" s="6"/>
      <c r="DK60" s="84"/>
      <c r="DL60" s="7"/>
      <c r="DN60" s="81" t="str">
        <f>INDEX(Paramètres_Application!$N$1:$N$367,SUMPRODUCT((Paramètres_Application!$L$2:$L$367=MONTH(DO59))*(DAY(DO59)=Paramètres_Application!$M$2:$M$367)*ROW(Paramètres_Application!$L$2:$L$367)))</f>
        <v xml:space="preserve"> Marthe</v>
      </c>
      <c r="DO60" s="82"/>
      <c r="DP60" s="83"/>
      <c r="DQ60" s="109"/>
      <c r="DR60" s="89"/>
      <c r="DS60" s="2"/>
      <c r="DT60" s="67">
        <f t="shared" ref="DT60" si="1317">DO59</f>
        <v>44406</v>
      </c>
      <c r="DU60" s="6"/>
      <c r="DV60" s="84"/>
      <c r="DW60" s="6"/>
      <c r="DX60" s="84"/>
      <c r="DY60" s="7"/>
      <c r="EA60" s="81" t="str">
        <f>INDEX(Paramètres_Application!$N$1:$N$367,SUMPRODUCT((Paramètres_Application!$L$2:$L$367=MONTH(EB59))*(DAY(EB59)=Paramètres_Application!$M$2:$M$367)*ROW(Paramètres_Application!$L$2:$L$367)))</f>
        <v xml:space="preserve"> Sabine</v>
      </c>
      <c r="EB60" s="82"/>
      <c r="EC60" s="83"/>
      <c r="ED60" s="109"/>
      <c r="EE60" s="89"/>
      <c r="EF60" s="2"/>
      <c r="EG60" s="67">
        <f t="shared" ref="EG60" si="1318">EB59</f>
        <v>44437</v>
      </c>
      <c r="EH60" s="6"/>
      <c r="EI60" s="84"/>
      <c r="EJ60" s="6"/>
      <c r="EK60" s="84"/>
      <c r="EL60" s="7"/>
      <c r="EN60" s="81" t="str">
        <f>INDEX(Paramètres_Application!$N$1:$N$367,SUMPRODUCT((Paramètres_Application!$L$2:$L$367=MONTH(EO59))*(DAY(EO59)=Paramètres_Application!$M$2:$M$367)*ROW(Paramètres_Application!$L$2:$L$367)))</f>
        <v xml:space="preserve"> Michel, Gabriel, Raphaël</v>
      </c>
      <c r="EO60" s="82"/>
      <c r="EP60" s="83"/>
      <c r="EQ60" s="109"/>
      <c r="ER60" s="89"/>
      <c r="ES60" s="2"/>
      <c r="ET60" s="67">
        <f t="shared" ref="ET60" si="1319">EO59</f>
        <v>44468</v>
      </c>
      <c r="EU60" s="6"/>
      <c r="EV60" s="84"/>
      <c r="EW60" s="6"/>
      <c r="EX60" s="84"/>
      <c r="EY60" s="7"/>
      <c r="FA60" s="81" t="str">
        <f>INDEX(Paramètres_Application!$N$1:$N$367,SUMPRODUCT((Paramètres_Application!$L$2:$L$367=MONTH(FB59))*(DAY(FB59)=Paramètres_Application!$M$2:$M$367)*ROW(Paramètres_Application!$L$2:$L$367)))</f>
        <v xml:space="preserve"> Narcisse</v>
      </c>
      <c r="FB60" s="82"/>
      <c r="FC60" s="83"/>
      <c r="FD60" s="109"/>
      <c r="FE60" s="89"/>
      <c r="FF60" s="2"/>
      <c r="FG60" s="67">
        <f t="shared" ref="FG60" si="1320">FB59</f>
        <v>44498</v>
      </c>
      <c r="FH60" s="6"/>
      <c r="FI60" s="84"/>
      <c r="FJ60" s="6"/>
      <c r="FK60" s="84"/>
      <c r="FL60" s="7"/>
      <c r="FN60" s="81" t="str">
        <f>INDEX(Paramètres_Application!$N$1:$N$367,SUMPRODUCT((Paramètres_Application!$L$2:$L$367=MONTH(FO59))*(DAY(FO59)=Paramètres_Application!$M$2:$M$367)*ROW(Paramètres_Application!$L$2:$L$367)))</f>
        <v xml:space="preserve"> Saturnin</v>
      </c>
      <c r="FO60" s="82"/>
      <c r="FP60" s="83"/>
      <c r="FQ60" s="109"/>
      <c r="FR60" s="89"/>
      <c r="FS60" s="32"/>
      <c r="FT60" s="67">
        <f t="shared" ref="FT60" si="1321">FO59</f>
        <v>44529</v>
      </c>
      <c r="FU60" s="6"/>
      <c r="FV60" s="84"/>
      <c r="FW60" s="6"/>
      <c r="FX60" s="84"/>
      <c r="FY60" s="7"/>
      <c r="GA60" s="81" t="str">
        <f>INDEX(Paramètres_Application!$N$1:$N$367,SUMPRODUCT((Paramètres_Application!$L$2:$L$367=MONTH(GB59))*(DAY(GB59)=Paramètres_Application!$M$2:$M$367)*ROW(Paramètres_Application!$L$2:$L$367)))</f>
        <v xml:space="preserve"> David</v>
      </c>
      <c r="GB60" s="82"/>
      <c r="GC60" s="83"/>
      <c r="GD60" s="109"/>
      <c r="GE60" s="89"/>
      <c r="GF60" s="2"/>
      <c r="GG60" s="67">
        <f t="shared" ref="GG60" si="1322">GB59</f>
        <v>44559</v>
      </c>
      <c r="GH60" s="6"/>
      <c r="GI60" s="84"/>
      <c r="GJ60" s="6"/>
      <c r="GK60" s="84"/>
      <c r="GL60" s="7"/>
      <c r="GN60" s="81" t="str">
        <f>INDEX(Paramètres_Application!$N$1:$N$367,SUMPRODUCT((Paramètres_Application!$L$2:$L$367=MONTH(GO59))*(DAY(GO59)=Paramètres_Application!$M$2:$M$367)*ROW(Paramètres_Application!$L$2:$L$367)))</f>
        <v xml:space="preserve"> Gildas</v>
      </c>
      <c r="GO60" s="82"/>
      <c r="GP60" s="83"/>
      <c r="GQ60" s="109"/>
      <c r="GR60" s="89"/>
      <c r="GS60" s="2"/>
      <c r="GT60" s="67">
        <f t="shared" ref="GT60" si="1323">GO59</f>
        <v>44590</v>
      </c>
      <c r="GU60" s="6"/>
      <c r="GV60" s="84"/>
      <c r="GW60" s="6"/>
      <c r="GX60" s="84"/>
      <c r="GY60" s="7"/>
    </row>
    <row r="61" spans="1:207" ht="22.5" customHeight="1" x14ac:dyDescent="0.25">
      <c r="A61" s="19" t="str">
        <f t="shared" si="13"/>
        <v>M</v>
      </c>
      <c r="B61" s="20">
        <f t="shared" ref="B61" si="1324">B59+1</f>
        <v>44195</v>
      </c>
      <c r="C61" s="11" t="str">
        <f>TEXT(B61-DATE(An-1,1,1)+((DATE(An,1,1)-DATE(An-1,1,1))-365),"000")&amp;" - "&amp;TEXT(DATE(An-1,12,31)-B61,"000")</f>
        <v>365 - 001</v>
      </c>
      <c r="D61" s="108" t="str">
        <f>IFERROR(INDEX(Paramètres_Application!$J$2:$J$35,MATCH(Calendrier!B61,Paramètres_Application!$I$2:$I$35,0)),"")</f>
        <v/>
      </c>
      <c r="E61" s="88" t="str">
        <f>IF(A61="L","S" &amp; TEXT(INT((B61-LOOKUP(B61,DATE(YEAR(B61)+{-1;0;1},1,3)-WEEKDAY(DATE(YEAR(B61)+{-1;0;1},1,3))+2))/7)+1,"00"),"")</f>
        <v/>
      </c>
      <c r="F61" s="2"/>
      <c r="G61" s="67">
        <f t="shared" ref="G61" si="1325">B61</f>
        <v>44195</v>
      </c>
      <c r="H61" s="6"/>
      <c r="I61" s="84"/>
      <c r="J61" s="6"/>
      <c r="K61" s="84"/>
      <c r="L61" s="7"/>
      <c r="N61" s="9" t="str">
        <f t="shared" si="14"/>
        <v>S</v>
      </c>
      <c r="O61" s="10">
        <f t="shared" ref="O61" si="1326">O59+1</f>
        <v>44226</v>
      </c>
      <c r="P61" s="11" t="str">
        <f>TEXT(O61-DATE(An,1,1)+1,"000")&amp;" - "&amp;TEXT(DATE(An,12,31)-O59,"000")-1</f>
        <v>030 - 335</v>
      </c>
      <c r="Q61" s="108" t="str">
        <f>IFERROR(INDEX(Paramètres_Application!$J$2:$J$35,MATCH(Calendrier!O61,Paramètres_Application!$I$2:$I$35,0)),"")</f>
        <v/>
      </c>
      <c r="R61" s="88" t="str">
        <f>IF(N61="L","S" &amp; TEXT(INT((O61-LOOKUP(O61,DATE(YEAR(O61)+{-1;0;1},1,3)-WEEKDAY(DATE(YEAR(O61)+{-1;0;1},1,3))+2))/7)+1,"00"),"")</f>
        <v/>
      </c>
      <c r="S61" s="2"/>
      <c r="T61" s="67">
        <f t="shared" ref="T61" si="1327">O61</f>
        <v>44226</v>
      </c>
      <c r="U61" s="6"/>
      <c r="V61" s="84"/>
      <c r="W61" s="6"/>
      <c r="X61" s="84"/>
      <c r="Y61" s="7"/>
      <c r="AD61" s="112"/>
      <c r="AE61" s="30"/>
      <c r="AG61">
        <f t="shared" ref="AG61" si="1328">AB61</f>
        <v>0</v>
      </c>
      <c r="AN61" s="23" t="str">
        <f t="shared" si="16"/>
        <v>M</v>
      </c>
      <c r="AO61" s="24">
        <f t="shared" ref="AO61" si="1329">AO59+1</f>
        <v>44285</v>
      </c>
      <c r="AP61" s="22" t="str">
        <f>TEXT(AO61-DATE(An,1,1)+1,"000")&amp;" - "&amp;TEXT(DATE(An,12,31)-AO59,"000")-1</f>
        <v>089 - 276</v>
      </c>
      <c r="AQ61" s="108" t="str">
        <f>IFERROR(INDEX(Paramètres_Application!$J$2:$J$35,MATCH(Calendrier!AO61,Paramètres_Application!$I$2:$I$35,0)),"")</f>
        <v/>
      </c>
      <c r="AR61" s="88" t="str">
        <f>IF(AN61="L","S" &amp; TEXT(INT((AO61-LOOKUP(AO61,DATE(YEAR(AO61)+{-1;0;1},1,3)-WEEKDAY(DATE(YEAR(AO61)+{-1;0;1},1,3))+2))/7)+1,"00"),"")</f>
        <v/>
      </c>
      <c r="AS61" s="2"/>
      <c r="AT61" s="67">
        <f t="shared" ref="AT61" si="1330">AO61</f>
        <v>44285</v>
      </c>
      <c r="AU61" s="6"/>
      <c r="AV61" s="84"/>
      <c r="AW61" s="6"/>
      <c r="AX61" s="84"/>
      <c r="AY61" s="7"/>
      <c r="BA61" s="19" t="str">
        <f t="shared" si="17"/>
        <v>V</v>
      </c>
      <c r="BB61" s="20">
        <f t="shared" ref="BB61" si="1331">BB59+1</f>
        <v>44316</v>
      </c>
      <c r="BC61" s="11" t="str">
        <f>TEXT(BB61-DATE(An,1,1)+1,"000")&amp;" - "&amp;TEXT(DATE(An,12,31)-BB59,"000")-1</f>
        <v>120 - 245</v>
      </c>
      <c r="BD61" s="108" t="str">
        <f>IFERROR(INDEX(Paramètres_Application!$J$2:$J$35,MATCH(Calendrier!BB61,Paramètres_Application!$I$2:$I$35,0)),"")</f>
        <v/>
      </c>
      <c r="BE61" s="88" t="str">
        <f>IF(BA61="L","S" &amp; TEXT(INT((BB61-LOOKUP(BB61,DATE(YEAR(BB61)+{-1;0;1},1,3)-WEEKDAY(DATE(YEAR(BB61)+{-1;0;1},1,3))+2))/7)+1,"00"),"")</f>
        <v/>
      </c>
      <c r="BF61" s="2"/>
      <c r="BG61" s="67">
        <f t="shared" ref="BG61" si="1332">BB61</f>
        <v>44316</v>
      </c>
      <c r="BH61" s="6"/>
      <c r="BI61" s="84"/>
      <c r="BJ61" s="6"/>
      <c r="BK61" s="84"/>
      <c r="BL61" s="7"/>
      <c r="BN61" s="23" t="str">
        <f t="shared" si="18"/>
        <v>D</v>
      </c>
      <c r="BO61" s="24">
        <f t="shared" ref="BO61" si="1333">BO59+1</f>
        <v>44346</v>
      </c>
      <c r="BP61" s="22" t="str">
        <f>TEXT(BO61-DATE(An,1,1)+1,"000")&amp;" - "&amp;TEXT(DATE(An,12,31)-BO59,"000")-1</f>
        <v>150 - 215</v>
      </c>
      <c r="BQ61" s="108" t="str">
        <f>IFERROR(INDEX(Paramètres_Application!$J$2:$J$35,MATCH(Calendrier!BO61,Paramètres_Application!$I$2:$I$35,0)),"")</f>
        <v/>
      </c>
      <c r="BR61" s="88" t="str">
        <f>IF(BN61="L","S" &amp; TEXT(INT((BO61-LOOKUP(BO61,DATE(YEAR(BO61)+{-1;0;1},1,3)-WEEKDAY(DATE(YEAR(BO61)+{-1;0;1},1,3))+2))/7)+1,"00"),"")</f>
        <v/>
      </c>
      <c r="BS61" s="2"/>
      <c r="BT61" s="67">
        <f t="shared" ref="BT61" si="1334">BO61</f>
        <v>44346</v>
      </c>
      <c r="BU61" s="6"/>
      <c r="BV61" s="84"/>
      <c r="BW61" s="6"/>
      <c r="BX61" s="84"/>
      <c r="BY61" s="7"/>
      <c r="CA61" s="19" t="str">
        <f t="shared" si="19"/>
        <v>M</v>
      </c>
      <c r="CB61" s="20">
        <f t="shared" ref="CB61" si="1335">CB59+1</f>
        <v>44377</v>
      </c>
      <c r="CC61" s="11" t="str">
        <f>TEXT(CB61-DATE(An,1,1)+1,"000")&amp;" - "&amp;TEXT(DATE(An,12,31)-CB59,"000")-1</f>
        <v>181 - 184</v>
      </c>
      <c r="CD61" s="108" t="str">
        <f>IFERROR(INDEX(Paramètres_Application!$J$2:$J$35,MATCH(Calendrier!CB61,Paramètres_Application!$I$2:$I$35,0)),"")</f>
        <v/>
      </c>
      <c r="CE61" s="88" t="str">
        <f>IF(CA61="L","S" &amp; TEXT(INT((CB61-LOOKUP(CB61,DATE(YEAR(CB61)+{-1;0;1},1,3)-WEEKDAY(DATE(YEAR(CB61)+{-1;0;1},1,3))+2))/7)+1,"00"),"")</f>
        <v/>
      </c>
      <c r="CF61" s="2"/>
      <c r="CG61" s="67">
        <f t="shared" ref="CG61" si="1336">CB61</f>
        <v>44377</v>
      </c>
      <c r="CH61" s="6"/>
      <c r="CI61" s="84"/>
      <c r="CJ61" s="6"/>
      <c r="CK61" s="84"/>
      <c r="CL61" s="7"/>
      <c r="CN61" s="23" t="str">
        <f t="shared" si="20"/>
        <v>V</v>
      </c>
      <c r="CO61" s="24">
        <f t="shared" ref="CO61" si="1337">CO59+1</f>
        <v>44407</v>
      </c>
      <c r="CP61" s="22" t="str">
        <f>TEXT(CO61-DATE(An,1,1)+1,"000")&amp;" - "&amp;TEXT(DATE(An,12,31)-CO59,"000")-1</f>
        <v>211 - 154</v>
      </c>
      <c r="CQ61" s="108" t="str">
        <f>IFERROR(INDEX(Paramètres_Application!$J$2:$J$35,MATCH(Calendrier!CO61,Paramètres_Application!$I$2:$I$35,0)),"")</f>
        <v/>
      </c>
      <c r="CR61" s="88" t="str">
        <f>IF(CN61="L","S" &amp; TEXT(INT((CO61-LOOKUP(CO61,DATE(YEAR(CO61)+{-1;0;1},1,3)-WEEKDAY(DATE(YEAR(CO61)+{-1;0;1},1,3))+2))/7)+1,"00"),"")</f>
        <v/>
      </c>
      <c r="CS61" s="2"/>
      <c r="CT61" s="67">
        <f t="shared" ref="CT61" si="1338">CO61</f>
        <v>44407</v>
      </c>
      <c r="CU61" s="6"/>
      <c r="CV61" s="84"/>
      <c r="CW61" s="6"/>
      <c r="CX61" s="84"/>
      <c r="CY61" s="7"/>
      <c r="CZ61" s="18"/>
      <c r="DA61" s="19" t="str">
        <f t="shared" si="21"/>
        <v>M</v>
      </c>
      <c r="DB61" s="20">
        <f t="shared" ref="DB61" si="1339">DB59+1</f>
        <v>44377</v>
      </c>
      <c r="DC61" s="11" t="str">
        <f>TEXT(DB61-DATE(An,1,1)+1,"000")&amp;" - "&amp;TEXT(DATE(An,12,31)-DB59,"000")-1</f>
        <v>181 - 184</v>
      </c>
      <c r="DD61" s="108" t="str">
        <f>IFERROR(INDEX(Paramètres_Application!$J$2:$J$35,MATCH(Calendrier!DB61,Paramètres_Application!$I$2:$I$35,0)),"")</f>
        <v/>
      </c>
      <c r="DE61" s="88" t="str">
        <f>IF(DA61="L","S" &amp; TEXT(INT((DB61-LOOKUP(DB61,DATE(YEAR(DB61)+{-1;0;1},1,3)-WEEKDAY(DATE(YEAR(DB61)+{-1;0;1},1,3))+2))/7)+1,"00"),"")</f>
        <v/>
      </c>
      <c r="DF61" s="2"/>
      <c r="DG61" s="67">
        <f t="shared" ref="DG61" si="1340">DB61</f>
        <v>44377</v>
      </c>
      <c r="DH61" s="6"/>
      <c r="DI61" s="84"/>
      <c r="DJ61" s="6"/>
      <c r="DK61" s="84"/>
      <c r="DL61" s="7"/>
      <c r="DN61" s="23" t="str">
        <f t="shared" si="22"/>
        <v>V</v>
      </c>
      <c r="DO61" s="24">
        <f t="shared" ref="DO61" si="1341">DO59+1</f>
        <v>44407</v>
      </c>
      <c r="DP61" s="22" t="str">
        <f>TEXT(DO61-DATE(An,1,1)+1,"000")&amp;" - "&amp;TEXT(DATE(An,12,31)-DO59,"000")-1</f>
        <v>211 - 154</v>
      </c>
      <c r="DQ61" s="108" t="str">
        <f>IFERROR(INDEX(Paramètres_Application!$J$2:$J$35,MATCH(Calendrier!DO61,Paramètres_Application!$I$2:$I$35,0)),"")</f>
        <v/>
      </c>
      <c r="DR61" s="88" t="str">
        <f>IF(DN61="L","S" &amp; TEXT(INT((DO61-LOOKUP(DO61,DATE(YEAR(DO61)+{-1;0;1},1,3)-WEEKDAY(DATE(YEAR(DO61)+{-1;0;1},1,3))+2))/7)+1,"00"),"")</f>
        <v/>
      </c>
      <c r="DS61" s="2"/>
      <c r="DT61" s="67">
        <f t="shared" ref="DT61" si="1342">DO61</f>
        <v>44407</v>
      </c>
      <c r="DU61" s="6"/>
      <c r="DV61" s="84"/>
      <c r="DW61" s="6"/>
      <c r="DX61" s="84"/>
      <c r="DY61" s="7"/>
      <c r="EA61" s="19" t="str">
        <f t="shared" si="23"/>
        <v>L</v>
      </c>
      <c r="EB61" s="20">
        <f t="shared" ref="EB61" si="1343">EB59+1</f>
        <v>44438</v>
      </c>
      <c r="EC61" s="11" t="str">
        <f>TEXT(EB61-DATE(An,1,1)+1,"000")&amp;" - "&amp;TEXT(DATE(An,12,31)-EB59,"000")-1</f>
        <v>242 - 123</v>
      </c>
      <c r="ED61" s="108" t="str">
        <f>IFERROR(INDEX(Paramètres_Application!$J$2:$J$35,MATCH(Calendrier!EB61,Paramètres_Application!$I$2:$I$35,0)),"")</f>
        <v/>
      </c>
      <c r="EE61" s="88" t="str">
        <f>IF(EA61="L","S" &amp; TEXT(INT((EB61-LOOKUP(EB61,DATE(YEAR(EB61)+{-1;0;1},1,3)-WEEKDAY(DATE(YEAR(EB61)+{-1;0;1},1,3))+2))/7)+1,"00"),"")</f>
        <v>S35</v>
      </c>
      <c r="EF61" s="2"/>
      <c r="EG61" s="67">
        <f t="shared" ref="EG61" si="1344">EB61</f>
        <v>44438</v>
      </c>
      <c r="EH61" s="6"/>
      <c r="EI61" s="84"/>
      <c r="EJ61" s="6"/>
      <c r="EK61" s="84"/>
      <c r="EL61" s="7"/>
      <c r="EN61" s="23" t="str">
        <f t="shared" si="24"/>
        <v>J</v>
      </c>
      <c r="EO61" s="24">
        <f t="shared" ref="EO61" si="1345">EO59+1</f>
        <v>44469</v>
      </c>
      <c r="EP61" s="22" t="str">
        <f>TEXT(EO61-DATE(An,1,1)+1,"000")&amp;" - "&amp;TEXT(DATE(An,12,31)-EO59,"000")-1</f>
        <v>273 - 92</v>
      </c>
      <c r="EQ61" s="108" t="str">
        <f>IFERROR(INDEX(Paramètres_Application!$J$2:$J$35,MATCH(Calendrier!EO61,Paramètres_Application!$I$2:$I$35,0)),"")</f>
        <v/>
      </c>
      <c r="ER61" s="88" t="str">
        <f>IF(EN61="L","S" &amp; TEXT(INT((EO61-LOOKUP(EO61,DATE(YEAR(EO61)+{-1;0;1},1,3)-WEEKDAY(DATE(YEAR(EO61)+{-1;0;1},1,3))+2))/7)+1,"00"),"")</f>
        <v/>
      </c>
      <c r="ES61" s="2"/>
      <c r="ET61" s="67">
        <f t="shared" ref="ET61" si="1346">EO61</f>
        <v>44469</v>
      </c>
      <c r="EU61" s="6"/>
      <c r="EV61" s="84"/>
      <c r="EW61" s="6"/>
      <c r="EX61" s="84"/>
      <c r="EY61" s="7"/>
      <c r="FA61" s="19" t="str">
        <f t="shared" si="25"/>
        <v>S</v>
      </c>
      <c r="FB61" s="20">
        <f t="shared" ref="FB61" si="1347">FB59+1</f>
        <v>44499</v>
      </c>
      <c r="FC61" s="11" t="str">
        <f>TEXT(FB61-DATE(An,1,1)+1,"000")&amp;" - "&amp;TEXT(DATE(An,12,31)-FB59,"000")-1</f>
        <v>303 - 62</v>
      </c>
      <c r="FD61" s="108" t="str">
        <f>IFERROR(INDEX(Paramètres_Application!$J$2:$J$35,MATCH(Calendrier!FB61,Paramètres_Application!$I$2:$I$35,0)),"")</f>
        <v/>
      </c>
      <c r="FE61" s="88" t="str">
        <f>IF(FA61="L","S" &amp; TEXT(INT((FB61-LOOKUP(FB61,DATE(YEAR(FB61)+{-1;0;1},1,3)-WEEKDAY(DATE(YEAR(FB61)+{-1;0;1},1,3))+2))/7)+1,"00"),"")</f>
        <v/>
      </c>
      <c r="FF61" s="2"/>
      <c r="FG61" s="67">
        <f t="shared" ref="FG61" si="1348">FB61</f>
        <v>44499</v>
      </c>
      <c r="FH61" s="6"/>
      <c r="FI61" s="84"/>
      <c r="FJ61" s="6"/>
      <c r="FK61" s="84"/>
      <c r="FL61" s="7"/>
      <c r="FN61" s="23" t="str">
        <f t="shared" si="26"/>
        <v>M</v>
      </c>
      <c r="FO61" s="24">
        <f t="shared" ref="FO61" si="1349">FO59+1</f>
        <v>44530</v>
      </c>
      <c r="FP61" s="22" t="str">
        <f>TEXT(FO61-DATE(An,1,1)+1,"000")&amp;" - "&amp;TEXT(DATE(An,12,31)-FO59,"000")-1</f>
        <v>334 - 31</v>
      </c>
      <c r="FQ61" s="108" t="str">
        <f>IFERROR(INDEX(Paramètres_Application!$J$2:$J$35,MATCH(Calendrier!FO61,Paramètres_Application!$I$2:$I$35,0)),"")</f>
        <v/>
      </c>
      <c r="FR61" s="88" t="str">
        <f>IF(FN61="L","S" &amp; TEXT(INT((FO61-LOOKUP(FO61,DATE(YEAR(FO61)+{-1;0;1},1,3)-WEEKDAY(DATE(YEAR(FO61)+{-1;0;1},1,3))+2))/7)+1,"00"),"")</f>
        <v/>
      </c>
      <c r="FS61" s="32"/>
      <c r="FT61" s="67">
        <f t="shared" ref="FT61" si="1350">FO61</f>
        <v>44530</v>
      </c>
      <c r="FU61" s="6"/>
      <c r="FV61" s="84"/>
      <c r="FW61" s="6"/>
      <c r="FX61" s="84"/>
      <c r="FY61" s="7"/>
      <c r="GA61" s="19" t="str">
        <f t="shared" si="27"/>
        <v>J</v>
      </c>
      <c r="GB61" s="20">
        <f t="shared" ref="GB61" si="1351">GB59+1</f>
        <v>44560</v>
      </c>
      <c r="GC61" s="11" t="str">
        <f>TEXT(GB61-DATE(An,1,1)+1,"000")&amp;" - "&amp;TEXT(DATE(An,12,31)-GB59,"000")-1</f>
        <v>364 - 1</v>
      </c>
      <c r="GD61" s="108" t="str">
        <f>IFERROR(INDEX(Paramètres_Application!$J$2:$J$35,MATCH(Calendrier!GB61,Paramètres_Application!$I$2:$I$35,0)),"")</f>
        <v/>
      </c>
      <c r="GE61" s="88" t="str">
        <f>IF(GA61="L","S" &amp; TEXT(INT((GB61-LOOKUP(GB61,DATE(YEAR(GB61)+{-1;0;1},1,3)-WEEKDAY(DATE(YEAR(GB61)+{-1;0;1},1,3))+2))/7)+1,"00"),"")</f>
        <v/>
      </c>
      <c r="GF61" s="2"/>
      <c r="GG61" s="67">
        <f t="shared" ref="GG61" si="1352">GB61</f>
        <v>44560</v>
      </c>
      <c r="GH61" s="6"/>
      <c r="GI61" s="84"/>
      <c r="GJ61" s="6"/>
      <c r="GK61" s="84"/>
      <c r="GL61" s="7"/>
      <c r="GN61" s="23" t="str">
        <f t="shared" si="28"/>
        <v>D</v>
      </c>
      <c r="GO61" s="24">
        <f t="shared" ref="GO61" si="1353">GO59+1</f>
        <v>44591</v>
      </c>
      <c r="GP61" s="22" t="str">
        <f>TEXT(GO61-DATE(An+1,1,1)+1,"000")&amp;" - "&amp;TEXT(DATE(An+1,12,31)-GO59,"000")-1</f>
        <v>030 - 335</v>
      </c>
      <c r="GQ61" s="108" t="str">
        <f>IFERROR(INDEX(Paramètres_Application!$J$2:$J$35,MATCH(Calendrier!GO61,Paramètres_Application!$I$2:$I$35,0)),"")</f>
        <v/>
      </c>
      <c r="GR61" s="88" t="str">
        <f>IF(GN61="L","S" &amp; TEXT(INT((GO61-LOOKUP(GO61,DATE(YEAR(GO61)+{-1;0;1},1,3)-WEEKDAY(DATE(YEAR(GO61)+{-1;0;1},1,3))+2))/7)+1,"00"),"")</f>
        <v/>
      </c>
      <c r="GS61" s="2"/>
      <c r="GT61" s="67">
        <f t="shared" ref="GT61" si="1354">GO61</f>
        <v>44591</v>
      </c>
      <c r="GU61" s="6"/>
      <c r="GV61" s="84"/>
      <c r="GW61" s="6"/>
      <c r="GX61" s="84"/>
      <c r="GY61" s="7"/>
    </row>
    <row r="62" spans="1:207" ht="22.5" customHeight="1" x14ac:dyDescent="0.25">
      <c r="A62" s="81" t="str">
        <f>INDEX(Paramètres_Application!$N$1:$N$367,SUMPRODUCT((Paramètres_Application!$L$2:$L$367=MONTH(B61))*(DAY(B61)=Paramètres_Application!$M$2:$M$367)*ROW(Paramètres_Application!$L$2:$L$367)))</f>
        <v xml:space="preserve"> Roger</v>
      </c>
      <c r="B62" s="82"/>
      <c r="C62" s="83"/>
      <c r="D62" s="109"/>
      <c r="E62" s="89"/>
      <c r="F62" s="2"/>
      <c r="G62" s="67">
        <f t="shared" ref="G62" si="1355">B61</f>
        <v>44195</v>
      </c>
      <c r="H62" s="6"/>
      <c r="I62" s="84"/>
      <c r="J62" s="6"/>
      <c r="K62" s="84"/>
      <c r="L62" s="7"/>
      <c r="N62" s="81" t="str">
        <f>INDEX(Paramètres_Application!$N$1:$N$367,SUMPRODUCT((Paramètres_Application!$L$2:$L$367=MONTH(O61))*(DAY(O61)=Paramètres_Application!$M$2:$M$367)*ROW(Paramètres_Application!$L$2:$L$367)))</f>
        <v xml:space="preserve"> Martine</v>
      </c>
      <c r="O62" s="82"/>
      <c r="P62" s="83"/>
      <c r="Q62" s="109"/>
      <c r="R62" s="89"/>
      <c r="S62" s="2"/>
      <c r="T62" s="67">
        <f t="shared" ref="T62" si="1356">O61</f>
        <v>44226</v>
      </c>
      <c r="U62" s="6"/>
      <c r="V62" s="84"/>
      <c r="W62" s="6"/>
      <c r="X62" s="84"/>
      <c r="Y62" s="7"/>
      <c r="AD62" s="112"/>
      <c r="AE62" s="30"/>
      <c r="AG62">
        <f t="shared" ref="AG62" si="1357">AB61</f>
        <v>0</v>
      </c>
      <c r="AN62" s="81" t="str">
        <f>INDEX(Paramètres_Application!$N$1:$N$367,SUMPRODUCT((Paramètres_Application!$L$2:$L$367=MONTH(AO61))*(DAY(AO61)=Paramètres_Application!$M$2:$M$367)*ROW(Paramètres_Application!$L$2:$L$367)))</f>
        <v xml:space="preserve"> Amédée</v>
      </c>
      <c r="AO62" s="82"/>
      <c r="AP62" s="83"/>
      <c r="AQ62" s="109"/>
      <c r="AR62" s="89"/>
      <c r="AS62" s="2"/>
      <c r="AT62" s="67">
        <f t="shared" ref="AT62" si="1358">AO61</f>
        <v>44285</v>
      </c>
      <c r="AU62" s="6"/>
      <c r="AV62" s="84"/>
      <c r="AW62" s="6"/>
      <c r="AX62" s="84"/>
      <c r="AY62" s="7"/>
      <c r="BA62" s="81" t="str">
        <f>INDEX(Paramètres_Application!$N$1:$N$367,SUMPRODUCT((Paramètres_Application!$L$2:$L$367=MONTH(BB61))*(DAY(BB61)=Paramètres_Application!$M$2:$M$367)*ROW(Paramètres_Application!$L$2:$L$367)))</f>
        <v xml:space="preserve"> Robert</v>
      </c>
      <c r="BB62" s="82"/>
      <c r="BC62" s="83"/>
      <c r="BD62" s="109"/>
      <c r="BE62" s="89"/>
      <c r="BF62" s="3"/>
      <c r="BG62" s="68">
        <f t="shared" ref="BG62" si="1359">BB61</f>
        <v>44316</v>
      </c>
      <c r="BH62" s="14"/>
      <c r="BI62" s="85"/>
      <c r="BJ62" s="14"/>
      <c r="BK62" s="85"/>
      <c r="BL62" s="12"/>
      <c r="BN62" s="81" t="str">
        <f>INDEX(Paramètres_Application!$N$1:$N$367,SUMPRODUCT((Paramètres_Application!$L$2:$L$367=MONTH(BO61))*(DAY(BO61)=Paramètres_Application!$M$2:$M$367)*ROW(Paramètres_Application!$L$2:$L$367)))</f>
        <v xml:space="preserve"> Ferdinand</v>
      </c>
      <c r="BO62" s="82"/>
      <c r="BP62" s="83"/>
      <c r="BQ62" s="109"/>
      <c r="BR62" s="89"/>
      <c r="BS62" s="2"/>
      <c r="BT62" s="67">
        <f t="shared" ref="BT62" si="1360">BO61</f>
        <v>44346</v>
      </c>
      <c r="BU62" s="6"/>
      <c r="BV62" s="84"/>
      <c r="BW62" s="6"/>
      <c r="BX62" s="84"/>
      <c r="BY62" s="7"/>
      <c r="CA62" s="81" t="str">
        <f>INDEX(Paramètres_Application!$N$1:$N$367,SUMPRODUCT((Paramètres_Application!$L$2:$L$367=MONTH(CB61))*(DAY(CB61)=Paramètres_Application!$M$2:$M$367)*ROW(Paramètres_Application!$L$2:$L$367)))</f>
        <v xml:space="preserve"> Martial</v>
      </c>
      <c r="CB62" s="82"/>
      <c r="CC62" s="83"/>
      <c r="CD62" s="109"/>
      <c r="CE62" s="89"/>
      <c r="CF62" s="3"/>
      <c r="CG62" s="68">
        <f t="shared" ref="CG62" si="1361">CB61</f>
        <v>44377</v>
      </c>
      <c r="CH62" s="14"/>
      <c r="CI62" s="85"/>
      <c r="CJ62" s="14"/>
      <c r="CK62" s="85"/>
      <c r="CL62" s="12"/>
      <c r="CN62" s="81" t="str">
        <f>INDEX(Paramètres_Application!$N$1:$N$367,SUMPRODUCT((Paramètres_Application!$L$2:$L$367=MONTH(CO61))*(DAY(CO61)=Paramètres_Application!$M$2:$M$367)*ROW(Paramètres_Application!$L$2:$L$367)))</f>
        <v xml:space="preserve"> Juliette</v>
      </c>
      <c r="CO62" s="82"/>
      <c r="CP62" s="83"/>
      <c r="CQ62" s="109"/>
      <c r="CR62" s="89"/>
      <c r="CS62" s="2"/>
      <c r="CT62" s="67">
        <f t="shared" ref="CT62" si="1362">CO61</f>
        <v>44407</v>
      </c>
      <c r="CU62" s="6"/>
      <c r="CV62" s="84"/>
      <c r="CW62" s="6"/>
      <c r="CX62" s="84"/>
      <c r="CY62" s="7"/>
      <c r="CZ62" s="18"/>
      <c r="DA62" s="81" t="str">
        <f>INDEX(Paramètres_Application!$N$1:$N$367,SUMPRODUCT((Paramètres_Application!$L$2:$L$367=MONTH(DB61))*(DAY(DB61)=Paramètres_Application!$M$2:$M$367)*ROW(Paramètres_Application!$L$2:$L$367)))</f>
        <v xml:space="preserve"> Martial</v>
      </c>
      <c r="DB62" s="82"/>
      <c r="DC62" s="83"/>
      <c r="DD62" s="109"/>
      <c r="DE62" s="89"/>
      <c r="DF62" s="3"/>
      <c r="DG62" s="68">
        <f t="shared" ref="DG62" si="1363">DB61</f>
        <v>44377</v>
      </c>
      <c r="DH62" s="14"/>
      <c r="DI62" s="85"/>
      <c r="DJ62" s="14"/>
      <c r="DK62" s="85"/>
      <c r="DL62" s="12"/>
      <c r="DN62" s="81" t="str">
        <f>INDEX(Paramètres_Application!$N$1:$N$367,SUMPRODUCT((Paramètres_Application!$L$2:$L$367=MONTH(DO61))*(DAY(DO61)=Paramètres_Application!$M$2:$M$367)*ROW(Paramètres_Application!$L$2:$L$367)))</f>
        <v xml:space="preserve"> Juliette</v>
      </c>
      <c r="DO62" s="82"/>
      <c r="DP62" s="83"/>
      <c r="DQ62" s="109"/>
      <c r="DR62" s="89"/>
      <c r="DS62" s="2"/>
      <c r="DT62" s="67">
        <f t="shared" ref="DT62" si="1364">DO61</f>
        <v>44407</v>
      </c>
      <c r="DU62" s="6"/>
      <c r="DV62" s="84"/>
      <c r="DW62" s="6"/>
      <c r="DX62" s="84"/>
      <c r="DY62" s="7"/>
      <c r="EA62" s="81" t="str">
        <f>INDEX(Paramètres_Application!$N$1:$N$367,SUMPRODUCT((Paramètres_Application!$L$2:$L$367=MONTH(EB61))*(DAY(EB61)=Paramètres_Application!$M$2:$M$367)*ROW(Paramètres_Application!$L$2:$L$367)))</f>
        <v xml:space="preserve"> Fiacre</v>
      </c>
      <c r="EB62" s="82"/>
      <c r="EC62" s="83"/>
      <c r="ED62" s="109"/>
      <c r="EE62" s="89"/>
      <c r="EF62" s="2"/>
      <c r="EG62" s="67">
        <f t="shared" ref="EG62" si="1365">EB61</f>
        <v>44438</v>
      </c>
      <c r="EH62" s="6"/>
      <c r="EI62" s="84"/>
      <c r="EJ62" s="6"/>
      <c r="EK62" s="84"/>
      <c r="EL62" s="7"/>
      <c r="EN62" s="81" t="str">
        <f>INDEX(Paramètres_Application!$N$1:$N$367,SUMPRODUCT((Paramètres_Application!$L$2:$L$367=MONTH(EO61))*(DAY(EO61)=Paramètres_Application!$M$2:$M$367)*ROW(Paramètres_Application!$L$2:$L$367)))</f>
        <v xml:space="preserve"> Jérôme</v>
      </c>
      <c r="EO62" s="82"/>
      <c r="EP62" s="83"/>
      <c r="EQ62" s="109"/>
      <c r="ER62" s="89"/>
      <c r="ES62" s="3"/>
      <c r="ET62" s="68">
        <f t="shared" ref="ET62" si="1366">EO61</f>
        <v>44469</v>
      </c>
      <c r="EU62" s="14"/>
      <c r="EV62" s="85"/>
      <c r="EW62" s="14"/>
      <c r="EX62" s="85"/>
      <c r="EY62" s="12"/>
      <c r="FA62" s="81" t="str">
        <f>INDEX(Paramètres_Application!$N$1:$N$367,SUMPRODUCT((Paramètres_Application!$L$2:$L$367=MONTH(FB61))*(DAY(FB61)=Paramètres_Application!$M$2:$M$367)*ROW(Paramètres_Application!$L$2:$L$367)))</f>
        <v xml:space="preserve"> Bienvenu</v>
      </c>
      <c r="FB62" s="82"/>
      <c r="FC62" s="83"/>
      <c r="FD62" s="109"/>
      <c r="FE62" s="89"/>
      <c r="FF62" s="2"/>
      <c r="FG62" s="67">
        <f t="shared" ref="FG62" si="1367">FB61</f>
        <v>44499</v>
      </c>
      <c r="FH62" s="6"/>
      <c r="FI62" s="84"/>
      <c r="FJ62" s="6"/>
      <c r="FK62" s="84"/>
      <c r="FL62" s="7"/>
      <c r="FN62" s="81" t="str">
        <f>INDEX(Paramètres_Application!$N$1:$N$367,SUMPRODUCT((Paramètres_Application!$L$2:$L$367=MONTH(FO61))*(DAY(FO61)=Paramètres_Application!$M$2:$M$367)*ROW(Paramètres_Application!$L$2:$L$367)))</f>
        <v xml:space="preserve"> André</v>
      </c>
      <c r="FO62" s="82"/>
      <c r="FP62" s="83"/>
      <c r="FQ62" s="109"/>
      <c r="FR62" s="89"/>
      <c r="FS62" s="33"/>
      <c r="FT62" s="68">
        <f t="shared" ref="FT62" si="1368">FO61</f>
        <v>44530</v>
      </c>
      <c r="FU62" s="14"/>
      <c r="FV62" s="85"/>
      <c r="FW62" s="14"/>
      <c r="FX62" s="85"/>
      <c r="FY62" s="12"/>
      <c r="GA62" s="81" t="str">
        <f>INDEX(Paramètres_Application!$N$1:$N$367,SUMPRODUCT((Paramètres_Application!$L$2:$L$367=MONTH(GB61))*(DAY(GB61)=Paramètres_Application!$M$2:$M$367)*ROW(Paramètres_Application!$L$2:$L$367)))</f>
        <v xml:space="preserve"> Roger</v>
      </c>
      <c r="GB62" s="82"/>
      <c r="GC62" s="83"/>
      <c r="GD62" s="109"/>
      <c r="GE62" s="89"/>
      <c r="GF62" s="2"/>
      <c r="GG62" s="67">
        <f t="shared" ref="GG62" si="1369">GB61</f>
        <v>44560</v>
      </c>
      <c r="GH62" s="6"/>
      <c r="GI62" s="84"/>
      <c r="GJ62" s="6"/>
      <c r="GK62" s="84"/>
      <c r="GL62" s="7"/>
      <c r="GN62" s="81" t="str">
        <f>INDEX(Paramètres_Application!$N$1:$N$367,SUMPRODUCT((Paramètres_Application!$L$2:$L$367=MONTH(GO61))*(DAY(GO61)=Paramètres_Application!$M$2:$M$367)*ROW(Paramètres_Application!$L$2:$L$367)))</f>
        <v xml:space="preserve"> Martine</v>
      </c>
      <c r="GO62" s="82"/>
      <c r="GP62" s="83"/>
      <c r="GQ62" s="109"/>
      <c r="GR62" s="89"/>
      <c r="GS62" s="2"/>
      <c r="GT62" s="67">
        <f t="shared" ref="GT62" si="1370">GO61</f>
        <v>44591</v>
      </c>
      <c r="GU62" s="6"/>
      <c r="GV62" s="84"/>
      <c r="GW62" s="6"/>
      <c r="GX62" s="84"/>
      <c r="GY62" s="7"/>
    </row>
    <row r="63" spans="1:207" ht="22.5" customHeight="1" x14ac:dyDescent="0.25">
      <c r="A63" s="19" t="str">
        <f t="shared" si="13"/>
        <v>J</v>
      </c>
      <c r="B63" s="20">
        <f t="shared" ref="B63" si="1371">B61+1</f>
        <v>44196</v>
      </c>
      <c r="C63" s="11" t="str">
        <f>TEXT(B63-DATE(An-1,1,1)+((DATE(An,1,1)-DATE(An-1,1,1))-365),"000")&amp;" - "&amp;TEXT(DATE(An-1,12,31)-B63,"000")</f>
        <v>366 - 000</v>
      </c>
      <c r="D63" s="108" t="str">
        <f>IFERROR(INDEX(Paramètres_Application!$J$2:$J$35,MATCH(Calendrier!B63,Paramètres_Application!$I$2:$I$35,0)),"")</f>
        <v/>
      </c>
      <c r="E63" s="88" t="str">
        <f>IF(A63="L","S" &amp; TEXT(INT((B63-LOOKUP(B63,DATE(YEAR(B63)+{-1;0;1},1,3)-WEEKDAY(DATE(YEAR(B63)+{-1;0;1},1,3))+2))/7)+1,"00"),"")</f>
        <v/>
      </c>
      <c r="F63" s="2"/>
      <c r="G63" s="67">
        <f t="shared" ref="G63" si="1372">B63</f>
        <v>44196</v>
      </c>
      <c r="H63" s="6"/>
      <c r="I63" s="84"/>
      <c r="J63" s="6"/>
      <c r="K63" s="84"/>
      <c r="L63" s="7"/>
      <c r="N63" s="9" t="str">
        <f t="shared" si="14"/>
        <v>D</v>
      </c>
      <c r="O63" s="10">
        <f t="shared" ref="O63" si="1373">O61+1</f>
        <v>44227</v>
      </c>
      <c r="P63" s="11" t="str">
        <f>TEXT(O63-DATE(An,1,1)+1,"000")&amp;" - "&amp;TEXT(DATE(An,12,31)-O61,"000")-1</f>
        <v>031 - 334</v>
      </c>
      <c r="Q63" s="108" t="str">
        <f>IFERROR(INDEX(Paramètres_Application!$J$2:$J$35,MATCH(Calendrier!O63,Paramètres_Application!$I$2:$I$35,0)),"")</f>
        <v/>
      </c>
      <c r="R63" s="88" t="str">
        <f>IF(N63="L","S" &amp; TEXT(INT((O63-LOOKUP(O63,DATE(YEAR(O63)+{-1;0;1},1,3)-WEEKDAY(DATE(YEAR(O63)+{-1;0;1},1,3))+2))/7)+1,"00"),"")</f>
        <v/>
      </c>
      <c r="S63" s="2"/>
      <c r="T63" s="67">
        <f t="shared" ref="T63" si="1374">O63</f>
        <v>44227</v>
      </c>
      <c r="U63" s="6"/>
      <c r="V63" s="84"/>
      <c r="W63" s="6"/>
      <c r="X63" s="84"/>
      <c r="Y63" s="7"/>
      <c r="AD63" s="112"/>
      <c r="AE63" s="30"/>
      <c r="AG63">
        <f t="shared" ref="AG63" si="1375">AB63</f>
        <v>0</v>
      </c>
      <c r="AN63" s="23" t="str">
        <f t="shared" si="16"/>
        <v>M</v>
      </c>
      <c r="AO63" s="24">
        <f t="shared" ref="AO63" si="1376">AO61+1</f>
        <v>44286</v>
      </c>
      <c r="AP63" s="22" t="str">
        <f>TEXT(AO63-DATE(An,1,1)+1,"000")&amp;" - "&amp;TEXT(DATE(An,12,31)-AO61,"000")-1</f>
        <v>090 - 275</v>
      </c>
      <c r="AQ63" s="108" t="str">
        <f>IFERROR(INDEX(Paramètres_Application!$J$2:$J$35,MATCH(Calendrier!AO63,Paramètres_Application!$I$2:$I$35,0)),"")</f>
        <v/>
      </c>
      <c r="AR63" s="88" t="str">
        <f>IF(AN63="L","S" &amp; TEXT(INT((AO63-LOOKUP(AO63,DATE(YEAR(AO63)+{-1;0;1},1,3)-WEEKDAY(DATE(YEAR(AO63)+{-1;0;1},1,3))+2))/7)+1,"00"),"")</f>
        <v/>
      </c>
      <c r="AS63" s="2"/>
      <c r="AT63" s="67">
        <f t="shared" ref="AT63" si="1377">AO63</f>
        <v>44286</v>
      </c>
      <c r="AU63" s="6"/>
      <c r="AV63" s="84"/>
      <c r="AW63" s="6"/>
      <c r="AX63" s="84"/>
      <c r="AY63" s="7"/>
      <c r="BD63" s="112"/>
      <c r="BE63" s="30"/>
      <c r="BG63">
        <f t="shared" ref="BG63" si="1378">BB63</f>
        <v>0</v>
      </c>
      <c r="BN63" s="23" t="str">
        <f t="shared" si="18"/>
        <v>L</v>
      </c>
      <c r="BO63" s="24">
        <f t="shared" ref="BO63" si="1379">BO61+1</f>
        <v>44347</v>
      </c>
      <c r="BP63" s="22" t="str">
        <f>TEXT(BO63-DATE(An,1,1)+1,"000")&amp;" - "&amp;TEXT(DATE(An,12,31)-BO61,"000")-1</f>
        <v>151 - 214</v>
      </c>
      <c r="BQ63" s="108" t="str">
        <f>IFERROR(INDEX(Paramètres_Application!$J$2:$J$35,MATCH(Calendrier!BO63,Paramètres_Application!$I$2:$I$35,0)),"")</f>
        <v/>
      </c>
      <c r="BR63" s="88" t="str">
        <f>IF(BN63="L","S" &amp; TEXT(INT((BO63-LOOKUP(BO63,DATE(YEAR(BO63)+{-1;0;1},1,3)-WEEKDAY(DATE(YEAR(BO63)+{-1;0;1},1,3))+2))/7)+1,"00"),"")</f>
        <v>S22</v>
      </c>
      <c r="BS63" s="2"/>
      <c r="BT63" s="67">
        <f t="shared" ref="BT63" si="1380">BO63</f>
        <v>44347</v>
      </c>
      <c r="BU63" s="6"/>
      <c r="BV63" s="84"/>
      <c r="BW63" s="6"/>
      <c r="BX63" s="84"/>
      <c r="BY63" s="7"/>
      <c r="CD63" s="112"/>
      <c r="CE63" s="30"/>
      <c r="CG63">
        <f t="shared" ref="CG63" si="1381">CB63</f>
        <v>0</v>
      </c>
      <c r="CN63" s="23" t="str">
        <f t="shared" si="20"/>
        <v>S</v>
      </c>
      <c r="CO63" s="24">
        <f t="shared" ref="CO63" si="1382">CO61+1</f>
        <v>44408</v>
      </c>
      <c r="CP63" s="22" t="str">
        <f>TEXT(CO63-DATE(An,1,1)+1,"000")&amp;" - "&amp;TEXT(DATE(An,12,31)-CO61,"000")-1</f>
        <v>212 - 153</v>
      </c>
      <c r="CQ63" s="108" t="str">
        <f>IFERROR(INDEX(Paramètres_Application!$J$2:$J$35,MATCH(Calendrier!CO63,Paramètres_Application!$I$2:$I$35,0)),"")</f>
        <v/>
      </c>
      <c r="CR63" s="88" t="str">
        <f>IF(CN63="L","S" &amp; TEXT(INT((CO63-LOOKUP(CO63,DATE(YEAR(CO63)+{-1;0;1},1,3)-WEEKDAY(DATE(YEAR(CO63)+{-1;0;1},1,3))+2))/7)+1,"00"),"")</f>
        <v/>
      </c>
      <c r="CS63" s="2"/>
      <c r="CT63" s="67">
        <f t="shared" ref="CT63" si="1383">CO63</f>
        <v>44408</v>
      </c>
      <c r="CU63" s="6"/>
      <c r="CV63" s="84"/>
      <c r="CW63" s="6"/>
      <c r="CX63" s="84"/>
      <c r="CY63" s="7"/>
      <c r="CZ63" s="15"/>
      <c r="DD63" s="112"/>
      <c r="DE63" s="30"/>
      <c r="DG63">
        <f t="shared" ref="DG63" si="1384">DB63</f>
        <v>0</v>
      </c>
      <c r="DN63" s="23" t="str">
        <f t="shared" si="22"/>
        <v>S</v>
      </c>
      <c r="DO63" s="24">
        <f t="shared" ref="DO63" si="1385">DO61+1</f>
        <v>44408</v>
      </c>
      <c r="DP63" s="22" t="str">
        <f>TEXT(DO63-DATE(An,1,1)+1,"000")&amp;" - "&amp;TEXT(DATE(An,12,31)-DO61,"000")-1</f>
        <v>212 - 153</v>
      </c>
      <c r="DQ63" s="108" t="str">
        <f>IFERROR(INDEX(Paramètres_Application!$J$2:$J$35,MATCH(Calendrier!DO63,Paramètres_Application!$I$2:$I$35,0)),"")</f>
        <v/>
      </c>
      <c r="DR63" s="88" t="str">
        <f>IF(DN63="L","S" &amp; TEXT(INT((DO63-LOOKUP(DO63,DATE(YEAR(DO63)+{-1;0;1},1,3)-WEEKDAY(DATE(YEAR(DO63)+{-1;0;1},1,3))+2))/7)+1,"00"),"")</f>
        <v/>
      </c>
      <c r="DS63" s="2"/>
      <c r="DT63" s="67">
        <f t="shared" ref="DT63" si="1386">DO63</f>
        <v>44408</v>
      </c>
      <c r="DU63" s="6"/>
      <c r="DV63" s="84"/>
      <c r="DW63" s="6"/>
      <c r="DX63" s="84"/>
      <c r="DY63" s="7"/>
      <c r="EA63" s="19" t="str">
        <f t="shared" si="23"/>
        <v>M</v>
      </c>
      <c r="EB63" s="20">
        <f t="shared" ref="EB63" si="1387">EB61+1</f>
        <v>44439</v>
      </c>
      <c r="EC63" s="11" t="str">
        <f>TEXT(EB63-DATE(An,1,1)+1,"000")&amp;" - "&amp;TEXT(DATE(An,12,31)-EB61,"000")-1</f>
        <v>243 - 122</v>
      </c>
      <c r="ED63" s="108" t="str">
        <f>IFERROR(INDEX(Paramètres_Application!$J$2:$J$35,MATCH(Calendrier!EB63,Paramètres_Application!$I$2:$I$35,0)),"")</f>
        <v/>
      </c>
      <c r="EE63" s="88" t="str">
        <f>IF(EA63="L","S" &amp; TEXT(INT((EB63-LOOKUP(EB63,DATE(YEAR(EB63)+{-1;0;1},1,3)-WEEKDAY(DATE(YEAR(EB63)+{-1;0;1},1,3))+2))/7)+1,"00"),"")</f>
        <v/>
      </c>
      <c r="EF63" s="2"/>
      <c r="EG63" s="67">
        <f t="shared" ref="EG63" si="1388">EB63</f>
        <v>44439</v>
      </c>
      <c r="EH63" s="6"/>
      <c r="EI63" s="84"/>
      <c r="EJ63" s="6"/>
      <c r="EK63" s="84"/>
      <c r="EL63" s="7"/>
      <c r="EN63" s="26"/>
      <c r="EO63" s="24"/>
      <c r="EP63" s="25"/>
      <c r="EQ63" s="113"/>
      <c r="ER63" s="78"/>
      <c r="ES63" s="27"/>
      <c r="ET63" s="27">
        <f t="shared" ref="ET63" si="1389">EO63</f>
        <v>0</v>
      </c>
      <c r="EU63" s="27"/>
      <c r="EV63" s="27"/>
      <c r="EW63" s="27"/>
      <c r="EX63" s="27"/>
      <c r="EY63" s="27"/>
      <c r="FA63" s="19" t="str">
        <f t="shared" si="25"/>
        <v>D</v>
      </c>
      <c r="FB63" s="20">
        <f t="shared" ref="FB63" si="1390">FB61+1</f>
        <v>44500</v>
      </c>
      <c r="FC63" s="11" t="str">
        <f>TEXT(FB63-DATE(An,1,1)+1,"000")&amp;" - "&amp;TEXT(DATE(An,12,31)-FB61,"000")-1</f>
        <v>304 - 61</v>
      </c>
      <c r="FD63" s="86" t="str">
        <f>IFERROR(INDEX(Paramètres_Application!$J$2:$J$35,MATCH(Calendrier!FB63,Paramètres_Application!$I$2:$I$35,0)),"")</f>
        <v/>
      </c>
      <c r="FE63" s="88" t="str">
        <f>IF(FA63="L","S" &amp; TEXT(INT((FB63-LOOKUP(FB63,DATE(YEAR(FB63)+{-1;0;1},1,3)-WEEKDAY(DATE(YEAR(FB63)+{-1;0;1},1,3))+2))/7)+1,"00"),"")</f>
        <v/>
      </c>
      <c r="FF63" s="2"/>
      <c r="FG63" s="67">
        <f t="shared" ref="FG63" si="1391">FB63</f>
        <v>44500</v>
      </c>
      <c r="FH63" s="6"/>
      <c r="FI63" s="84"/>
      <c r="FJ63" s="6"/>
      <c r="FK63" s="84"/>
      <c r="FL63" s="7"/>
      <c r="FN63" s="29"/>
      <c r="FO63" s="21"/>
      <c r="FP63" s="25"/>
      <c r="FQ63" s="76"/>
      <c r="FR63" s="78"/>
      <c r="FS63" s="34"/>
      <c r="FT63" s="27">
        <f t="shared" ref="FT63" si="1392">FO63</f>
        <v>0</v>
      </c>
      <c r="FU63" s="27"/>
      <c r="FV63" s="27"/>
      <c r="FW63" s="27"/>
      <c r="FX63" s="27"/>
      <c r="FY63" s="27"/>
      <c r="GA63" s="19" t="str">
        <f t="shared" si="27"/>
        <v>V</v>
      </c>
      <c r="GB63" s="20">
        <f t="shared" ref="GB63" si="1393">GB61+1</f>
        <v>44561</v>
      </c>
      <c r="GC63" s="11" t="str">
        <f>TEXT(GB63-DATE(An,1,1)+1,"000")&amp;" - "&amp;TEXT(DATE(An,12,31)-GB61,"000")-1</f>
        <v>365 - 0</v>
      </c>
      <c r="GD63" s="108" t="str">
        <f>IFERROR(INDEX(Paramètres_Application!$J$2:$J$35,MATCH(Calendrier!GB63,Paramètres_Application!$I$2:$I$35,0)),"")</f>
        <v/>
      </c>
      <c r="GE63" s="88" t="str">
        <f>IF(GA63="L","S" &amp; TEXT(INT((GB63-LOOKUP(GB63,DATE(YEAR(GB63)+{-1;0;1},1,3)-WEEKDAY(DATE(YEAR(GB63)+{-1;0;1},1,3))+2))/7)+1,"00"),"")</f>
        <v/>
      </c>
      <c r="GF63" s="2"/>
      <c r="GG63" s="67">
        <f t="shared" ref="GG63" si="1394">GB63</f>
        <v>44561</v>
      </c>
      <c r="GH63" s="6"/>
      <c r="GI63" s="84"/>
      <c r="GJ63" s="6"/>
      <c r="GK63" s="84"/>
      <c r="GL63" s="7"/>
      <c r="GN63" s="23" t="str">
        <f t="shared" si="28"/>
        <v>L</v>
      </c>
      <c r="GO63" s="24">
        <f t="shared" ref="GO63" si="1395">GO61+1</f>
        <v>44592</v>
      </c>
      <c r="GP63" s="22" t="str">
        <f>TEXT(GO63-DATE(An+1,1,1)+1,"000")&amp;" - "&amp;TEXT(DATE(An+1,12,31)-GO61,"000")-1</f>
        <v>031 - 334</v>
      </c>
      <c r="GQ63" s="108" t="str">
        <f>IFERROR(INDEX(Paramètres_Application!$J$2:$J$35,MATCH(Calendrier!GO63,Paramètres_Application!$I$2:$I$35,0)),"")</f>
        <v/>
      </c>
      <c r="GR63" s="88" t="str">
        <f>IF(GN63="L","S" &amp; TEXT(INT((GO63-LOOKUP(GO63,DATE(YEAR(GO63)+{-1;0;1},1,3)-WEEKDAY(DATE(YEAR(GO63)+{-1;0;1},1,3))+2))/7)+1,"00"),"")</f>
        <v>S05</v>
      </c>
      <c r="GS63" s="2"/>
      <c r="GT63" s="67">
        <f t="shared" ref="GT63" si="1396">GO63</f>
        <v>44592</v>
      </c>
      <c r="GU63" s="6"/>
      <c r="GV63" s="84"/>
      <c r="GW63" s="6"/>
      <c r="GX63" s="84"/>
      <c r="GY63" s="7"/>
    </row>
    <row r="64" spans="1:207" ht="22.5" customHeight="1" x14ac:dyDescent="0.25">
      <c r="A64" s="81" t="str">
        <f>INDEX(Paramètres_Application!$N$1:$N$367,SUMPRODUCT((Paramètres_Application!$L$2:$L$367=MONTH(B63))*(DAY(B63)=Paramètres_Application!$M$2:$M$367)*ROW(Paramètres_Application!$L$2:$L$367)))</f>
        <v xml:space="preserve"> Sylvestre</v>
      </c>
      <c r="B64" s="82"/>
      <c r="C64" s="83"/>
      <c r="D64" s="109"/>
      <c r="E64" s="89"/>
      <c r="F64" s="3"/>
      <c r="G64" s="68">
        <f t="shared" ref="G64" si="1397">B63</f>
        <v>44196</v>
      </c>
      <c r="H64" s="14"/>
      <c r="I64" s="85"/>
      <c r="J64" s="14"/>
      <c r="K64" s="85"/>
      <c r="L64" s="12"/>
      <c r="N64" s="81" t="str">
        <f>INDEX(Paramètres_Application!$N$1:$N$367,SUMPRODUCT((Paramètres_Application!$L$2:$L$367=MONTH(O63))*(DAY(O63)=Paramètres_Application!$M$2:$M$367)*ROW(Paramètres_Application!$L$2:$L$367)))</f>
        <v xml:space="preserve"> Marcelle</v>
      </c>
      <c r="O64" s="82"/>
      <c r="P64" s="83"/>
      <c r="Q64" s="109"/>
      <c r="R64" s="89"/>
      <c r="S64" s="3"/>
      <c r="T64" s="68">
        <f t="shared" ref="T64" si="1398">O63</f>
        <v>44227</v>
      </c>
      <c r="U64" s="14"/>
      <c r="V64" s="85"/>
      <c r="W64" s="14"/>
      <c r="X64" s="85"/>
      <c r="Y64" s="12"/>
      <c r="AD64" s="112"/>
      <c r="AE64" s="30"/>
      <c r="AG64">
        <f t="shared" ref="AG64" si="1399">AB63</f>
        <v>0</v>
      </c>
      <c r="AN64" s="81" t="str">
        <f>INDEX(Paramètres_Application!$N$1:$N$367,SUMPRODUCT((Paramètres_Application!$L$2:$L$367=MONTH(AO63))*(DAY(AO63)=Paramètres_Application!$M$2:$M$367)*ROW(Paramètres_Application!$L$2:$L$367)))</f>
        <v xml:space="preserve"> Benjamin</v>
      </c>
      <c r="AO64" s="82"/>
      <c r="AP64" s="83"/>
      <c r="AQ64" s="109"/>
      <c r="AR64" s="89"/>
      <c r="AS64" s="3"/>
      <c r="AT64" s="68">
        <f t="shared" ref="AT64" si="1400">AO63</f>
        <v>44286</v>
      </c>
      <c r="AU64" s="14"/>
      <c r="AV64" s="85"/>
      <c r="AW64" s="14"/>
      <c r="AX64" s="85"/>
      <c r="AY64" s="12"/>
      <c r="BD64" s="112"/>
      <c r="BE64" s="30"/>
      <c r="BG64">
        <f t="shared" ref="BG64" si="1401">BB63</f>
        <v>0</v>
      </c>
      <c r="BN64" s="81" t="str">
        <f>INDEX(Paramètres_Application!$N$1:$N$367,SUMPRODUCT((Paramètres_Application!$L$2:$L$367=MONTH(BO63))*(DAY(BO63)=Paramètres_Application!$M$2:$M$367)*ROW(Paramètres_Application!$L$2:$L$367)))</f>
        <v xml:space="preserve"> Visitation de la Sainte Vierge</v>
      </c>
      <c r="BO64" s="82"/>
      <c r="BP64" s="83"/>
      <c r="BQ64" s="109"/>
      <c r="BR64" s="89"/>
      <c r="BS64" s="3"/>
      <c r="BT64" s="68">
        <f t="shared" ref="BT64" si="1402">BO63</f>
        <v>44347</v>
      </c>
      <c r="BU64" s="14"/>
      <c r="BV64" s="85"/>
      <c r="BW64" s="14"/>
      <c r="BX64" s="85"/>
      <c r="BY64" s="12"/>
      <c r="CD64" s="112"/>
      <c r="CE64" s="30"/>
      <c r="CG64">
        <f t="shared" ref="CG64" si="1403">CB63</f>
        <v>0</v>
      </c>
      <c r="CN64" s="81" t="str">
        <f>INDEX(Paramètres_Application!$N$1:$N$367,SUMPRODUCT((Paramètres_Application!$L$2:$L$367=MONTH(CO63))*(DAY(CO63)=Paramètres_Application!$M$2:$M$367)*ROW(Paramètres_Application!$L$2:$L$367)))</f>
        <v xml:space="preserve"> Ignace de Loyola</v>
      </c>
      <c r="CO64" s="82"/>
      <c r="CP64" s="83"/>
      <c r="CQ64" s="109"/>
      <c r="CR64" s="89"/>
      <c r="CS64" s="3"/>
      <c r="CT64" s="68">
        <f t="shared" ref="CT64" si="1404">CO63</f>
        <v>44408</v>
      </c>
      <c r="CU64" s="14"/>
      <c r="CV64" s="85"/>
      <c r="CW64" s="14"/>
      <c r="CX64" s="85"/>
      <c r="CY64" s="12"/>
      <c r="CZ64" s="15"/>
      <c r="DD64" s="112"/>
      <c r="DE64" s="30"/>
      <c r="DG64">
        <f t="shared" ref="DG64" si="1405">DB63</f>
        <v>0</v>
      </c>
      <c r="DN64" s="81" t="str">
        <f>INDEX(Paramètres_Application!$N$1:$N$367,SUMPRODUCT((Paramètres_Application!$L$2:$L$367=MONTH(DO63))*(DAY(DO63)=Paramètres_Application!$M$2:$M$367)*ROW(Paramètres_Application!$L$2:$L$367)))</f>
        <v xml:space="preserve"> Ignace de Loyola</v>
      </c>
      <c r="DO64" s="82"/>
      <c r="DP64" s="83"/>
      <c r="DQ64" s="109"/>
      <c r="DR64" s="89"/>
      <c r="DS64" s="3"/>
      <c r="DT64" s="68">
        <f t="shared" ref="DT64" si="1406">DO63</f>
        <v>44408</v>
      </c>
      <c r="DU64" s="14"/>
      <c r="DV64" s="85"/>
      <c r="DW64" s="14"/>
      <c r="DX64" s="85"/>
      <c r="DY64" s="12"/>
      <c r="EA64" s="81" t="str">
        <f>INDEX(Paramètres_Application!$N$1:$N$367,SUMPRODUCT((Paramètres_Application!$L$2:$L$367=MONTH(EB63))*(DAY(EB63)=Paramètres_Application!$M$2:$M$367)*ROW(Paramètres_Application!$L$2:$L$367)))</f>
        <v xml:space="preserve"> Aristide</v>
      </c>
      <c r="EB64" s="82"/>
      <c r="EC64" s="83"/>
      <c r="ED64" s="109"/>
      <c r="EE64" s="89"/>
      <c r="EF64" s="3"/>
      <c r="EG64" s="68">
        <f t="shared" ref="EG64" si="1407">EB63</f>
        <v>44439</v>
      </c>
      <c r="EH64" s="14"/>
      <c r="EI64" s="85"/>
      <c r="EJ64" s="14"/>
      <c r="EK64" s="85"/>
      <c r="EL64" s="12"/>
      <c r="EN64" s="80"/>
      <c r="EO64" s="80"/>
      <c r="EP64" s="80"/>
      <c r="EQ64" s="114"/>
      <c r="ER64" s="79"/>
      <c r="ES64" s="28"/>
      <c r="ET64" s="28">
        <f t="shared" ref="ET64" si="1408">EO63</f>
        <v>0</v>
      </c>
      <c r="EU64" s="28"/>
      <c r="EV64" s="28"/>
      <c r="EW64" s="28"/>
      <c r="EX64" s="28"/>
      <c r="EY64" s="28"/>
      <c r="FA64" s="81" t="str">
        <f>INDEX(Paramètres_Application!$N$1:$N$367,SUMPRODUCT((Paramètres_Application!$L$2:$L$367=MONTH(FB63))*(DAY(FB63)=Paramètres_Application!$M$2:$M$367)*ROW(Paramètres_Application!$L$2:$L$367)))</f>
        <v xml:space="preserve"> Quentin</v>
      </c>
      <c r="FB64" s="82"/>
      <c r="FC64" s="83"/>
      <c r="FD64" s="87"/>
      <c r="FE64" s="89"/>
      <c r="FF64" s="3"/>
      <c r="FG64" s="68">
        <f t="shared" ref="FG64" si="1409">FB63</f>
        <v>44500</v>
      </c>
      <c r="FH64" s="14"/>
      <c r="FI64" s="85"/>
      <c r="FJ64" s="14"/>
      <c r="FK64" s="85"/>
      <c r="FL64" s="12"/>
      <c r="FN64" s="80"/>
      <c r="FO64" s="80"/>
      <c r="FP64" s="80"/>
      <c r="FQ64" s="77"/>
      <c r="FR64" s="79"/>
      <c r="FS64" s="35"/>
      <c r="FT64" s="28">
        <f t="shared" ref="FT64" si="1410">FO63</f>
        <v>0</v>
      </c>
      <c r="FU64" s="28"/>
      <c r="FV64" s="28"/>
      <c r="FW64" s="28"/>
      <c r="FX64" s="28"/>
      <c r="FY64" s="28"/>
      <c r="GA64" s="81" t="str">
        <f>INDEX(Paramètres_Application!$N$1:$N$367,SUMPRODUCT((Paramètres_Application!$L$2:$L$367=MONTH(GB63))*(DAY(GB63)=Paramètres_Application!$M$2:$M$367)*ROW(Paramètres_Application!$L$2:$L$367)))</f>
        <v xml:space="preserve"> Sylvestre</v>
      </c>
      <c r="GB64" s="82"/>
      <c r="GC64" s="83"/>
      <c r="GD64" s="109"/>
      <c r="GE64" s="89"/>
      <c r="GF64" s="3"/>
      <c r="GG64" s="68">
        <f t="shared" ref="GG64" si="1411">GB63</f>
        <v>44561</v>
      </c>
      <c r="GH64" s="14"/>
      <c r="GI64" s="85"/>
      <c r="GJ64" s="14"/>
      <c r="GK64" s="85"/>
      <c r="GL64" s="12"/>
      <c r="GN64" s="81" t="str">
        <f>INDEX(Paramètres_Application!$N$1:$N$367,SUMPRODUCT((Paramètres_Application!$L$2:$L$367=MONTH(GO63))*(DAY(GO63)=Paramètres_Application!$M$2:$M$367)*ROW(Paramètres_Application!$L$2:$L$367)))</f>
        <v xml:space="preserve"> Marcelle</v>
      </c>
      <c r="GO64" s="82"/>
      <c r="GP64" s="83"/>
      <c r="GQ64" s="109"/>
      <c r="GR64" s="89"/>
      <c r="GS64" s="3"/>
      <c r="GT64" s="68">
        <f t="shared" ref="GT64" si="1412">GO63</f>
        <v>44592</v>
      </c>
      <c r="GU64" s="14"/>
      <c r="GV64" s="85"/>
      <c r="GW64" s="14"/>
      <c r="GX64" s="85"/>
      <c r="GY64" s="12"/>
    </row>
  </sheetData>
  <mergeCells count="2471">
    <mergeCell ref="DD57:DD58"/>
    <mergeCell ref="DE57:DE58"/>
    <mergeCell ref="DI57:DI58"/>
    <mergeCell ref="DK57:DK58"/>
    <mergeCell ref="DA58:DC58"/>
    <mergeCell ref="DD59:DD60"/>
    <mergeCell ref="DE59:DE60"/>
    <mergeCell ref="DI59:DI60"/>
    <mergeCell ref="DK59:DK60"/>
    <mergeCell ref="DA60:DC60"/>
    <mergeCell ref="DD61:DD62"/>
    <mergeCell ref="DE61:DE62"/>
    <mergeCell ref="DI61:DI62"/>
    <mergeCell ref="DK61:DK62"/>
    <mergeCell ref="DA62:DC62"/>
    <mergeCell ref="DD47:DD48"/>
    <mergeCell ref="DE47:DE48"/>
    <mergeCell ref="DI47:DI48"/>
    <mergeCell ref="DK47:DK48"/>
    <mergeCell ref="DA48:DC48"/>
    <mergeCell ref="DD51:DD52"/>
    <mergeCell ref="DE51:DE52"/>
    <mergeCell ref="DI51:DI52"/>
    <mergeCell ref="DK51:DK52"/>
    <mergeCell ref="DA52:DC52"/>
    <mergeCell ref="DD53:DD54"/>
    <mergeCell ref="DE53:DE54"/>
    <mergeCell ref="DI53:DI54"/>
    <mergeCell ref="DK53:DK54"/>
    <mergeCell ref="DA54:DC54"/>
    <mergeCell ref="DD55:DD56"/>
    <mergeCell ref="DE55:DE56"/>
    <mergeCell ref="DD45:DD46"/>
    <mergeCell ref="DE45:DE46"/>
    <mergeCell ref="DI45:DI46"/>
    <mergeCell ref="DA1:DL1"/>
    <mergeCell ref="DD3:DD4"/>
    <mergeCell ref="DE3:DE4"/>
    <mergeCell ref="DI3:DI4"/>
    <mergeCell ref="DK3:DK4"/>
    <mergeCell ref="DA4:DC4"/>
    <mergeCell ref="DD5:DD6"/>
    <mergeCell ref="DE5:DE6"/>
    <mergeCell ref="DI5:DI6"/>
    <mergeCell ref="DK5:DK6"/>
    <mergeCell ref="DA6:DC6"/>
    <mergeCell ref="DD7:DD8"/>
    <mergeCell ref="DE7:DE8"/>
    <mergeCell ref="DI7:DI8"/>
    <mergeCell ref="DK7:DK8"/>
    <mergeCell ref="DA8:DC8"/>
    <mergeCell ref="DK45:DK46"/>
    <mergeCell ref="DA46:DC46"/>
    <mergeCell ref="DD23:DD24"/>
    <mergeCell ref="DE23:DE24"/>
    <mergeCell ref="DI23:DI24"/>
    <mergeCell ref="DK23:DK24"/>
    <mergeCell ref="DA24:DC24"/>
    <mergeCell ref="FN60:FP60"/>
    <mergeCell ref="GA60:GC60"/>
    <mergeCell ref="AL57:AL58"/>
    <mergeCell ref="DN1:DY1"/>
    <mergeCell ref="DQ3:DQ4"/>
    <mergeCell ref="DR3:DR4"/>
    <mergeCell ref="DV3:DV4"/>
    <mergeCell ref="DX3:DX4"/>
    <mergeCell ref="DN4:DP4"/>
    <mergeCell ref="DQ5:DQ6"/>
    <mergeCell ref="DR5:DR6"/>
    <mergeCell ref="DV5:DV6"/>
    <mergeCell ref="DX5:DX6"/>
    <mergeCell ref="DN6:DP6"/>
    <mergeCell ref="DQ7:DQ8"/>
    <mergeCell ref="DR7:DR8"/>
    <mergeCell ref="DV7:DV8"/>
    <mergeCell ref="DX7:DX8"/>
    <mergeCell ref="DN8:DP8"/>
    <mergeCell ref="DQ9:DQ10"/>
    <mergeCell ref="DR9:DR10"/>
    <mergeCell ref="DV9:DV10"/>
    <mergeCell ref="DX9:DX10"/>
    <mergeCell ref="DR57:DR58"/>
    <mergeCell ref="DV57:DV58"/>
    <mergeCell ref="DX57:DX58"/>
    <mergeCell ref="DN58:DP58"/>
    <mergeCell ref="DQ59:DQ60"/>
    <mergeCell ref="DR59:DR60"/>
    <mergeCell ref="DV59:DV60"/>
    <mergeCell ref="DX59:DX60"/>
    <mergeCell ref="DN60:DP60"/>
    <mergeCell ref="BV49:BV50"/>
    <mergeCell ref="BX49:BX50"/>
    <mergeCell ref="AQ51:AQ52"/>
    <mergeCell ref="AR51:AR52"/>
    <mergeCell ref="FR59:FR60"/>
    <mergeCell ref="GD59:GD60"/>
    <mergeCell ref="GE59:GE60"/>
    <mergeCell ref="AQ55:AQ56"/>
    <mergeCell ref="AR55:AR56"/>
    <mergeCell ref="AF57:AF58"/>
    <mergeCell ref="AH57:AH58"/>
    <mergeCell ref="AJ57:AJ58"/>
    <mergeCell ref="GN62:GP62"/>
    <mergeCell ref="AN64:AP64"/>
    <mergeCell ref="BN64:BP64"/>
    <mergeCell ref="CN64:CP64"/>
    <mergeCell ref="EA64:EC64"/>
    <mergeCell ref="FA64:FC64"/>
    <mergeCell ref="GA64:GC64"/>
    <mergeCell ref="GN64:GP64"/>
    <mergeCell ref="AN58:AP58"/>
    <mergeCell ref="BA58:BC58"/>
    <mergeCell ref="BN58:BP58"/>
    <mergeCell ref="CA58:CC58"/>
    <mergeCell ref="CN58:CP58"/>
    <mergeCell ref="EA58:EC58"/>
    <mergeCell ref="EN58:EP58"/>
    <mergeCell ref="FA58:FC58"/>
    <mergeCell ref="FN58:FP58"/>
    <mergeCell ref="GA58:GC58"/>
    <mergeCell ref="GN58:GP58"/>
    <mergeCell ref="AN60:AP60"/>
    <mergeCell ref="CA52:CC52"/>
    <mergeCell ref="CN52:CP52"/>
    <mergeCell ref="EA52:EC52"/>
    <mergeCell ref="EN52:EP52"/>
    <mergeCell ref="FA52:FC52"/>
    <mergeCell ref="FN52:FP52"/>
    <mergeCell ref="GA52:GC52"/>
    <mergeCell ref="GN52:GP52"/>
    <mergeCell ref="AN54:AP54"/>
    <mergeCell ref="BA54:BC54"/>
    <mergeCell ref="BN54:BP54"/>
    <mergeCell ref="CA54:CC54"/>
    <mergeCell ref="CN54:CP54"/>
    <mergeCell ref="EA54:EC54"/>
    <mergeCell ref="EN54:EP54"/>
    <mergeCell ref="FA54:FC54"/>
    <mergeCell ref="FN54:FP54"/>
    <mergeCell ref="GA54:GC54"/>
    <mergeCell ref="GN54:GP54"/>
    <mergeCell ref="BR51:BR52"/>
    <mergeCell ref="CR53:CR54"/>
    <mergeCell ref="CV53:CV54"/>
    <mergeCell ref="CA40:CC40"/>
    <mergeCell ref="CN40:CP40"/>
    <mergeCell ref="EA40:EC40"/>
    <mergeCell ref="EN40:EP40"/>
    <mergeCell ref="FA40:FC40"/>
    <mergeCell ref="FN40:FP40"/>
    <mergeCell ref="GA40:GC40"/>
    <mergeCell ref="GN40:GP40"/>
    <mergeCell ref="AN42:AP42"/>
    <mergeCell ref="BA42:BC42"/>
    <mergeCell ref="BN42:BP42"/>
    <mergeCell ref="CA42:CC42"/>
    <mergeCell ref="CN42:CP42"/>
    <mergeCell ref="EA42:EC42"/>
    <mergeCell ref="EN42:EP42"/>
    <mergeCell ref="FA42:FC42"/>
    <mergeCell ref="FN42:FP42"/>
    <mergeCell ref="GA42:GC42"/>
    <mergeCell ref="GN42:GP42"/>
    <mergeCell ref="AQ39:AQ40"/>
    <mergeCell ref="AR39:AR40"/>
    <mergeCell ref="AV39:AV40"/>
    <mergeCell ref="AX39:AX40"/>
    <mergeCell ref="BD39:BD40"/>
    <mergeCell ref="BE39:BE40"/>
    <mergeCell ref="BV39:BV40"/>
    <mergeCell ref="BX39:BX40"/>
    <mergeCell ref="AQ41:AQ42"/>
    <mergeCell ref="AR41:AR42"/>
    <mergeCell ref="AV41:AV42"/>
    <mergeCell ref="AX41:AX42"/>
    <mergeCell ref="BD41:BD42"/>
    <mergeCell ref="CA28:CC28"/>
    <mergeCell ref="CN28:CP28"/>
    <mergeCell ref="EA28:EC28"/>
    <mergeCell ref="EN28:EP28"/>
    <mergeCell ref="FA28:FC28"/>
    <mergeCell ref="FN28:FP28"/>
    <mergeCell ref="GA28:GC28"/>
    <mergeCell ref="GN28:GP28"/>
    <mergeCell ref="AN30:AP30"/>
    <mergeCell ref="BA30:BC30"/>
    <mergeCell ref="BN30:BP30"/>
    <mergeCell ref="CA30:CC30"/>
    <mergeCell ref="CN30:CP30"/>
    <mergeCell ref="EA30:EC30"/>
    <mergeCell ref="EN30:EP30"/>
    <mergeCell ref="FA30:FC30"/>
    <mergeCell ref="FN30:FP30"/>
    <mergeCell ref="GA30:GC30"/>
    <mergeCell ref="GN30:GP30"/>
    <mergeCell ref="AQ27:AQ28"/>
    <mergeCell ref="AR27:AR28"/>
    <mergeCell ref="AV27:AV28"/>
    <mergeCell ref="AX27:AX28"/>
    <mergeCell ref="BD27:BD28"/>
    <mergeCell ref="BE27:BE28"/>
    <mergeCell ref="BX27:BX28"/>
    <mergeCell ref="AQ29:AQ30"/>
    <mergeCell ref="AR29:AR30"/>
    <mergeCell ref="AV29:AV30"/>
    <mergeCell ref="AX29:AX30"/>
    <mergeCell ref="BD29:BD30"/>
    <mergeCell ref="BE29:BE30"/>
    <mergeCell ref="EN18:EP18"/>
    <mergeCell ref="FA18:FC18"/>
    <mergeCell ref="FN18:FP18"/>
    <mergeCell ref="GA18:GC18"/>
    <mergeCell ref="GN18:GP18"/>
    <mergeCell ref="DQ13:DQ14"/>
    <mergeCell ref="DR13:DR14"/>
    <mergeCell ref="DV13:DV14"/>
    <mergeCell ref="AQ13:AQ14"/>
    <mergeCell ref="AR13:AR14"/>
    <mergeCell ref="AV13:AV14"/>
    <mergeCell ref="AN14:AP14"/>
    <mergeCell ref="BV13:BV14"/>
    <mergeCell ref="BX13:BX14"/>
    <mergeCell ref="AQ15:AQ16"/>
    <mergeCell ref="AR15:AR16"/>
    <mergeCell ref="AV15:AV16"/>
    <mergeCell ref="AX15:AX16"/>
    <mergeCell ref="BD15:BD16"/>
    <mergeCell ref="BE15:BE16"/>
    <mergeCell ref="BI15:BI16"/>
    <mergeCell ref="BK17:BK18"/>
    <mergeCell ref="BQ17:BQ18"/>
    <mergeCell ref="BR17:BR18"/>
    <mergeCell ref="GA14:GC14"/>
    <mergeCell ref="GN14:GP14"/>
    <mergeCell ref="AN16:AP16"/>
    <mergeCell ref="BA16:BC16"/>
    <mergeCell ref="BN16:BP16"/>
    <mergeCell ref="CA16:CC16"/>
    <mergeCell ref="CN16:CP16"/>
    <mergeCell ref="EA16:EC16"/>
    <mergeCell ref="EN16:EP16"/>
    <mergeCell ref="FA16:FC16"/>
    <mergeCell ref="FN16:FP16"/>
    <mergeCell ref="GA16:GC16"/>
    <mergeCell ref="GN16:GP16"/>
    <mergeCell ref="DN10:DP10"/>
    <mergeCell ref="DQ11:DQ12"/>
    <mergeCell ref="DR11:DR12"/>
    <mergeCell ref="BD5:BD6"/>
    <mergeCell ref="BE5:BE6"/>
    <mergeCell ref="GA4:GC4"/>
    <mergeCell ref="GN4:GP4"/>
    <mergeCell ref="AN6:AP6"/>
    <mergeCell ref="BA6:BC6"/>
    <mergeCell ref="BN6:BP6"/>
    <mergeCell ref="CA6:CC6"/>
    <mergeCell ref="CN6:CP6"/>
    <mergeCell ref="EA6:EC6"/>
    <mergeCell ref="EN6:EP6"/>
    <mergeCell ref="FA6:FC6"/>
    <mergeCell ref="FN6:FP6"/>
    <mergeCell ref="GA6:GC6"/>
    <mergeCell ref="GN6:GP6"/>
    <mergeCell ref="AN8:AP8"/>
    <mergeCell ref="BA8:BC8"/>
    <mergeCell ref="BN8:BP8"/>
    <mergeCell ref="CA8:CC8"/>
    <mergeCell ref="CN8:CP8"/>
    <mergeCell ref="EN8:EP8"/>
    <mergeCell ref="FA8:FC8"/>
    <mergeCell ref="FN8:FP8"/>
    <mergeCell ref="GA8:GC8"/>
    <mergeCell ref="GN8:GP8"/>
    <mergeCell ref="BV3:BV4"/>
    <mergeCell ref="BX3:BX4"/>
    <mergeCell ref="AQ5:AQ6"/>
    <mergeCell ref="AR5:AR6"/>
    <mergeCell ref="AV5:AV6"/>
    <mergeCell ref="AX5:AX6"/>
    <mergeCell ref="GR63:GR64"/>
    <mergeCell ref="N6:P6"/>
    <mergeCell ref="N8:P8"/>
    <mergeCell ref="N10:P10"/>
    <mergeCell ref="N12:P12"/>
    <mergeCell ref="N14:P14"/>
    <mergeCell ref="N16:P16"/>
    <mergeCell ref="N18:P18"/>
    <mergeCell ref="N20:P20"/>
    <mergeCell ref="N22:P22"/>
    <mergeCell ref="N24:P24"/>
    <mergeCell ref="N26:P26"/>
    <mergeCell ref="N28:P28"/>
    <mergeCell ref="N30:P30"/>
    <mergeCell ref="N32:P32"/>
    <mergeCell ref="N34:P34"/>
    <mergeCell ref="N36:P36"/>
    <mergeCell ref="N38:P38"/>
    <mergeCell ref="N40:P40"/>
    <mergeCell ref="N42:P42"/>
    <mergeCell ref="N44:P44"/>
    <mergeCell ref="N46:P46"/>
    <mergeCell ref="FD63:FD64"/>
    <mergeCell ref="FE63:FE64"/>
    <mergeCell ref="FI63:FI64"/>
    <mergeCell ref="FK63:FK64"/>
    <mergeCell ref="DQ63:DQ64"/>
    <mergeCell ref="DR63:DR64"/>
    <mergeCell ref="DV63:DV64"/>
    <mergeCell ref="DX63:DX64"/>
    <mergeCell ref="DN64:DP64"/>
    <mergeCell ref="EE61:EE62"/>
    <mergeCell ref="BN62:BP62"/>
    <mergeCell ref="CA62:CC62"/>
    <mergeCell ref="CN62:CP62"/>
    <mergeCell ref="EA62:EC62"/>
    <mergeCell ref="EN62:EP62"/>
    <mergeCell ref="EI61:EI62"/>
    <mergeCell ref="EK61:EK62"/>
    <mergeCell ref="CD61:CD62"/>
    <mergeCell ref="CE61:CE62"/>
    <mergeCell ref="EV61:EV62"/>
    <mergeCell ref="EX61:EX62"/>
    <mergeCell ref="GQ61:GQ62"/>
    <mergeCell ref="GR61:GR62"/>
    <mergeCell ref="Q63:Q64"/>
    <mergeCell ref="R63:R64"/>
    <mergeCell ref="V63:V64"/>
    <mergeCell ref="X63:X64"/>
    <mergeCell ref="BQ63:BQ64"/>
    <mergeCell ref="BR63:BR64"/>
    <mergeCell ref="CQ63:CQ64"/>
    <mergeCell ref="CR63:CR64"/>
    <mergeCell ref="CV63:CV64"/>
    <mergeCell ref="CX63:CX64"/>
    <mergeCell ref="FD61:FD62"/>
    <mergeCell ref="FE61:FE62"/>
    <mergeCell ref="FI61:FI62"/>
    <mergeCell ref="FK61:FK62"/>
    <mergeCell ref="FQ61:FQ62"/>
    <mergeCell ref="FR61:FR62"/>
    <mergeCell ref="GD63:GD64"/>
    <mergeCell ref="GE63:GE64"/>
    <mergeCell ref="GI63:GI64"/>
    <mergeCell ref="GK63:GK64"/>
    <mergeCell ref="GQ63:GQ64"/>
    <mergeCell ref="GA62:GC62"/>
    <mergeCell ref="BK61:BK62"/>
    <mergeCell ref="BQ61:BQ62"/>
    <mergeCell ref="BR61:BR62"/>
    <mergeCell ref="CQ61:CQ62"/>
    <mergeCell ref="CR61:CR62"/>
    <mergeCell ref="CV61:CV62"/>
    <mergeCell ref="CX61:CX62"/>
    <mergeCell ref="ED61:ED62"/>
    <mergeCell ref="FV61:FV62"/>
    <mergeCell ref="FX61:FX62"/>
    <mergeCell ref="EQ61:EQ62"/>
    <mergeCell ref="ER61:ER62"/>
    <mergeCell ref="DQ61:DQ62"/>
    <mergeCell ref="DR61:DR62"/>
    <mergeCell ref="DV61:DV62"/>
    <mergeCell ref="DX61:DX62"/>
    <mergeCell ref="DN62:DP62"/>
    <mergeCell ref="N62:P62"/>
    <mergeCell ref="AN62:AP62"/>
    <mergeCell ref="BA62:BC62"/>
    <mergeCell ref="EE59:EE60"/>
    <mergeCell ref="FD59:FD60"/>
    <mergeCell ref="FE59:FE60"/>
    <mergeCell ref="FI59:FI60"/>
    <mergeCell ref="FK59:FK60"/>
    <mergeCell ref="FQ59:FQ60"/>
    <mergeCell ref="BI59:BI60"/>
    <mergeCell ref="BK59:BK60"/>
    <mergeCell ref="BQ59:BQ60"/>
    <mergeCell ref="BR59:BR60"/>
    <mergeCell ref="CQ59:CQ60"/>
    <mergeCell ref="CR59:CR60"/>
    <mergeCell ref="CV59:CV60"/>
    <mergeCell ref="CX59:CX60"/>
    <mergeCell ref="ED59:ED60"/>
    <mergeCell ref="AI59:AI60"/>
    <mergeCell ref="AK59:AK60"/>
    <mergeCell ref="CI61:CI62"/>
    <mergeCell ref="CK61:CK62"/>
    <mergeCell ref="AA60:AC60"/>
    <mergeCell ref="BN60:BP60"/>
    <mergeCell ref="CA60:CC60"/>
    <mergeCell ref="CN60:CP60"/>
    <mergeCell ref="EA60:EC60"/>
    <mergeCell ref="EN60:EP60"/>
    <mergeCell ref="FA60:FC60"/>
    <mergeCell ref="A62:C62"/>
    <mergeCell ref="A64:C64"/>
    <mergeCell ref="AD57:AD58"/>
    <mergeCell ref="AE57:AE58"/>
    <mergeCell ref="BQ57:BQ58"/>
    <mergeCell ref="BR57:BR58"/>
    <mergeCell ref="ED57:ED58"/>
    <mergeCell ref="EE57:EE58"/>
    <mergeCell ref="FQ57:FQ58"/>
    <mergeCell ref="Q59:Q60"/>
    <mergeCell ref="R59:R60"/>
    <mergeCell ref="V59:V60"/>
    <mergeCell ref="X59:X60"/>
    <mergeCell ref="AD59:AD60"/>
    <mergeCell ref="AE59:AE60"/>
    <mergeCell ref="BD59:BD60"/>
    <mergeCell ref="BE59:BE60"/>
    <mergeCell ref="A60:C60"/>
    <mergeCell ref="N58:P58"/>
    <mergeCell ref="N60:P60"/>
    <mergeCell ref="V57:V58"/>
    <mergeCell ref="X57:X58"/>
    <mergeCell ref="D63:D64"/>
    <mergeCell ref="E63:E64"/>
    <mergeCell ref="ED63:ED64"/>
    <mergeCell ref="EE63:EE64"/>
    <mergeCell ref="AQ63:AQ64"/>
    <mergeCell ref="V61:V62"/>
    <mergeCell ref="X61:X62"/>
    <mergeCell ref="BD61:BD62"/>
    <mergeCell ref="A6:C6"/>
    <mergeCell ref="A4:C4"/>
    <mergeCell ref="A8:C8"/>
    <mergeCell ref="A10:C10"/>
    <mergeCell ref="K11:K12"/>
    <mergeCell ref="D11:D12"/>
    <mergeCell ref="E11:E12"/>
    <mergeCell ref="I11:I12"/>
    <mergeCell ref="K7:K8"/>
    <mergeCell ref="D9:D10"/>
    <mergeCell ref="E9:E10"/>
    <mergeCell ref="I9:I10"/>
    <mergeCell ref="K9:K10"/>
    <mergeCell ref="D7:D8"/>
    <mergeCell ref="E7:E8"/>
    <mergeCell ref="I7:I8"/>
    <mergeCell ref="A12:C12"/>
    <mergeCell ref="D13:D14"/>
    <mergeCell ref="E13:E14"/>
    <mergeCell ref="I13:I14"/>
    <mergeCell ref="K13:K14"/>
    <mergeCell ref="Q13:Q14"/>
    <mergeCell ref="R13:R14"/>
    <mergeCell ref="AE7:AE8"/>
    <mergeCell ref="R61:R62"/>
    <mergeCell ref="BA60:BC60"/>
    <mergeCell ref="N48:P48"/>
    <mergeCell ref="N64:P64"/>
    <mergeCell ref="AD9:AD10"/>
    <mergeCell ref="AE9:AE10"/>
    <mergeCell ref="AI9:AI10"/>
    <mergeCell ref="AK9:AK10"/>
    <mergeCell ref="Q7:Q8"/>
    <mergeCell ref="R7:R8"/>
    <mergeCell ref="V3:V4"/>
    <mergeCell ref="X3:X4"/>
    <mergeCell ref="Q5:Q6"/>
    <mergeCell ref="R5:R6"/>
    <mergeCell ref="V5:V6"/>
    <mergeCell ref="X5:X6"/>
    <mergeCell ref="Q3:Q4"/>
    <mergeCell ref="R3:R4"/>
    <mergeCell ref="I5:I6"/>
    <mergeCell ref="K5:K6"/>
    <mergeCell ref="I63:I64"/>
    <mergeCell ref="K63:K64"/>
    <mergeCell ref="Q57:Q58"/>
    <mergeCell ref="R57:R58"/>
    <mergeCell ref="AA6:AC6"/>
    <mergeCell ref="AA8:AC8"/>
    <mergeCell ref="AA10:AC10"/>
    <mergeCell ref="AA12:AC12"/>
    <mergeCell ref="AA14:AC14"/>
    <mergeCell ref="AA16:AC16"/>
    <mergeCell ref="Q61:Q62"/>
    <mergeCell ref="E3:E4"/>
    <mergeCell ref="E5:E6"/>
    <mergeCell ref="N4:P4"/>
    <mergeCell ref="D3:D4"/>
    <mergeCell ref="D5:D6"/>
    <mergeCell ref="AA4:AC4"/>
    <mergeCell ref="R15:R16"/>
    <mergeCell ref="V13:V14"/>
    <mergeCell ref="X13:X14"/>
    <mergeCell ref="AD13:AD14"/>
    <mergeCell ref="AD5:AD6"/>
    <mergeCell ref="AE5:AE6"/>
    <mergeCell ref="AI5:AI6"/>
    <mergeCell ref="AK5:AK6"/>
    <mergeCell ref="V11:V12"/>
    <mergeCell ref="X11:X12"/>
    <mergeCell ref="AD3:AD4"/>
    <mergeCell ref="AD7:AD8"/>
    <mergeCell ref="AD11:AD12"/>
    <mergeCell ref="V7:V8"/>
    <mergeCell ref="X7:X8"/>
    <mergeCell ref="AE11:AE12"/>
    <mergeCell ref="AI11:AI12"/>
    <mergeCell ref="AK11:AK12"/>
    <mergeCell ref="Q9:Q10"/>
    <mergeCell ref="R9:R10"/>
    <mergeCell ref="V9:V10"/>
    <mergeCell ref="X9:X10"/>
    <mergeCell ref="Q11:Q12"/>
    <mergeCell ref="R11:R12"/>
    <mergeCell ref="AI7:AI8"/>
    <mergeCell ref="AK7:AK8"/>
    <mergeCell ref="A14:C14"/>
    <mergeCell ref="A16:C16"/>
    <mergeCell ref="AE15:AE16"/>
    <mergeCell ref="AI15:AI16"/>
    <mergeCell ref="AK15:AK16"/>
    <mergeCell ref="D17:D18"/>
    <mergeCell ref="E17:E18"/>
    <mergeCell ref="I17:I18"/>
    <mergeCell ref="K17:K18"/>
    <mergeCell ref="Q17:Q18"/>
    <mergeCell ref="R17:R18"/>
    <mergeCell ref="V15:V16"/>
    <mergeCell ref="X15:X16"/>
    <mergeCell ref="AD15:AD16"/>
    <mergeCell ref="A18:C18"/>
    <mergeCell ref="AE17:AE18"/>
    <mergeCell ref="AI17:AI18"/>
    <mergeCell ref="AK17:AK18"/>
    <mergeCell ref="AE13:AE14"/>
    <mergeCell ref="AI13:AI14"/>
    <mergeCell ref="AK13:AK14"/>
    <mergeCell ref="D15:D16"/>
    <mergeCell ref="E15:E16"/>
    <mergeCell ref="I15:I16"/>
    <mergeCell ref="K15:K16"/>
    <mergeCell ref="Q15:Q16"/>
    <mergeCell ref="D19:D20"/>
    <mergeCell ref="E19:E20"/>
    <mergeCell ref="I19:I20"/>
    <mergeCell ref="K19:K20"/>
    <mergeCell ref="Q19:Q20"/>
    <mergeCell ref="R19:R20"/>
    <mergeCell ref="V17:V18"/>
    <mergeCell ref="X17:X18"/>
    <mergeCell ref="AD17:AD18"/>
    <mergeCell ref="A20:C20"/>
    <mergeCell ref="AE19:AE20"/>
    <mergeCell ref="AI19:AI20"/>
    <mergeCell ref="AK19:AK20"/>
    <mergeCell ref="D21:D22"/>
    <mergeCell ref="E21:E22"/>
    <mergeCell ref="I21:I22"/>
    <mergeCell ref="K21:K22"/>
    <mergeCell ref="Q21:Q22"/>
    <mergeCell ref="R21:R22"/>
    <mergeCell ref="V19:V20"/>
    <mergeCell ref="X19:X20"/>
    <mergeCell ref="AD19:AD20"/>
    <mergeCell ref="A22:C22"/>
    <mergeCell ref="AE21:AE22"/>
    <mergeCell ref="AI21:AI22"/>
    <mergeCell ref="AK21:AK22"/>
    <mergeCell ref="AA18:AC18"/>
    <mergeCell ref="AA20:AC20"/>
    <mergeCell ref="AA22:AC22"/>
    <mergeCell ref="D23:D24"/>
    <mergeCell ref="E23:E24"/>
    <mergeCell ref="I23:I24"/>
    <mergeCell ref="K23:K24"/>
    <mergeCell ref="Q23:Q24"/>
    <mergeCell ref="R23:R24"/>
    <mergeCell ref="V21:V22"/>
    <mergeCell ref="X21:X22"/>
    <mergeCell ref="AD21:AD22"/>
    <mergeCell ref="A24:C24"/>
    <mergeCell ref="AE23:AE24"/>
    <mergeCell ref="AI23:AI24"/>
    <mergeCell ref="AK23:AK24"/>
    <mergeCell ref="D25:D26"/>
    <mergeCell ref="E25:E26"/>
    <mergeCell ref="I25:I26"/>
    <mergeCell ref="K25:K26"/>
    <mergeCell ref="Q25:Q26"/>
    <mergeCell ref="R25:R26"/>
    <mergeCell ref="V23:V24"/>
    <mergeCell ref="X23:X24"/>
    <mergeCell ref="AD23:AD24"/>
    <mergeCell ref="A26:C26"/>
    <mergeCell ref="AE25:AE26"/>
    <mergeCell ref="AI25:AI26"/>
    <mergeCell ref="AK25:AK26"/>
    <mergeCell ref="AA24:AC24"/>
    <mergeCell ref="AA26:AC26"/>
    <mergeCell ref="D27:D28"/>
    <mergeCell ref="E27:E28"/>
    <mergeCell ref="I27:I28"/>
    <mergeCell ref="K27:K28"/>
    <mergeCell ref="Q27:Q28"/>
    <mergeCell ref="R27:R28"/>
    <mergeCell ref="V25:V26"/>
    <mergeCell ref="X25:X26"/>
    <mergeCell ref="AD25:AD26"/>
    <mergeCell ref="A28:C28"/>
    <mergeCell ref="AE27:AE28"/>
    <mergeCell ref="AI27:AI28"/>
    <mergeCell ref="AK27:AK28"/>
    <mergeCell ref="D29:D30"/>
    <mergeCell ref="E29:E30"/>
    <mergeCell ref="I29:I30"/>
    <mergeCell ref="K29:K30"/>
    <mergeCell ref="Q29:Q30"/>
    <mergeCell ref="R29:R30"/>
    <mergeCell ref="V27:V28"/>
    <mergeCell ref="X27:X28"/>
    <mergeCell ref="AD27:AD28"/>
    <mergeCell ref="A30:C30"/>
    <mergeCell ref="AE29:AE30"/>
    <mergeCell ref="AI29:AI30"/>
    <mergeCell ref="AK29:AK30"/>
    <mergeCell ref="AA28:AC28"/>
    <mergeCell ref="AA30:AC30"/>
    <mergeCell ref="D31:D32"/>
    <mergeCell ref="E31:E32"/>
    <mergeCell ref="I31:I32"/>
    <mergeCell ref="K31:K32"/>
    <mergeCell ref="Q31:Q32"/>
    <mergeCell ref="R31:R32"/>
    <mergeCell ref="V29:V30"/>
    <mergeCell ref="X29:X30"/>
    <mergeCell ref="AD29:AD30"/>
    <mergeCell ref="A32:C32"/>
    <mergeCell ref="AE31:AE32"/>
    <mergeCell ref="AI31:AI32"/>
    <mergeCell ref="AK31:AK32"/>
    <mergeCell ref="D33:D34"/>
    <mergeCell ref="E33:E34"/>
    <mergeCell ref="I33:I34"/>
    <mergeCell ref="K33:K34"/>
    <mergeCell ref="Q33:Q34"/>
    <mergeCell ref="R33:R34"/>
    <mergeCell ref="V31:V32"/>
    <mergeCell ref="X31:X32"/>
    <mergeCell ref="AD31:AD32"/>
    <mergeCell ref="A34:C34"/>
    <mergeCell ref="AE33:AE34"/>
    <mergeCell ref="AI33:AI34"/>
    <mergeCell ref="AK33:AK34"/>
    <mergeCell ref="AA32:AC32"/>
    <mergeCell ref="AA34:AC34"/>
    <mergeCell ref="D35:D36"/>
    <mergeCell ref="E35:E36"/>
    <mergeCell ref="I35:I36"/>
    <mergeCell ref="K35:K36"/>
    <mergeCell ref="Q35:Q36"/>
    <mergeCell ref="R35:R36"/>
    <mergeCell ref="V33:V34"/>
    <mergeCell ref="X33:X34"/>
    <mergeCell ref="AD33:AD34"/>
    <mergeCell ref="A36:C36"/>
    <mergeCell ref="AE35:AE36"/>
    <mergeCell ref="AI35:AI36"/>
    <mergeCell ref="AK35:AK36"/>
    <mergeCell ref="D37:D38"/>
    <mergeCell ref="E37:E38"/>
    <mergeCell ref="I37:I38"/>
    <mergeCell ref="K37:K38"/>
    <mergeCell ref="Q37:Q38"/>
    <mergeCell ref="R37:R38"/>
    <mergeCell ref="V35:V36"/>
    <mergeCell ref="X35:X36"/>
    <mergeCell ref="AD35:AD36"/>
    <mergeCell ref="A38:C38"/>
    <mergeCell ref="AE37:AE38"/>
    <mergeCell ref="AI37:AI38"/>
    <mergeCell ref="AK37:AK38"/>
    <mergeCell ref="AA36:AC36"/>
    <mergeCell ref="AA38:AC38"/>
    <mergeCell ref="D39:D40"/>
    <mergeCell ref="E39:E40"/>
    <mergeCell ref="I39:I40"/>
    <mergeCell ref="K39:K40"/>
    <mergeCell ref="Q39:Q40"/>
    <mergeCell ref="R39:R40"/>
    <mergeCell ref="V37:V38"/>
    <mergeCell ref="X37:X38"/>
    <mergeCell ref="AD37:AD38"/>
    <mergeCell ref="A40:C40"/>
    <mergeCell ref="AE39:AE40"/>
    <mergeCell ref="AI39:AI40"/>
    <mergeCell ref="AK39:AK40"/>
    <mergeCell ref="D41:D42"/>
    <mergeCell ref="E41:E42"/>
    <mergeCell ref="I41:I42"/>
    <mergeCell ref="K41:K42"/>
    <mergeCell ref="Q41:Q42"/>
    <mergeCell ref="R41:R42"/>
    <mergeCell ref="V39:V40"/>
    <mergeCell ref="X39:X40"/>
    <mergeCell ref="AD39:AD40"/>
    <mergeCell ref="A42:C42"/>
    <mergeCell ref="AE41:AE42"/>
    <mergeCell ref="AI41:AI42"/>
    <mergeCell ref="AK41:AK42"/>
    <mergeCell ref="AA40:AC40"/>
    <mergeCell ref="AA42:AC42"/>
    <mergeCell ref="D43:D44"/>
    <mergeCell ref="E43:E44"/>
    <mergeCell ref="I43:I44"/>
    <mergeCell ref="K43:K44"/>
    <mergeCell ref="Q43:Q44"/>
    <mergeCell ref="R43:R44"/>
    <mergeCell ref="V41:V42"/>
    <mergeCell ref="X41:X42"/>
    <mergeCell ref="AD41:AD42"/>
    <mergeCell ref="A44:C44"/>
    <mergeCell ref="AE43:AE44"/>
    <mergeCell ref="AI43:AI44"/>
    <mergeCell ref="AK43:AK44"/>
    <mergeCell ref="D45:D46"/>
    <mergeCell ref="E45:E46"/>
    <mergeCell ref="I45:I46"/>
    <mergeCell ref="K45:K46"/>
    <mergeCell ref="Q45:Q46"/>
    <mergeCell ref="R45:R46"/>
    <mergeCell ref="V43:V44"/>
    <mergeCell ref="X43:X44"/>
    <mergeCell ref="AD43:AD44"/>
    <mergeCell ref="A46:C46"/>
    <mergeCell ref="AE45:AE46"/>
    <mergeCell ref="AI45:AI46"/>
    <mergeCell ref="AK45:AK46"/>
    <mergeCell ref="AA44:AC44"/>
    <mergeCell ref="AA46:AC46"/>
    <mergeCell ref="D47:D48"/>
    <mergeCell ref="E47:E48"/>
    <mergeCell ref="I47:I48"/>
    <mergeCell ref="K47:K48"/>
    <mergeCell ref="Q47:Q48"/>
    <mergeCell ref="R47:R48"/>
    <mergeCell ref="V45:V46"/>
    <mergeCell ref="X45:X46"/>
    <mergeCell ref="AD45:AD46"/>
    <mergeCell ref="A48:C48"/>
    <mergeCell ref="AE47:AE48"/>
    <mergeCell ref="AI47:AI48"/>
    <mergeCell ref="AK47:AK48"/>
    <mergeCell ref="D49:D50"/>
    <mergeCell ref="E49:E50"/>
    <mergeCell ref="I49:I50"/>
    <mergeCell ref="K49:K50"/>
    <mergeCell ref="Q49:Q50"/>
    <mergeCell ref="R49:R50"/>
    <mergeCell ref="V47:V48"/>
    <mergeCell ref="X47:X48"/>
    <mergeCell ref="AD47:AD48"/>
    <mergeCell ref="A50:C50"/>
    <mergeCell ref="N50:P50"/>
    <mergeCell ref="AE49:AE50"/>
    <mergeCell ref="AI49:AI50"/>
    <mergeCell ref="AK49:AK50"/>
    <mergeCell ref="AA48:AC48"/>
    <mergeCell ref="AA50:AC50"/>
    <mergeCell ref="D51:D52"/>
    <mergeCell ref="E51:E52"/>
    <mergeCell ref="I51:I52"/>
    <mergeCell ref="K51:K52"/>
    <mergeCell ref="Q51:Q52"/>
    <mergeCell ref="R51:R52"/>
    <mergeCell ref="V49:V50"/>
    <mergeCell ref="X49:X50"/>
    <mergeCell ref="AD49:AD50"/>
    <mergeCell ref="A52:C52"/>
    <mergeCell ref="N52:P52"/>
    <mergeCell ref="AE51:AE52"/>
    <mergeCell ref="AI51:AI52"/>
    <mergeCell ref="AK51:AK52"/>
    <mergeCell ref="D53:D54"/>
    <mergeCell ref="E53:E54"/>
    <mergeCell ref="I53:I54"/>
    <mergeCell ref="K53:K54"/>
    <mergeCell ref="Q53:Q54"/>
    <mergeCell ref="R53:R54"/>
    <mergeCell ref="V51:V52"/>
    <mergeCell ref="X51:X52"/>
    <mergeCell ref="AD51:AD52"/>
    <mergeCell ref="A54:C54"/>
    <mergeCell ref="N54:P54"/>
    <mergeCell ref="AE53:AE54"/>
    <mergeCell ref="AI53:AI54"/>
    <mergeCell ref="AK53:AK54"/>
    <mergeCell ref="AA52:AC52"/>
    <mergeCell ref="AA54:AC54"/>
    <mergeCell ref="R55:R56"/>
    <mergeCell ref="V53:V54"/>
    <mergeCell ref="X53:X54"/>
    <mergeCell ref="AD53:AD54"/>
    <mergeCell ref="A56:C56"/>
    <mergeCell ref="N56:P56"/>
    <mergeCell ref="AK57:AK58"/>
    <mergeCell ref="D59:D60"/>
    <mergeCell ref="E59:E60"/>
    <mergeCell ref="I59:I60"/>
    <mergeCell ref="K59:K60"/>
    <mergeCell ref="AE55:AE56"/>
    <mergeCell ref="AI55:AI56"/>
    <mergeCell ref="AK55:AK56"/>
    <mergeCell ref="D57:D58"/>
    <mergeCell ref="E57:E58"/>
    <mergeCell ref="I57:I58"/>
    <mergeCell ref="K57:K58"/>
    <mergeCell ref="V55:V56"/>
    <mergeCell ref="X55:X56"/>
    <mergeCell ref="AD55:AD56"/>
    <mergeCell ref="A58:C58"/>
    <mergeCell ref="AA56:AC56"/>
    <mergeCell ref="AA58:AC58"/>
    <mergeCell ref="BI5:BI6"/>
    <mergeCell ref="D61:D62"/>
    <mergeCell ref="E61:E62"/>
    <mergeCell ref="I61:I62"/>
    <mergeCell ref="K61:K62"/>
    <mergeCell ref="AI57:AI58"/>
    <mergeCell ref="AN1:AY1"/>
    <mergeCell ref="BA1:BL1"/>
    <mergeCell ref="BN1:BY1"/>
    <mergeCell ref="AQ3:AQ4"/>
    <mergeCell ref="AR3:AR4"/>
    <mergeCell ref="AV3:AV4"/>
    <mergeCell ref="AX3:AX4"/>
    <mergeCell ref="BD3:BD4"/>
    <mergeCell ref="BE3:BE4"/>
    <mergeCell ref="BI3:BI4"/>
    <mergeCell ref="A1:L1"/>
    <mergeCell ref="N1:Y1"/>
    <mergeCell ref="AA1:AL1"/>
    <mergeCell ref="AE3:AE4"/>
    <mergeCell ref="AI3:AI4"/>
    <mergeCell ref="AK3:AK4"/>
    <mergeCell ref="I3:I4"/>
    <mergeCell ref="K3:K4"/>
    <mergeCell ref="AN4:AP4"/>
    <mergeCell ref="BK3:BK4"/>
    <mergeCell ref="BQ3:BQ4"/>
    <mergeCell ref="D55:D56"/>
    <mergeCell ref="E55:E56"/>
    <mergeCell ref="I55:I56"/>
    <mergeCell ref="K55:K56"/>
    <mergeCell ref="Q55:Q56"/>
    <mergeCell ref="AN12:AP12"/>
    <mergeCell ref="BA12:BC12"/>
    <mergeCell ref="BN12:BP12"/>
    <mergeCell ref="BV11:BV12"/>
    <mergeCell ref="BK7:BK8"/>
    <mergeCell ref="BQ7:BQ8"/>
    <mergeCell ref="BR7:BR8"/>
    <mergeCell ref="AN10:AP10"/>
    <mergeCell ref="BA10:BC10"/>
    <mergeCell ref="BN10:BP10"/>
    <mergeCell ref="BV9:BV10"/>
    <mergeCell ref="BK13:BK14"/>
    <mergeCell ref="BQ13:BQ14"/>
    <mergeCell ref="BR13:BR14"/>
    <mergeCell ref="BR3:BR4"/>
    <mergeCell ref="BV5:BV6"/>
    <mergeCell ref="BX5:BX6"/>
    <mergeCell ref="AQ7:AQ8"/>
    <mergeCell ref="AR7:AR8"/>
    <mergeCell ref="AV7:AV8"/>
    <mergeCell ref="AX7:AX8"/>
    <mergeCell ref="BD7:BD8"/>
    <mergeCell ref="BE7:BE8"/>
    <mergeCell ref="BI7:BI8"/>
    <mergeCell ref="BK5:BK6"/>
    <mergeCell ref="BQ5:BQ6"/>
    <mergeCell ref="BR5:BR6"/>
    <mergeCell ref="BV7:BV8"/>
    <mergeCell ref="BX7:BX8"/>
    <mergeCell ref="BA4:BC4"/>
    <mergeCell ref="BN4:BP4"/>
    <mergeCell ref="BX9:BX10"/>
    <mergeCell ref="BX11:BX12"/>
    <mergeCell ref="AQ9:AQ10"/>
    <mergeCell ref="AR9:AR10"/>
    <mergeCell ref="AV9:AV10"/>
    <mergeCell ref="AX9:AX10"/>
    <mergeCell ref="BD9:BD10"/>
    <mergeCell ref="BE9:BE10"/>
    <mergeCell ref="BI9:BI10"/>
    <mergeCell ref="AX13:AX14"/>
    <mergeCell ref="BD13:BD14"/>
    <mergeCell ref="BE13:BE14"/>
    <mergeCell ref="BI13:BI14"/>
    <mergeCell ref="BK11:BK12"/>
    <mergeCell ref="BQ11:BQ12"/>
    <mergeCell ref="BR11:BR12"/>
    <mergeCell ref="AQ11:AQ12"/>
    <mergeCell ref="AR11:AR12"/>
    <mergeCell ref="AV11:AV12"/>
    <mergeCell ref="AX11:AX12"/>
    <mergeCell ref="BD11:BD12"/>
    <mergeCell ref="BE11:BE12"/>
    <mergeCell ref="BI11:BI12"/>
    <mergeCell ref="BK9:BK10"/>
    <mergeCell ref="BQ9:BQ10"/>
    <mergeCell ref="BR9:BR10"/>
    <mergeCell ref="BA14:BC14"/>
    <mergeCell ref="BN14:BP14"/>
    <mergeCell ref="AN22:AP22"/>
    <mergeCell ref="BA22:BC22"/>
    <mergeCell ref="BN22:BP22"/>
    <mergeCell ref="BV21:BV22"/>
    <mergeCell ref="AN20:AP20"/>
    <mergeCell ref="BA20:BC20"/>
    <mergeCell ref="BN20:BP20"/>
    <mergeCell ref="BV19:BV20"/>
    <mergeCell ref="BV15:BV16"/>
    <mergeCell ref="BX15:BX16"/>
    <mergeCell ref="AQ17:AQ18"/>
    <mergeCell ref="AR17:AR18"/>
    <mergeCell ref="AV17:AV18"/>
    <mergeCell ref="AX17:AX18"/>
    <mergeCell ref="BD17:BD18"/>
    <mergeCell ref="BE17:BE18"/>
    <mergeCell ref="BI17:BI18"/>
    <mergeCell ref="BK15:BK16"/>
    <mergeCell ref="BQ15:BQ16"/>
    <mergeCell ref="BR15:BR16"/>
    <mergeCell ref="BV17:BV18"/>
    <mergeCell ref="BX17:BX18"/>
    <mergeCell ref="AN18:AP18"/>
    <mergeCell ref="BA18:BC18"/>
    <mergeCell ref="BN18:BP18"/>
    <mergeCell ref="BX19:BX20"/>
    <mergeCell ref="BX21:BX22"/>
    <mergeCell ref="AQ19:AQ20"/>
    <mergeCell ref="AR19:AR20"/>
    <mergeCell ref="AV19:AV20"/>
    <mergeCell ref="AX19:AX20"/>
    <mergeCell ref="BD19:BD20"/>
    <mergeCell ref="BE19:BE20"/>
    <mergeCell ref="BI19:BI20"/>
    <mergeCell ref="BX25:BX26"/>
    <mergeCell ref="AQ23:AQ24"/>
    <mergeCell ref="AR23:AR24"/>
    <mergeCell ref="AV23:AV24"/>
    <mergeCell ref="AX23:AX24"/>
    <mergeCell ref="BD23:BD24"/>
    <mergeCell ref="BE23:BE24"/>
    <mergeCell ref="BI23:BI24"/>
    <mergeCell ref="BK21:BK22"/>
    <mergeCell ref="BQ21:BQ22"/>
    <mergeCell ref="BR21:BR22"/>
    <mergeCell ref="BQ23:BQ24"/>
    <mergeCell ref="BR23:BR24"/>
    <mergeCell ref="BA26:BC26"/>
    <mergeCell ref="BN26:BP26"/>
    <mergeCell ref="AQ21:AQ22"/>
    <mergeCell ref="AR21:AR22"/>
    <mergeCell ref="AV21:AV22"/>
    <mergeCell ref="AX21:AX22"/>
    <mergeCell ref="BD21:BD22"/>
    <mergeCell ref="BE21:BE22"/>
    <mergeCell ref="BI21:BI22"/>
    <mergeCell ref="BK19:BK20"/>
    <mergeCell ref="BQ19:BQ20"/>
    <mergeCell ref="BR19:BR20"/>
    <mergeCell ref="AN24:AP24"/>
    <mergeCell ref="BA24:BC24"/>
    <mergeCell ref="BN24:BP24"/>
    <mergeCell ref="BV23:BV24"/>
    <mergeCell ref="AN28:AP28"/>
    <mergeCell ref="BK33:BK34"/>
    <mergeCell ref="BQ33:BQ34"/>
    <mergeCell ref="BR33:BR34"/>
    <mergeCell ref="BI29:BI30"/>
    <mergeCell ref="BK27:BK28"/>
    <mergeCell ref="BQ27:BQ28"/>
    <mergeCell ref="BR27:BR28"/>
    <mergeCell ref="BV29:BV30"/>
    <mergeCell ref="BX29:BX30"/>
    <mergeCell ref="BX23:BX24"/>
    <mergeCell ref="AQ25:AQ26"/>
    <mergeCell ref="AR25:AR26"/>
    <mergeCell ref="AV25:AV26"/>
    <mergeCell ref="AX25:AX26"/>
    <mergeCell ref="BD25:BD26"/>
    <mergeCell ref="BE25:BE26"/>
    <mergeCell ref="BI25:BI26"/>
    <mergeCell ref="BK23:BK24"/>
    <mergeCell ref="BA28:BC28"/>
    <mergeCell ref="BN28:BP28"/>
    <mergeCell ref="BK29:BK30"/>
    <mergeCell ref="BQ29:BQ30"/>
    <mergeCell ref="BR29:BR30"/>
    <mergeCell ref="AQ31:AQ32"/>
    <mergeCell ref="AR31:AR32"/>
    <mergeCell ref="AV31:AV32"/>
    <mergeCell ref="AX31:AX32"/>
    <mergeCell ref="BD31:BD32"/>
    <mergeCell ref="BE31:BE32"/>
    <mergeCell ref="BI31:BI32"/>
    <mergeCell ref="BX35:BX36"/>
    <mergeCell ref="AN32:AP32"/>
    <mergeCell ref="BA32:BC32"/>
    <mergeCell ref="BN32:BP32"/>
    <mergeCell ref="BV31:BV32"/>
    <mergeCell ref="BI27:BI28"/>
    <mergeCell ref="BK25:BK26"/>
    <mergeCell ref="BQ25:BQ26"/>
    <mergeCell ref="BR25:BR26"/>
    <mergeCell ref="BV27:BV28"/>
    <mergeCell ref="AN26:AP26"/>
    <mergeCell ref="BV25:BV26"/>
    <mergeCell ref="BV37:BV38"/>
    <mergeCell ref="BX37:BX38"/>
    <mergeCell ref="AQ35:AQ36"/>
    <mergeCell ref="AR35:AR36"/>
    <mergeCell ref="AV35:AV36"/>
    <mergeCell ref="AX35:AX36"/>
    <mergeCell ref="BD35:BD36"/>
    <mergeCell ref="BE35:BE36"/>
    <mergeCell ref="BI35:BI36"/>
    <mergeCell ref="BK37:BK38"/>
    <mergeCell ref="BQ37:BQ38"/>
    <mergeCell ref="BR37:BR38"/>
    <mergeCell ref="AN36:AP36"/>
    <mergeCell ref="BA36:BC36"/>
    <mergeCell ref="BN36:BP36"/>
    <mergeCell ref="BV35:BV36"/>
    <mergeCell ref="BX31:BX32"/>
    <mergeCell ref="AQ33:AQ34"/>
    <mergeCell ref="AR33:AR34"/>
    <mergeCell ref="AV33:AV34"/>
    <mergeCell ref="AX33:AX34"/>
    <mergeCell ref="BD33:BD34"/>
    <mergeCell ref="BE33:BE34"/>
    <mergeCell ref="BI33:BI34"/>
    <mergeCell ref="BK31:BK32"/>
    <mergeCell ref="BQ31:BQ32"/>
    <mergeCell ref="BR31:BR32"/>
    <mergeCell ref="AN34:AP34"/>
    <mergeCell ref="BA34:BC34"/>
    <mergeCell ref="BN34:BP34"/>
    <mergeCell ref="BV33:BV34"/>
    <mergeCell ref="BX33:BX34"/>
    <mergeCell ref="AQ47:AQ48"/>
    <mergeCell ref="AR47:AR48"/>
    <mergeCell ref="BK41:BK42"/>
    <mergeCell ref="BQ41:BQ42"/>
    <mergeCell ref="BR41:BR42"/>
    <mergeCell ref="AQ37:AQ38"/>
    <mergeCell ref="AR37:AR38"/>
    <mergeCell ref="AV37:AV38"/>
    <mergeCell ref="AX37:AX38"/>
    <mergeCell ref="BD37:BD38"/>
    <mergeCell ref="BE37:BE38"/>
    <mergeCell ref="BI37:BI38"/>
    <mergeCell ref="BK35:BK36"/>
    <mergeCell ref="BQ35:BQ36"/>
    <mergeCell ref="BR35:BR36"/>
    <mergeCell ref="AN38:AP38"/>
    <mergeCell ref="BA38:BC38"/>
    <mergeCell ref="BN38:BP38"/>
    <mergeCell ref="AQ45:AQ46"/>
    <mergeCell ref="AR45:AR46"/>
    <mergeCell ref="AV45:AV46"/>
    <mergeCell ref="AX45:AX46"/>
    <mergeCell ref="BD45:BD46"/>
    <mergeCell ref="BE45:BE46"/>
    <mergeCell ref="BI45:BI46"/>
    <mergeCell ref="BK43:BK44"/>
    <mergeCell ref="BQ43:BQ44"/>
    <mergeCell ref="BR43:BR44"/>
    <mergeCell ref="BE41:BE42"/>
    <mergeCell ref="BI41:BI42"/>
    <mergeCell ref="BK39:BK40"/>
    <mergeCell ref="BQ39:BQ40"/>
    <mergeCell ref="BR39:BR40"/>
    <mergeCell ref="BV41:BV42"/>
    <mergeCell ref="BX41:BX42"/>
    <mergeCell ref="BA40:BC40"/>
    <mergeCell ref="BN40:BP40"/>
    <mergeCell ref="AQ43:AQ44"/>
    <mergeCell ref="AR43:AR44"/>
    <mergeCell ref="AV43:AV44"/>
    <mergeCell ref="AX43:AX44"/>
    <mergeCell ref="BD43:BD44"/>
    <mergeCell ref="BE43:BE44"/>
    <mergeCell ref="BI43:BI44"/>
    <mergeCell ref="AN48:AP48"/>
    <mergeCell ref="BA48:BC48"/>
    <mergeCell ref="BN48:BP48"/>
    <mergeCell ref="BI53:BI54"/>
    <mergeCell ref="AN52:AP52"/>
    <mergeCell ref="BA52:BC52"/>
    <mergeCell ref="BN52:BP52"/>
    <mergeCell ref="BQ49:BQ50"/>
    <mergeCell ref="BR49:BR50"/>
    <mergeCell ref="BD55:BD56"/>
    <mergeCell ref="AN44:AP44"/>
    <mergeCell ref="BA44:BC44"/>
    <mergeCell ref="BN44:BP44"/>
    <mergeCell ref="BV43:BV44"/>
    <mergeCell ref="BI39:BI40"/>
    <mergeCell ref="AN40:AP40"/>
    <mergeCell ref="BX47:BX48"/>
    <mergeCell ref="AQ49:AQ50"/>
    <mergeCell ref="AR49:AR50"/>
    <mergeCell ref="AV49:AV50"/>
    <mergeCell ref="AX49:AX50"/>
    <mergeCell ref="BD49:BD50"/>
    <mergeCell ref="BE49:BE50"/>
    <mergeCell ref="BI49:BI50"/>
    <mergeCell ref="BK47:BK48"/>
    <mergeCell ref="BQ47:BQ48"/>
    <mergeCell ref="BR47:BR48"/>
    <mergeCell ref="AN50:AP50"/>
    <mergeCell ref="BA50:BC50"/>
    <mergeCell ref="BN50:BP50"/>
    <mergeCell ref="BV47:BV48"/>
    <mergeCell ref="BX43:BX44"/>
    <mergeCell ref="AQ53:AQ54"/>
    <mergeCell ref="AR53:AR54"/>
    <mergeCell ref="AV53:AV54"/>
    <mergeCell ref="AX53:AX54"/>
    <mergeCell ref="BD53:BD54"/>
    <mergeCell ref="BE53:BE54"/>
    <mergeCell ref="AV51:AV52"/>
    <mergeCell ref="AX51:AX52"/>
    <mergeCell ref="BD51:BD52"/>
    <mergeCell ref="BE51:BE52"/>
    <mergeCell ref="BI51:BI52"/>
    <mergeCell ref="BK49:BK50"/>
    <mergeCell ref="AR63:AR64"/>
    <mergeCell ref="AV61:AV62"/>
    <mergeCell ref="AX61:AX62"/>
    <mergeCell ref="AN46:AP46"/>
    <mergeCell ref="BA46:BC46"/>
    <mergeCell ref="AN56:AP56"/>
    <mergeCell ref="BA56:BC56"/>
    <mergeCell ref="AR57:AR58"/>
    <mergeCell ref="AV57:AV58"/>
    <mergeCell ref="AX57:AX58"/>
    <mergeCell ref="BD57:BD58"/>
    <mergeCell ref="BE57:BE58"/>
    <mergeCell ref="BI57:BI58"/>
    <mergeCell ref="BK55:BK56"/>
    <mergeCell ref="AV47:AV48"/>
    <mergeCell ref="AX47:AX48"/>
    <mergeCell ref="BD47:BD48"/>
    <mergeCell ref="BE47:BE48"/>
    <mergeCell ref="BI47:BI48"/>
    <mergeCell ref="BK45:BK46"/>
    <mergeCell ref="AQ61:AQ62"/>
    <mergeCell ref="AR61:AR62"/>
    <mergeCell ref="BK57:BK58"/>
    <mergeCell ref="BV57:BV58"/>
    <mergeCell ref="BX57:BX58"/>
    <mergeCell ref="AQ59:AQ60"/>
    <mergeCell ref="AR59:AR60"/>
    <mergeCell ref="AV59:AV60"/>
    <mergeCell ref="AX59:AX60"/>
    <mergeCell ref="BV59:BV60"/>
    <mergeCell ref="BX59:BX60"/>
    <mergeCell ref="AQ57:AQ58"/>
    <mergeCell ref="BE61:BE62"/>
    <mergeCell ref="BI61:BI62"/>
    <mergeCell ref="CA1:CL1"/>
    <mergeCell ref="CA14:CC14"/>
    <mergeCell ref="CD15:CD16"/>
    <mergeCell ref="CE15:CE16"/>
    <mergeCell ref="CI15:CI16"/>
    <mergeCell ref="CK15:CK16"/>
    <mergeCell ref="CD33:CD34"/>
    <mergeCell ref="CE33:CE34"/>
    <mergeCell ref="CI33:CI34"/>
    <mergeCell ref="CK33:CK34"/>
    <mergeCell ref="CD39:CD40"/>
    <mergeCell ref="CE39:CE40"/>
    <mergeCell ref="CI39:CI40"/>
    <mergeCell ref="CK39:CK40"/>
    <mergeCell ref="CK43:CK44"/>
    <mergeCell ref="CD45:CD46"/>
    <mergeCell ref="BE55:BE56"/>
    <mergeCell ref="BI55:BI56"/>
    <mergeCell ref="AV63:AV64"/>
    <mergeCell ref="AX63:AX64"/>
    <mergeCell ref="BV63:BV64"/>
    <mergeCell ref="BX63:BX64"/>
    <mergeCell ref="BV55:BV56"/>
    <mergeCell ref="BX55:BX56"/>
    <mergeCell ref="BX53:BX54"/>
    <mergeCell ref="BV51:BV52"/>
    <mergeCell ref="BX51:BX52"/>
    <mergeCell ref="BK51:BK52"/>
    <mergeCell ref="BQ51:BQ52"/>
    <mergeCell ref="EI3:EI4"/>
    <mergeCell ref="EK3:EK4"/>
    <mergeCell ref="CD5:CD6"/>
    <mergeCell ref="CE5:CE6"/>
    <mergeCell ref="BQ55:BQ56"/>
    <mergeCell ref="BR55:BR56"/>
    <mergeCell ref="BV53:BV54"/>
    <mergeCell ref="BR53:BR54"/>
    <mergeCell ref="BN56:BP56"/>
    <mergeCell ref="AV55:AV56"/>
    <mergeCell ref="AX55:AX56"/>
    <mergeCell ref="CX3:CX4"/>
    <mergeCell ref="BV61:BV62"/>
    <mergeCell ref="BX61:BX62"/>
    <mergeCell ref="BK53:BK54"/>
    <mergeCell ref="BQ53:BQ54"/>
    <mergeCell ref="BN46:BP46"/>
    <mergeCell ref="BV45:BV46"/>
    <mergeCell ref="BX45:BX46"/>
    <mergeCell ref="BQ45:BQ46"/>
    <mergeCell ref="BR45:BR46"/>
    <mergeCell ref="EK7:EK8"/>
    <mergeCell ref="CX7:CX8"/>
    <mergeCell ref="ED7:ED8"/>
    <mergeCell ref="EE7:EE8"/>
    <mergeCell ref="EA8:EC8"/>
    <mergeCell ref="CI5:CI6"/>
    <mergeCell ref="CK5:CK6"/>
    <mergeCell ref="CQ5:CQ6"/>
    <mergeCell ref="CR5:CR6"/>
    <mergeCell ref="CV5:CV6"/>
    <mergeCell ref="CN1:CY1"/>
    <mergeCell ref="EA1:EL1"/>
    <mergeCell ref="CD3:CD4"/>
    <mergeCell ref="CE3:CE4"/>
    <mergeCell ref="CI3:CI4"/>
    <mergeCell ref="CK3:CK4"/>
    <mergeCell ref="CQ3:CQ4"/>
    <mergeCell ref="CR3:CR4"/>
    <mergeCell ref="CV3:CV4"/>
    <mergeCell ref="CV11:CV12"/>
    <mergeCell ref="CX9:CX10"/>
    <mergeCell ref="EI11:EI12"/>
    <mergeCell ref="EK11:EK12"/>
    <mergeCell ref="CD9:CD10"/>
    <mergeCell ref="CE9:CE10"/>
    <mergeCell ref="CI9:CI10"/>
    <mergeCell ref="CK9:CK10"/>
    <mergeCell ref="CQ9:CQ10"/>
    <mergeCell ref="CR9:CR10"/>
    <mergeCell ref="CV9:CV10"/>
    <mergeCell ref="CX11:CX12"/>
    <mergeCell ref="ED11:ED12"/>
    <mergeCell ref="EE11:EE12"/>
    <mergeCell ref="ED3:ED4"/>
    <mergeCell ref="EE3:EE4"/>
    <mergeCell ref="CA4:CC4"/>
    <mergeCell ref="CN4:CP4"/>
    <mergeCell ref="EA4:EC4"/>
    <mergeCell ref="EI5:EI6"/>
    <mergeCell ref="EK5:EK6"/>
    <mergeCell ref="CD7:CD8"/>
    <mergeCell ref="CE7:CE8"/>
    <mergeCell ref="CI7:CI8"/>
    <mergeCell ref="CK7:CK8"/>
    <mergeCell ref="CQ7:CQ8"/>
    <mergeCell ref="CR7:CR8"/>
    <mergeCell ref="CV7:CV8"/>
    <mergeCell ref="CX5:CX6"/>
    <mergeCell ref="ED5:ED6"/>
    <mergeCell ref="EE5:EE6"/>
    <mergeCell ref="EI7:EI8"/>
    <mergeCell ref="DK11:DK12"/>
    <mergeCell ref="DA12:DC12"/>
    <mergeCell ref="DD13:DD14"/>
    <mergeCell ref="DE13:DE14"/>
    <mergeCell ref="DI13:DI14"/>
    <mergeCell ref="EI9:EI10"/>
    <mergeCell ref="EK9:EK10"/>
    <mergeCell ref="CD11:CD12"/>
    <mergeCell ref="CE11:CE12"/>
    <mergeCell ref="CA10:CC10"/>
    <mergeCell ref="CN10:CP10"/>
    <mergeCell ref="EA10:EC10"/>
    <mergeCell ref="DD9:DD10"/>
    <mergeCell ref="DE9:DE10"/>
    <mergeCell ref="DI9:DI10"/>
    <mergeCell ref="ED9:ED10"/>
    <mergeCell ref="EE9:EE10"/>
    <mergeCell ref="CA12:CC12"/>
    <mergeCell ref="CN12:CP12"/>
    <mergeCell ref="EA12:EC12"/>
    <mergeCell ref="DK9:DK10"/>
    <mergeCell ref="DA10:DC10"/>
    <mergeCell ref="DV11:DV12"/>
    <mergeCell ref="DX11:DX12"/>
    <mergeCell ref="DN12:DP12"/>
    <mergeCell ref="DD11:DD12"/>
    <mergeCell ref="DE11:DE12"/>
    <mergeCell ref="DI11:DI12"/>
    <mergeCell ref="CI11:CI12"/>
    <mergeCell ref="CK11:CK12"/>
    <mergeCell ref="CQ11:CQ12"/>
    <mergeCell ref="CR11:CR12"/>
    <mergeCell ref="CX13:CX14"/>
    <mergeCell ref="ED13:ED14"/>
    <mergeCell ref="EE13:EE14"/>
    <mergeCell ref="DQ15:DQ16"/>
    <mergeCell ref="DR15:DR16"/>
    <mergeCell ref="DV15:DV16"/>
    <mergeCell ref="DX15:DX16"/>
    <mergeCell ref="DN16:DP16"/>
    <mergeCell ref="DK13:DK14"/>
    <mergeCell ref="DA14:DC14"/>
    <mergeCell ref="DD15:DD16"/>
    <mergeCell ref="DE15:DE16"/>
    <mergeCell ref="CD13:CD14"/>
    <mergeCell ref="CE13:CE14"/>
    <mergeCell ref="CI13:CI14"/>
    <mergeCell ref="CK13:CK14"/>
    <mergeCell ref="CQ13:CQ14"/>
    <mergeCell ref="CR13:CR14"/>
    <mergeCell ref="CV13:CV14"/>
    <mergeCell ref="CX15:CX16"/>
    <mergeCell ref="ED15:ED16"/>
    <mergeCell ref="EE15:EE16"/>
    <mergeCell ref="CN14:CP14"/>
    <mergeCell ref="EA14:EC14"/>
    <mergeCell ref="DX13:DX14"/>
    <mergeCell ref="DN14:DP14"/>
    <mergeCell ref="DI15:DI16"/>
    <mergeCell ref="DK15:DK16"/>
    <mergeCell ref="DA16:DC16"/>
    <mergeCell ref="DD17:DD18"/>
    <mergeCell ref="DE17:DE18"/>
    <mergeCell ref="CR17:CR18"/>
    <mergeCell ref="CV17:CV18"/>
    <mergeCell ref="DD19:DD20"/>
    <mergeCell ref="DE19:DE20"/>
    <mergeCell ref="DI19:DI20"/>
    <mergeCell ref="DK19:DK20"/>
    <mergeCell ref="DA20:DC20"/>
    <mergeCell ref="CX19:CX20"/>
    <mergeCell ref="CV19:CV20"/>
    <mergeCell ref="CX17:CX18"/>
    <mergeCell ref="CQ15:CQ16"/>
    <mergeCell ref="CR15:CR16"/>
    <mergeCell ref="CV15:CV16"/>
    <mergeCell ref="EI13:EI14"/>
    <mergeCell ref="EK13:EK14"/>
    <mergeCell ref="EI15:EI16"/>
    <mergeCell ref="EK15:EK16"/>
    <mergeCell ref="DK17:DK18"/>
    <mergeCell ref="DA18:DC18"/>
    <mergeCell ref="DV19:DV20"/>
    <mergeCell ref="DX19:DX20"/>
    <mergeCell ref="DN20:DP20"/>
    <mergeCell ref="DI17:DI18"/>
    <mergeCell ref="EI19:EI20"/>
    <mergeCell ref="EK19:EK20"/>
    <mergeCell ref="EE19:EE20"/>
    <mergeCell ref="ED23:ED24"/>
    <mergeCell ref="EE23:EE24"/>
    <mergeCell ref="CA22:CC22"/>
    <mergeCell ref="CN22:CP22"/>
    <mergeCell ref="EA22:EC22"/>
    <mergeCell ref="DQ21:DQ22"/>
    <mergeCell ref="DR21:DR22"/>
    <mergeCell ref="DV21:DV22"/>
    <mergeCell ref="DX21:DX22"/>
    <mergeCell ref="DN22:DP22"/>
    <mergeCell ref="EI17:EI18"/>
    <mergeCell ref="EK17:EK18"/>
    <mergeCell ref="CD19:CD20"/>
    <mergeCell ref="CE19:CE20"/>
    <mergeCell ref="CI19:CI20"/>
    <mergeCell ref="CK19:CK20"/>
    <mergeCell ref="CQ19:CQ20"/>
    <mergeCell ref="CR19:CR20"/>
    <mergeCell ref="DQ17:DQ18"/>
    <mergeCell ref="ED17:ED18"/>
    <mergeCell ref="EE17:EE18"/>
    <mergeCell ref="CA20:CC20"/>
    <mergeCell ref="CN20:CP20"/>
    <mergeCell ref="EA20:EC20"/>
    <mergeCell ref="DQ19:DQ20"/>
    <mergeCell ref="DR19:DR20"/>
    <mergeCell ref="CD17:CD18"/>
    <mergeCell ref="CE17:CE18"/>
    <mergeCell ref="CI17:CI18"/>
    <mergeCell ref="CK17:CK18"/>
    <mergeCell ref="CQ17:CQ18"/>
    <mergeCell ref="CD21:CD22"/>
    <mergeCell ref="CE21:CE22"/>
    <mergeCell ref="CI21:CI22"/>
    <mergeCell ref="CK21:CK22"/>
    <mergeCell ref="CQ21:CQ22"/>
    <mergeCell ref="CR21:CR22"/>
    <mergeCell ref="CV21:CV22"/>
    <mergeCell ref="DD21:DD22"/>
    <mergeCell ref="DE21:DE22"/>
    <mergeCell ref="DI21:DI22"/>
    <mergeCell ref="DK21:DK22"/>
    <mergeCell ref="DA22:DC22"/>
    <mergeCell ref="ED19:ED20"/>
    <mergeCell ref="DR17:DR18"/>
    <mergeCell ref="DV17:DV18"/>
    <mergeCell ref="DX17:DX18"/>
    <mergeCell ref="DN18:DP18"/>
    <mergeCell ref="CA18:CC18"/>
    <mergeCell ref="CN18:CP18"/>
    <mergeCell ref="EA18:EC18"/>
    <mergeCell ref="CX23:CX24"/>
    <mergeCell ref="CA26:CC26"/>
    <mergeCell ref="CN26:CP26"/>
    <mergeCell ref="EA26:EC26"/>
    <mergeCell ref="DQ25:DQ26"/>
    <mergeCell ref="DR25:DR26"/>
    <mergeCell ref="DV25:DV26"/>
    <mergeCell ref="DX25:DX26"/>
    <mergeCell ref="DN26:DP26"/>
    <mergeCell ref="DD25:DD26"/>
    <mergeCell ref="DE25:DE26"/>
    <mergeCell ref="EI21:EI22"/>
    <mergeCell ref="EK21:EK22"/>
    <mergeCell ref="CD23:CD24"/>
    <mergeCell ref="CE23:CE24"/>
    <mergeCell ref="CI23:CI24"/>
    <mergeCell ref="CK23:CK24"/>
    <mergeCell ref="CQ23:CQ24"/>
    <mergeCell ref="CR23:CR24"/>
    <mergeCell ref="CV23:CV24"/>
    <mergeCell ref="CX21:CX22"/>
    <mergeCell ref="ED21:ED22"/>
    <mergeCell ref="EE21:EE22"/>
    <mergeCell ref="CA24:CC24"/>
    <mergeCell ref="CN24:CP24"/>
    <mergeCell ref="EA24:EC24"/>
    <mergeCell ref="DQ23:DQ24"/>
    <mergeCell ref="DR23:DR24"/>
    <mergeCell ref="DV23:DV24"/>
    <mergeCell ref="DX23:DX24"/>
    <mergeCell ref="DN24:DP24"/>
    <mergeCell ref="EI23:EI24"/>
    <mergeCell ref="EK23:EK24"/>
    <mergeCell ref="EK25:EK26"/>
    <mergeCell ref="EI27:EI28"/>
    <mergeCell ref="EK27:EK28"/>
    <mergeCell ref="DI29:DI30"/>
    <mergeCell ref="DK29:DK30"/>
    <mergeCell ref="DA30:DC30"/>
    <mergeCell ref="CD27:CD28"/>
    <mergeCell ref="CE27:CE28"/>
    <mergeCell ref="CI27:CI28"/>
    <mergeCell ref="CK27:CK28"/>
    <mergeCell ref="CQ27:CQ28"/>
    <mergeCell ref="CR27:CR28"/>
    <mergeCell ref="CV27:CV28"/>
    <mergeCell ref="CX25:CX26"/>
    <mergeCell ref="ED25:ED26"/>
    <mergeCell ref="EE25:EE26"/>
    <mergeCell ref="DQ27:DQ28"/>
    <mergeCell ref="DR27:DR28"/>
    <mergeCell ref="DV27:DV28"/>
    <mergeCell ref="DX27:DX28"/>
    <mergeCell ref="DN28:DP28"/>
    <mergeCell ref="DI25:DI26"/>
    <mergeCell ref="DK25:DK26"/>
    <mergeCell ref="DA26:DC26"/>
    <mergeCell ref="DD27:DD28"/>
    <mergeCell ref="CD25:CD26"/>
    <mergeCell ref="CE25:CE26"/>
    <mergeCell ref="CI25:CI26"/>
    <mergeCell ref="CK25:CK26"/>
    <mergeCell ref="CQ25:CQ26"/>
    <mergeCell ref="CR25:CR26"/>
    <mergeCell ref="CV25:CV26"/>
    <mergeCell ref="CD29:CD30"/>
    <mergeCell ref="CE29:CE30"/>
    <mergeCell ref="CI29:CI30"/>
    <mergeCell ref="CK29:CK30"/>
    <mergeCell ref="CQ29:CQ30"/>
    <mergeCell ref="CR29:CR30"/>
    <mergeCell ref="CV29:CV30"/>
    <mergeCell ref="DD31:DD32"/>
    <mergeCell ref="DE31:DE32"/>
    <mergeCell ref="DI31:DI32"/>
    <mergeCell ref="DK31:DK32"/>
    <mergeCell ref="DA32:DC32"/>
    <mergeCell ref="CX31:CX32"/>
    <mergeCell ref="ED31:ED32"/>
    <mergeCell ref="EE31:EE32"/>
    <mergeCell ref="CX27:CX28"/>
    <mergeCell ref="ED27:ED28"/>
    <mergeCell ref="EE27:EE28"/>
    <mergeCell ref="DQ29:DQ30"/>
    <mergeCell ref="DR29:DR30"/>
    <mergeCell ref="DV29:DV30"/>
    <mergeCell ref="DX29:DX30"/>
    <mergeCell ref="DN30:DP30"/>
    <mergeCell ref="DE27:DE28"/>
    <mergeCell ref="DI27:DI28"/>
    <mergeCell ref="DK27:DK28"/>
    <mergeCell ref="DA28:DC28"/>
    <mergeCell ref="EI29:EI30"/>
    <mergeCell ref="EK29:EK30"/>
    <mergeCell ref="CD31:CD32"/>
    <mergeCell ref="CE31:CE32"/>
    <mergeCell ref="CI31:CI32"/>
    <mergeCell ref="CK31:CK32"/>
    <mergeCell ref="CQ31:CQ32"/>
    <mergeCell ref="CR31:CR32"/>
    <mergeCell ref="CV31:CV32"/>
    <mergeCell ref="CX29:CX30"/>
    <mergeCell ref="ED29:ED30"/>
    <mergeCell ref="EE29:EE30"/>
    <mergeCell ref="CA32:CC32"/>
    <mergeCell ref="CN32:CP32"/>
    <mergeCell ref="EA32:EC32"/>
    <mergeCell ref="DQ31:DQ32"/>
    <mergeCell ref="DR31:DR32"/>
    <mergeCell ref="DV31:DV32"/>
    <mergeCell ref="DX31:DX32"/>
    <mergeCell ref="DN32:DP32"/>
    <mergeCell ref="DD29:DD30"/>
    <mergeCell ref="DE29:DE30"/>
    <mergeCell ref="DI35:DI36"/>
    <mergeCell ref="DK35:DK36"/>
    <mergeCell ref="DA36:DC36"/>
    <mergeCell ref="CX35:CX36"/>
    <mergeCell ref="CA38:CC38"/>
    <mergeCell ref="CN38:CP38"/>
    <mergeCell ref="EA38:EC38"/>
    <mergeCell ref="DQ37:DQ38"/>
    <mergeCell ref="DR37:DR38"/>
    <mergeCell ref="DV37:DV38"/>
    <mergeCell ref="DX37:DX38"/>
    <mergeCell ref="DN38:DP38"/>
    <mergeCell ref="DD37:DD38"/>
    <mergeCell ref="DE37:DE38"/>
    <mergeCell ref="ED35:ED36"/>
    <mergeCell ref="EE35:EE36"/>
    <mergeCell ref="CA34:CC34"/>
    <mergeCell ref="CN34:CP34"/>
    <mergeCell ref="EA34:EC34"/>
    <mergeCell ref="DQ33:DQ34"/>
    <mergeCell ref="DR33:DR34"/>
    <mergeCell ref="DV33:DV34"/>
    <mergeCell ref="DX33:DX34"/>
    <mergeCell ref="DN34:DP34"/>
    <mergeCell ref="EI33:EI34"/>
    <mergeCell ref="EK33:EK34"/>
    <mergeCell ref="CD35:CD36"/>
    <mergeCell ref="CE35:CE36"/>
    <mergeCell ref="CI35:CI36"/>
    <mergeCell ref="CK35:CK36"/>
    <mergeCell ref="CQ35:CQ36"/>
    <mergeCell ref="CR35:CR36"/>
    <mergeCell ref="CV35:CV36"/>
    <mergeCell ref="CX33:CX34"/>
    <mergeCell ref="ED33:ED34"/>
    <mergeCell ref="EE33:EE34"/>
    <mergeCell ref="CA36:CC36"/>
    <mergeCell ref="CN36:CP36"/>
    <mergeCell ref="EA36:EC36"/>
    <mergeCell ref="DQ35:DQ36"/>
    <mergeCell ref="DR35:DR36"/>
    <mergeCell ref="DV35:DV36"/>
    <mergeCell ref="DX35:DX36"/>
    <mergeCell ref="DN36:DP36"/>
    <mergeCell ref="EI35:EI36"/>
    <mergeCell ref="EK35:EK36"/>
    <mergeCell ref="CQ33:CQ34"/>
    <mergeCell ref="CR33:CR34"/>
    <mergeCell ref="CV33:CV34"/>
    <mergeCell ref="DD33:DD34"/>
    <mergeCell ref="DE33:DE34"/>
    <mergeCell ref="DI33:DI34"/>
    <mergeCell ref="DK33:DK34"/>
    <mergeCell ref="DA34:DC34"/>
    <mergeCell ref="DD35:DD36"/>
    <mergeCell ref="DE35:DE36"/>
    <mergeCell ref="CQ39:CQ40"/>
    <mergeCell ref="CR39:CR40"/>
    <mergeCell ref="CV39:CV40"/>
    <mergeCell ref="CX37:CX38"/>
    <mergeCell ref="ED37:ED38"/>
    <mergeCell ref="EE37:EE38"/>
    <mergeCell ref="DQ39:DQ40"/>
    <mergeCell ref="DR39:DR40"/>
    <mergeCell ref="DV39:DV40"/>
    <mergeCell ref="DX39:DX40"/>
    <mergeCell ref="DN40:DP40"/>
    <mergeCell ref="DI37:DI38"/>
    <mergeCell ref="DK37:DK38"/>
    <mergeCell ref="DA38:DC38"/>
    <mergeCell ref="DD39:DD40"/>
    <mergeCell ref="CD37:CD38"/>
    <mergeCell ref="CE37:CE38"/>
    <mergeCell ref="CI37:CI38"/>
    <mergeCell ref="CK37:CK38"/>
    <mergeCell ref="CQ37:CQ38"/>
    <mergeCell ref="CR37:CR38"/>
    <mergeCell ref="CV37:CV38"/>
    <mergeCell ref="CX41:CX42"/>
    <mergeCell ref="ED41:ED42"/>
    <mergeCell ref="EE41:EE42"/>
    <mergeCell ref="CA44:CC44"/>
    <mergeCell ref="CN44:CP44"/>
    <mergeCell ref="EA44:EC44"/>
    <mergeCell ref="DQ43:DQ44"/>
    <mergeCell ref="DR43:DR44"/>
    <mergeCell ref="DV43:DV44"/>
    <mergeCell ref="DX43:DX44"/>
    <mergeCell ref="DN44:DP44"/>
    <mergeCell ref="DD41:DD42"/>
    <mergeCell ref="DE41:DE42"/>
    <mergeCell ref="DI43:DI44"/>
    <mergeCell ref="DK43:DK44"/>
    <mergeCell ref="DA44:DC44"/>
    <mergeCell ref="DQ41:DQ42"/>
    <mergeCell ref="DR41:DR42"/>
    <mergeCell ref="DV41:DV42"/>
    <mergeCell ref="DX41:DX42"/>
    <mergeCell ref="DN42:DP42"/>
    <mergeCell ref="DI41:DI42"/>
    <mergeCell ref="DK41:DK42"/>
    <mergeCell ref="DA42:DC42"/>
    <mergeCell ref="CK45:CK46"/>
    <mergeCell ref="EI43:EI44"/>
    <mergeCell ref="EK43:EK44"/>
    <mergeCell ref="CD41:CD42"/>
    <mergeCell ref="CE41:CE42"/>
    <mergeCell ref="CI41:CI42"/>
    <mergeCell ref="CQ45:CQ46"/>
    <mergeCell ref="CR45:CR46"/>
    <mergeCell ref="CV45:CV46"/>
    <mergeCell ref="CX43:CX44"/>
    <mergeCell ref="ED43:ED44"/>
    <mergeCell ref="EE43:EE44"/>
    <mergeCell ref="CA46:CC46"/>
    <mergeCell ref="CN46:CP46"/>
    <mergeCell ref="EA46:EC46"/>
    <mergeCell ref="DQ45:DQ46"/>
    <mergeCell ref="DR45:DR46"/>
    <mergeCell ref="DV45:DV46"/>
    <mergeCell ref="DX45:DX46"/>
    <mergeCell ref="DN46:DP46"/>
    <mergeCell ref="CK41:CK42"/>
    <mergeCell ref="CQ41:CQ42"/>
    <mergeCell ref="CR41:CR42"/>
    <mergeCell ref="CV41:CV42"/>
    <mergeCell ref="DD43:DD44"/>
    <mergeCell ref="DE43:DE44"/>
    <mergeCell ref="CD43:CD44"/>
    <mergeCell ref="CE43:CE44"/>
    <mergeCell ref="CI43:CI44"/>
    <mergeCell ref="CQ43:CQ44"/>
    <mergeCell ref="CR43:CR44"/>
    <mergeCell ref="CV43:CV44"/>
    <mergeCell ref="CV49:CV50"/>
    <mergeCell ref="CX47:CX48"/>
    <mergeCell ref="ED47:ED48"/>
    <mergeCell ref="EE47:EE48"/>
    <mergeCell ref="CA50:CC50"/>
    <mergeCell ref="CN50:CP50"/>
    <mergeCell ref="EA50:EC50"/>
    <mergeCell ref="DQ49:DQ50"/>
    <mergeCell ref="DR49:DR50"/>
    <mergeCell ref="DV49:DV50"/>
    <mergeCell ref="DX49:DX50"/>
    <mergeCell ref="DN50:DP50"/>
    <mergeCell ref="DD49:DD50"/>
    <mergeCell ref="DE49:DE50"/>
    <mergeCell ref="EI45:EI46"/>
    <mergeCell ref="CD47:CD48"/>
    <mergeCell ref="CE47:CE48"/>
    <mergeCell ref="CI47:CI48"/>
    <mergeCell ref="CK47:CK48"/>
    <mergeCell ref="CQ47:CQ48"/>
    <mergeCell ref="CR47:CR48"/>
    <mergeCell ref="CV47:CV48"/>
    <mergeCell ref="CX45:CX46"/>
    <mergeCell ref="ED45:ED46"/>
    <mergeCell ref="EE45:EE46"/>
    <mergeCell ref="CA48:CC48"/>
    <mergeCell ref="CN48:CP48"/>
    <mergeCell ref="EA48:EC48"/>
    <mergeCell ref="DQ47:DQ48"/>
    <mergeCell ref="DR47:DR48"/>
    <mergeCell ref="CE45:CE46"/>
    <mergeCell ref="CI45:CI46"/>
    <mergeCell ref="DI55:DI56"/>
    <mergeCell ref="DK55:DK56"/>
    <mergeCell ref="DA56:DC56"/>
    <mergeCell ref="EE51:EE52"/>
    <mergeCell ref="EI49:EI50"/>
    <mergeCell ref="EK49:EK50"/>
    <mergeCell ref="CD51:CD52"/>
    <mergeCell ref="CE51:CE52"/>
    <mergeCell ref="CI51:CI52"/>
    <mergeCell ref="CK51:CK52"/>
    <mergeCell ref="CQ51:CQ52"/>
    <mergeCell ref="CR51:CR52"/>
    <mergeCell ref="CV51:CV52"/>
    <mergeCell ref="CX49:CX50"/>
    <mergeCell ref="ED49:ED50"/>
    <mergeCell ref="EE49:EE50"/>
    <mergeCell ref="DQ51:DQ52"/>
    <mergeCell ref="DR51:DR52"/>
    <mergeCell ref="DV51:DV52"/>
    <mergeCell ref="DX51:DX52"/>
    <mergeCell ref="DN52:DP52"/>
    <mergeCell ref="DI49:DI50"/>
    <mergeCell ref="DK49:DK50"/>
    <mergeCell ref="DA50:DC50"/>
    <mergeCell ref="CD49:CD50"/>
    <mergeCell ref="CE49:CE50"/>
    <mergeCell ref="CI49:CI50"/>
    <mergeCell ref="CK49:CK50"/>
    <mergeCell ref="CX51:CX52"/>
    <mergeCell ref="ED51:ED52"/>
    <mergeCell ref="CQ49:CQ50"/>
    <mergeCell ref="CR49:CR50"/>
    <mergeCell ref="CA56:CC56"/>
    <mergeCell ref="CN56:CP56"/>
    <mergeCell ref="CE57:CE58"/>
    <mergeCell ref="CI57:CI58"/>
    <mergeCell ref="CK57:CK58"/>
    <mergeCell ref="CQ57:CQ58"/>
    <mergeCell ref="CR57:CR58"/>
    <mergeCell ref="CV57:CV58"/>
    <mergeCell ref="CX55:CX56"/>
    <mergeCell ref="ED55:ED56"/>
    <mergeCell ref="EE55:EE56"/>
    <mergeCell ref="EI53:EI54"/>
    <mergeCell ref="EE53:EE54"/>
    <mergeCell ref="EA56:EC56"/>
    <mergeCell ref="DQ53:DQ54"/>
    <mergeCell ref="DR53:DR54"/>
    <mergeCell ref="DV53:DV54"/>
    <mergeCell ref="DX53:DX54"/>
    <mergeCell ref="DN54:DP54"/>
    <mergeCell ref="DQ55:DQ56"/>
    <mergeCell ref="DR55:DR56"/>
    <mergeCell ref="DV55:DV56"/>
    <mergeCell ref="DX55:DX56"/>
    <mergeCell ref="DN56:DP56"/>
    <mergeCell ref="DQ57:DQ58"/>
    <mergeCell ref="CX57:CX58"/>
    <mergeCell ref="CD55:CD56"/>
    <mergeCell ref="CE55:CE56"/>
    <mergeCell ref="CI55:CI56"/>
    <mergeCell ref="CK55:CK56"/>
    <mergeCell ref="CQ55:CQ56"/>
    <mergeCell ref="CR55:CR56"/>
    <mergeCell ref="CD59:CD60"/>
    <mergeCell ref="CE59:CE60"/>
    <mergeCell ref="CI59:CI60"/>
    <mergeCell ref="CK59:CK60"/>
    <mergeCell ref="EI59:EI60"/>
    <mergeCell ref="EK59:EK60"/>
    <mergeCell ref="CD57:CD58"/>
    <mergeCell ref="EN1:EY1"/>
    <mergeCell ref="FA1:FL1"/>
    <mergeCell ref="FN1:FY1"/>
    <mergeCell ref="EQ3:EQ4"/>
    <mergeCell ref="ER3:ER4"/>
    <mergeCell ref="EV3:EV4"/>
    <mergeCell ref="EX3:EX4"/>
    <mergeCell ref="FD3:FD4"/>
    <mergeCell ref="FE3:FE4"/>
    <mergeCell ref="FI3:FI4"/>
    <mergeCell ref="FX5:FX6"/>
    <mergeCell ref="EQ7:EQ8"/>
    <mergeCell ref="ER7:ER8"/>
    <mergeCell ref="EV7:EV8"/>
    <mergeCell ref="EX7:EX8"/>
    <mergeCell ref="FD7:FD8"/>
    <mergeCell ref="FE7:FE8"/>
    <mergeCell ref="CV55:CV56"/>
    <mergeCell ref="CX53:CX54"/>
    <mergeCell ref="ED53:ED54"/>
    <mergeCell ref="CD53:CD54"/>
    <mergeCell ref="CE53:CE54"/>
    <mergeCell ref="CI53:CI54"/>
    <mergeCell ref="CK53:CK54"/>
    <mergeCell ref="CQ53:CQ54"/>
    <mergeCell ref="FV3:FV4"/>
    <mergeCell ref="FX3:FX4"/>
    <mergeCell ref="EQ5:EQ6"/>
    <mergeCell ref="ER5:ER6"/>
    <mergeCell ref="EV5:EV6"/>
    <mergeCell ref="EX5:EX6"/>
    <mergeCell ref="FD5:FD6"/>
    <mergeCell ref="FE5:FE6"/>
    <mergeCell ref="FI5:FI6"/>
    <mergeCell ref="FK3:FK4"/>
    <mergeCell ref="FQ3:FQ4"/>
    <mergeCell ref="FR3:FR4"/>
    <mergeCell ref="EN4:EP4"/>
    <mergeCell ref="FA4:FC4"/>
    <mergeCell ref="FN4:FP4"/>
    <mergeCell ref="FV5:FV6"/>
    <mergeCell ref="EK45:EK46"/>
    <mergeCell ref="FX7:FX8"/>
    <mergeCell ref="FX9:FX10"/>
    <mergeCell ref="FE11:FE12"/>
    <mergeCell ref="FI11:FI12"/>
    <mergeCell ref="FK9:FK10"/>
    <mergeCell ref="FQ9:FQ10"/>
    <mergeCell ref="FR9:FR10"/>
    <mergeCell ref="EN12:EP12"/>
    <mergeCell ref="FA12:FC12"/>
    <mergeCell ref="FN12:FP12"/>
    <mergeCell ref="FV11:FV12"/>
    <mergeCell ref="FX11:FX12"/>
    <mergeCell ref="FI7:FI8"/>
    <mergeCell ref="EQ13:EQ14"/>
    <mergeCell ref="ER13:ER14"/>
    <mergeCell ref="DV47:DV48"/>
    <mergeCell ref="DX47:DX48"/>
    <mergeCell ref="DN48:DP48"/>
    <mergeCell ref="EI47:EI48"/>
    <mergeCell ref="EK47:EK48"/>
    <mergeCell ref="CX39:CX40"/>
    <mergeCell ref="ED39:ED40"/>
    <mergeCell ref="EE39:EE40"/>
    <mergeCell ref="DE39:DE40"/>
    <mergeCell ref="DI39:DI40"/>
    <mergeCell ref="DK39:DK40"/>
    <mergeCell ref="DA40:DC40"/>
    <mergeCell ref="EI37:EI38"/>
    <mergeCell ref="FK5:FK6"/>
    <mergeCell ref="FQ5:FQ6"/>
    <mergeCell ref="FR5:FR6"/>
    <mergeCell ref="FV7:FV8"/>
    <mergeCell ref="EQ9:EQ10"/>
    <mergeCell ref="ER9:ER10"/>
    <mergeCell ref="EV9:EV10"/>
    <mergeCell ref="EX9:EX10"/>
    <mergeCell ref="FD9:FD10"/>
    <mergeCell ref="FE9:FE10"/>
    <mergeCell ref="FI9:FI10"/>
    <mergeCell ref="FK7:FK8"/>
    <mergeCell ref="FQ7:FQ8"/>
    <mergeCell ref="FR7:FR8"/>
    <mergeCell ref="EQ11:EQ12"/>
    <mergeCell ref="ER11:ER12"/>
    <mergeCell ref="EV11:EV12"/>
    <mergeCell ref="EX11:EX12"/>
    <mergeCell ref="FD11:FD12"/>
    <mergeCell ref="FI13:FI14"/>
    <mergeCell ref="FK11:FK12"/>
    <mergeCell ref="FQ11:FQ12"/>
    <mergeCell ref="FR11:FR12"/>
    <mergeCell ref="EN14:EP14"/>
    <mergeCell ref="FA14:FC14"/>
    <mergeCell ref="FN14:FP14"/>
    <mergeCell ref="FV13:FV14"/>
    <mergeCell ref="EN10:EP10"/>
    <mergeCell ref="FA10:FC10"/>
    <mergeCell ref="FN10:FP10"/>
    <mergeCell ref="FV9:FV10"/>
    <mergeCell ref="FK17:FK18"/>
    <mergeCell ref="FQ17:FQ18"/>
    <mergeCell ref="FR17:FR18"/>
    <mergeCell ref="EI63:EI64"/>
    <mergeCell ref="EK63:EK64"/>
    <mergeCell ref="EI55:EI56"/>
    <mergeCell ref="EK55:EK56"/>
    <mergeCell ref="EK53:EK54"/>
    <mergeCell ref="EI51:EI52"/>
    <mergeCell ref="EK51:EK52"/>
    <mergeCell ref="EI57:EI58"/>
    <mergeCell ref="EK57:EK58"/>
    <mergeCell ref="EK37:EK38"/>
    <mergeCell ref="EI39:EI40"/>
    <mergeCell ref="EK39:EK40"/>
    <mergeCell ref="EI41:EI42"/>
    <mergeCell ref="EK41:EK42"/>
    <mergeCell ref="EI31:EI32"/>
    <mergeCell ref="EK31:EK32"/>
    <mergeCell ref="EI25:EI26"/>
    <mergeCell ref="FA20:FC20"/>
    <mergeCell ref="FN20:FP20"/>
    <mergeCell ref="FV19:FV20"/>
    <mergeCell ref="FX13:FX14"/>
    <mergeCell ref="EQ15:EQ16"/>
    <mergeCell ref="ER15:ER16"/>
    <mergeCell ref="EV15:EV16"/>
    <mergeCell ref="EX15:EX16"/>
    <mergeCell ref="FD15:FD16"/>
    <mergeCell ref="FE15:FE16"/>
    <mergeCell ref="FI15:FI16"/>
    <mergeCell ref="FK13:FK14"/>
    <mergeCell ref="FQ13:FQ14"/>
    <mergeCell ref="FR13:FR14"/>
    <mergeCell ref="FV15:FV16"/>
    <mergeCell ref="FX15:FX16"/>
    <mergeCell ref="EQ17:EQ18"/>
    <mergeCell ref="ER17:ER18"/>
    <mergeCell ref="EV17:EV18"/>
    <mergeCell ref="EX17:EX18"/>
    <mergeCell ref="FD17:FD18"/>
    <mergeCell ref="FE17:FE18"/>
    <mergeCell ref="FI17:FI18"/>
    <mergeCell ref="FK15:FK16"/>
    <mergeCell ref="FQ15:FQ16"/>
    <mergeCell ref="FR15:FR16"/>
    <mergeCell ref="FV17:FV18"/>
    <mergeCell ref="FX17:FX18"/>
    <mergeCell ref="EV13:EV14"/>
    <mergeCell ref="EX13:EX14"/>
    <mergeCell ref="FD13:FD14"/>
    <mergeCell ref="FE13:FE14"/>
    <mergeCell ref="FK21:FK22"/>
    <mergeCell ref="FQ21:FQ22"/>
    <mergeCell ref="FR21:FR22"/>
    <mergeCell ref="EN24:EP24"/>
    <mergeCell ref="FA24:FC24"/>
    <mergeCell ref="FN24:FP24"/>
    <mergeCell ref="FV23:FV24"/>
    <mergeCell ref="FX19:FX20"/>
    <mergeCell ref="EQ21:EQ22"/>
    <mergeCell ref="ER21:ER22"/>
    <mergeCell ref="EV21:EV22"/>
    <mergeCell ref="EX21:EX22"/>
    <mergeCell ref="FD21:FD22"/>
    <mergeCell ref="FE21:FE22"/>
    <mergeCell ref="FI21:FI22"/>
    <mergeCell ref="FK19:FK20"/>
    <mergeCell ref="FQ19:FQ20"/>
    <mergeCell ref="FR19:FR20"/>
    <mergeCell ref="EN22:EP22"/>
    <mergeCell ref="FA22:FC22"/>
    <mergeCell ref="FN22:FP22"/>
    <mergeCell ref="FV21:FV22"/>
    <mergeCell ref="FX21:FX22"/>
    <mergeCell ref="EQ19:EQ20"/>
    <mergeCell ref="ER19:ER20"/>
    <mergeCell ref="EV19:EV20"/>
    <mergeCell ref="EX19:EX20"/>
    <mergeCell ref="FD19:FD20"/>
    <mergeCell ref="FE19:FE20"/>
    <mergeCell ref="FI19:FI20"/>
    <mergeCell ref="FX23:FX24"/>
    <mergeCell ref="EN20:EP20"/>
    <mergeCell ref="EQ25:EQ26"/>
    <mergeCell ref="ER25:ER26"/>
    <mergeCell ref="EV25:EV26"/>
    <mergeCell ref="EX25:EX26"/>
    <mergeCell ref="FD25:FD26"/>
    <mergeCell ref="FE25:FE26"/>
    <mergeCell ref="FI25:FI26"/>
    <mergeCell ref="FK23:FK24"/>
    <mergeCell ref="FQ23:FQ24"/>
    <mergeCell ref="FR23:FR24"/>
    <mergeCell ref="EN26:EP26"/>
    <mergeCell ref="FA26:FC26"/>
    <mergeCell ref="FN26:FP26"/>
    <mergeCell ref="FV25:FV26"/>
    <mergeCell ref="FX25:FX26"/>
    <mergeCell ref="EQ23:EQ24"/>
    <mergeCell ref="ER23:ER24"/>
    <mergeCell ref="EV23:EV24"/>
    <mergeCell ref="EX23:EX24"/>
    <mergeCell ref="FD23:FD24"/>
    <mergeCell ref="FE23:FE24"/>
    <mergeCell ref="FI23:FI24"/>
    <mergeCell ref="FK25:FK26"/>
    <mergeCell ref="FQ25:FQ26"/>
    <mergeCell ref="FR25:FR26"/>
    <mergeCell ref="FK29:FK30"/>
    <mergeCell ref="FQ29:FQ30"/>
    <mergeCell ref="FR29:FR30"/>
    <mergeCell ref="EN32:EP32"/>
    <mergeCell ref="FA32:FC32"/>
    <mergeCell ref="FN32:FP32"/>
    <mergeCell ref="FV31:FV32"/>
    <mergeCell ref="EQ27:EQ28"/>
    <mergeCell ref="ER27:ER28"/>
    <mergeCell ref="EV27:EV28"/>
    <mergeCell ref="EX27:EX28"/>
    <mergeCell ref="FD27:FD28"/>
    <mergeCell ref="FE27:FE28"/>
    <mergeCell ref="FI27:FI28"/>
    <mergeCell ref="FV27:FV28"/>
    <mergeCell ref="FX27:FX28"/>
    <mergeCell ref="EQ29:EQ30"/>
    <mergeCell ref="ER29:ER30"/>
    <mergeCell ref="EV29:EV30"/>
    <mergeCell ref="EX29:EX30"/>
    <mergeCell ref="FD29:FD30"/>
    <mergeCell ref="FE29:FE30"/>
    <mergeCell ref="FI29:FI30"/>
    <mergeCell ref="FK27:FK28"/>
    <mergeCell ref="FQ27:FQ28"/>
    <mergeCell ref="FR27:FR28"/>
    <mergeCell ref="FV29:FV30"/>
    <mergeCell ref="FX29:FX30"/>
    <mergeCell ref="FQ33:FQ34"/>
    <mergeCell ref="FR33:FR34"/>
    <mergeCell ref="EN36:EP36"/>
    <mergeCell ref="FA36:FC36"/>
    <mergeCell ref="FN36:FP36"/>
    <mergeCell ref="FV35:FV36"/>
    <mergeCell ref="FX31:FX32"/>
    <mergeCell ref="EQ33:EQ34"/>
    <mergeCell ref="ER33:ER34"/>
    <mergeCell ref="EV33:EV34"/>
    <mergeCell ref="EX33:EX34"/>
    <mergeCell ref="FD33:FD34"/>
    <mergeCell ref="FE33:FE34"/>
    <mergeCell ref="FI33:FI34"/>
    <mergeCell ref="FK31:FK32"/>
    <mergeCell ref="FQ31:FQ32"/>
    <mergeCell ref="FR31:FR32"/>
    <mergeCell ref="EN34:EP34"/>
    <mergeCell ref="FA34:FC34"/>
    <mergeCell ref="FN34:FP34"/>
    <mergeCell ref="FV33:FV34"/>
    <mergeCell ref="FX33:FX34"/>
    <mergeCell ref="EQ31:EQ32"/>
    <mergeCell ref="ER31:ER32"/>
    <mergeCell ref="EV31:EV32"/>
    <mergeCell ref="EX31:EX32"/>
    <mergeCell ref="FD31:FD32"/>
    <mergeCell ref="FE31:FE32"/>
    <mergeCell ref="FI31:FI32"/>
    <mergeCell ref="EQ37:EQ38"/>
    <mergeCell ref="ER37:ER38"/>
    <mergeCell ref="EV37:EV38"/>
    <mergeCell ref="EX37:EX38"/>
    <mergeCell ref="FD37:FD38"/>
    <mergeCell ref="FE37:FE38"/>
    <mergeCell ref="FI37:FI38"/>
    <mergeCell ref="FK35:FK36"/>
    <mergeCell ref="FQ35:FQ36"/>
    <mergeCell ref="FR35:FR36"/>
    <mergeCell ref="EN38:EP38"/>
    <mergeCell ref="FA38:FC38"/>
    <mergeCell ref="FN38:FP38"/>
    <mergeCell ref="FV37:FV38"/>
    <mergeCell ref="FX37:FX38"/>
    <mergeCell ref="EQ35:EQ36"/>
    <mergeCell ref="ER35:ER36"/>
    <mergeCell ref="EV35:EV36"/>
    <mergeCell ref="EX35:EX36"/>
    <mergeCell ref="FD35:FD36"/>
    <mergeCell ref="FE35:FE36"/>
    <mergeCell ref="FI35:FI36"/>
    <mergeCell ref="FK37:FK38"/>
    <mergeCell ref="FQ37:FQ38"/>
    <mergeCell ref="FR37:FR38"/>
    <mergeCell ref="EQ39:EQ40"/>
    <mergeCell ref="ER39:ER40"/>
    <mergeCell ref="EV39:EV40"/>
    <mergeCell ref="EX39:EX40"/>
    <mergeCell ref="FD39:FD40"/>
    <mergeCell ref="FE39:FE40"/>
    <mergeCell ref="FI39:FI40"/>
    <mergeCell ref="FV39:FV40"/>
    <mergeCell ref="FX39:FX40"/>
    <mergeCell ref="EQ41:EQ42"/>
    <mergeCell ref="ER41:ER42"/>
    <mergeCell ref="EV41:EV42"/>
    <mergeCell ref="EX41:EX42"/>
    <mergeCell ref="FD41:FD42"/>
    <mergeCell ref="FE41:FE42"/>
    <mergeCell ref="FI41:FI42"/>
    <mergeCell ref="FK39:FK40"/>
    <mergeCell ref="FQ39:FQ40"/>
    <mergeCell ref="FR39:FR40"/>
    <mergeCell ref="FV41:FV42"/>
    <mergeCell ref="FX41:FX42"/>
    <mergeCell ref="EQ45:EQ46"/>
    <mergeCell ref="ER45:ER46"/>
    <mergeCell ref="EV45:EV46"/>
    <mergeCell ref="EX45:EX46"/>
    <mergeCell ref="FD45:FD46"/>
    <mergeCell ref="FE45:FE46"/>
    <mergeCell ref="FI45:FI46"/>
    <mergeCell ref="FK43:FK44"/>
    <mergeCell ref="FQ43:FQ44"/>
    <mergeCell ref="FR43:FR44"/>
    <mergeCell ref="EN46:EP46"/>
    <mergeCell ref="FA46:FC46"/>
    <mergeCell ref="FN46:FP46"/>
    <mergeCell ref="FV45:FV46"/>
    <mergeCell ref="FX45:FX46"/>
    <mergeCell ref="EQ43:EQ44"/>
    <mergeCell ref="ER43:ER44"/>
    <mergeCell ref="EV43:EV44"/>
    <mergeCell ref="EX43:EX44"/>
    <mergeCell ref="FD43:FD44"/>
    <mergeCell ref="FE43:FE44"/>
    <mergeCell ref="FI43:FI44"/>
    <mergeCell ref="EN44:EP44"/>
    <mergeCell ref="FA44:FC44"/>
    <mergeCell ref="FN44:FP44"/>
    <mergeCell ref="FV43:FV44"/>
    <mergeCell ref="FI49:FI50"/>
    <mergeCell ref="FK47:FK48"/>
    <mergeCell ref="FQ47:FQ48"/>
    <mergeCell ref="FR47:FR48"/>
    <mergeCell ref="EQ47:EQ48"/>
    <mergeCell ref="ER47:ER48"/>
    <mergeCell ref="EV47:EV48"/>
    <mergeCell ref="EX47:EX48"/>
    <mergeCell ref="FD47:FD48"/>
    <mergeCell ref="FE47:FE48"/>
    <mergeCell ref="FI47:FI48"/>
    <mergeCell ref="FV51:FV52"/>
    <mergeCell ref="FX51:FX52"/>
    <mergeCell ref="EN50:EP50"/>
    <mergeCell ref="FA50:FC50"/>
    <mergeCell ref="FN50:FP50"/>
    <mergeCell ref="FR51:FR52"/>
    <mergeCell ref="FV49:FV50"/>
    <mergeCell ref="FX49:FX50"/>
    <mergeCell ref="EQ51:EQ52"/>
    <mergeCell ref="ER51:ER52"/>
    <mergeCell ref="EV51:EV52"/>
    <mergeCell ref="EX51:EX52"/>
    <mergeCell ref="FD51:FD52"/>
    <mergeCell ref="FE51:FE52"/>
    <mergeCell ref="FI51:FI52"/>
    <mergeCell ref="FK49:FK50"/>
    <mergeCell ref="FQ49:FQ50"/>
    <mergeCell ref="FR49:FR50"/>
    <mergeCell ref="EN48:EP48"/>
    <mergeCell ref="FA48:FC48"/>
    <mergeCell ref="FN48:FP48"/>
    <mergeCell ref="EN56:EP56"/>
    <mergeCell ref="FA56:FC56"/>
    <mergeCell ref="ER57:ER58"/>
    <mergeCell ref="EV57:EV58"/>
    <mergeCell ref="EX57:EX58"/>
    <mergeCell ref="FD57:FD58"/>
    <mergeCell ref="FE57:FE58"/>
    <mergeCell ref="FI57:FI58"/>
    <mergeCell ref="FK55:FK56"/>
    <mergeCell ref="FQ55:FQ56"/>
    <mergeCell ref="FR55:FR56"/>
    <mergeCell ref="FV53:FV54"/>
    <mergeCell ref="FR53:FR54"/>
    <mergeCell ref="FR57:FR58"/>
    <mergeCell ref="FN56:FP56"/>
    <mergeCell ref="EQ55:EQ56"/>
    <mergeCell ref="ER55:ER56"/>
    <mergeCell ref="EV55:EV56"/>
    <mergeCell ref="EX55:EX56"/>
    <mergeCell ref="FD55:FD56"/>
    <mergeCell ref="FE55:FE56"/>
    <mergeCell ref="FI55:FI56"/>
    <mergeCell ref="FK53:FK54"/>
    <mergeCell ref="FQ53:FQ54"/>
    <mergeCell ref="EQ53:EQ54"/>
    <mergeCell ref="ER53:ER54"/>
    <mergeCell ref="EV53:EV54"/>
    <mergeCell ref="EX53:EX54"/>
    <mergeCell ref="FD53:FD54"/>
    <mergeCell ref="FE53:FE54"/>
    <mergeCell ref="FI53:FI54"/>
    <mergeCell ref="FK57:FK58"/>
    <mergeCell ref="FV57:FV58"/>
    <mergeCell ref="FX57:FX58"/>
    <mergeCell ref="EQ59:EQ60"/>
    <mergeCell ref="ER59:ER60"/>
    <mergeCell ref="EV59:EV60"/>
    <mergeCell ref="EX59:EX60"/>
    <mergeCell ref="FV59:FV60"/>
    <mergeCell ref="FX59:FX60"/>
    <mergeCell ref="EQ57:EQ58"/>
    <mergeCell ref="FA62:FC62"/>
    <mergeCell ref="FN62:FP62"/>
    <mergeCell ref="GA1:GL1"/>
    <mergeCell ref="GN1:GY1"/>
    <mergeCell ref="GD3:GD4"/>
    <mergeCell ref="GE3:GE4"/>
    <mergeCell ref="GI3:GI4"/>
    <mergeCell ref="GK3:GK4"/>
    <mergeCell ref="GQ3:GQ4"/>
    <mergeCell ref="GR3:GR4"/>
    <mergeCell ref="GV3:GV4"/>
    <mergeCell ref="GX3:GX4"/>
    <mergeCell ref="FV55:FV56"/>
    <mergeCell ref="FX55:FX56"/>
    <mergeCell ref="FX53:FX54"/>
    <mergeCell ref="FX47:FX48"/>
    <mergeCell ref="EQ49:EQ50"/>
    <mergeCell ref="ER49:ER50"/>
    <mergeCell ref="EV49:EV50"/>
    <mergeCell ref="EX49:EX50"/>
    <mergeCell ref="FD49:FD50"/>
    <mergeCell ref="FE49:FE50"/>
    <mergeCell ref="GA10:GC10"/>
    <mergeCell ref="GA12:GC12"/>
    <mergeCell ref="GN12:GP12"/>
    <mergeCell ref="GV13:GV14"/>
    <mergeCell ref="GX13:GX14"/>
    <mergeCell ref="GD15:GD16"/>
    <mergeCell ref="FK51:FK52"/>
    <mergeCell ref="FQ51:FQ52"/>
    <mergeCell ref="GR5:GR6"/>
    <mergeCell ref="GV5:GV6"/>
    <mergeCell ref="GX5:GX6"/>
    <mergeCell ref="GD7:GD8"/>
    <mergeCell ref="GE7:GE8"/>
    <mergeCell ref="GI7:GI8"/>
    <mergeCell ref="GK7:GK8"/>
    <mergeCell ref="GQ7:GQ8"/>
    <mergeCell ref="GR7:GR8"/>
    <mergeCell ref="GI5:GI6"/>
    <mergeCell ref="GK5:GK6"/>
    <mergeCell ref="GQ5:GQ6"/>
    <mergeCell ref="GD5:GD6"/>
    <mergeCell ref="GE5:GE6"/>
    <mergeCell ref="FK45:FK46"/>
    <mergeCell ref="FQ45:FQ46"/>
    <mergeCell ref="FR45:FR46"/>
    <mergeCell ref="FV47:FV48"/>
    <mergeCell ref="FX43:FX44"/>
    <mergeCell ref="FK41:FK42"/>
    <mergeCell ref="FQ41:FQ42"/>
    <mergeCell ref="FR41:FR42"/>
    <mergeCell ref="FX35:FX36"/>
    <mergeCell ref="GV7:GV8"/>
    <mergeCell ref="FK33:FK34"/>
    <mergeCell ref="GX7:GX8"/>
    <mergeCell ref="GD9:GD10"/>
    <mergeCell ref="GE9:GE10"/>
    <mergeCell ref="GI9:GI10"/>
    <mergeCell ref="GE15:GE16"/>
    <mergeCell ref="GI15:GI16"/>
    <mergeCell ref="GK15:GK16"/>
    <mergeCell ref="GQ15:GQ16"/>
    <mergeCell ref="GR15:GR16"/>
    <mergeCell ref="GV15:GV16"/>
    <mergeCell ref="GX15:GX16"/>
    <mergeCell ref="GR11:GR12"/>
    <mergeCell ref="GV11:GV12"/>
    <mergeCell ref="GX11:GX12"/>
    <mergeCell ref="GD13:GD14"/>
    <mergeCell ref="GE13:GE14"/>
    <mergeCell ref="GI13:GI14"/>
    <mergeCell ref="GK13:GK14"/>
    <mergeCell ref="GQ13:GQ14"/>
    <mergeCell ref="GK9:GK10"/>
    <mergeCell ref="GQ9:GQ10"/>
    <mergeCell ref="GR9:GR10"/>
    <mergeCell ref="GV9:GV10"/>
    <mergeCell ref="GX9:GX10"/>
    <mergeCell ref="GR13:GR14"/>
    <mergeCell ref="GN10:GP10"/>
    <mergeCell ref="GR17:GR18"/>
    <mergeCell ref="GV17:GV18"/>
    <mergeCell ref="GX17:GX18"/>
    <mergeCell ref="GD19:GD20"/>
    <mergeCell ref="GE19:GE20"/>
    <mergeCell ref="GI19:GI20"/>
    <mergeCell ref="GK19:GK20"/>
    <mergeCell ref="GQ19:GQ20"/>
    <mergeCell ref="GR19:GR20"/>
    <mergeCell ref="GI17:GI18"/>
    <mergeCell ref="GK17:GK18"/>
    <mergeCell ref="GQ17:GQ18"/>
    <mergeCell ref="GD17:GD18"/>
    <mergeCell ref="GE17:GE18"/>
    <mergeCell ref="GI11:GI12"/>
    <mergeCell ref="GK11:GK12"/>
    <mergeCell ref="GQ11:GQ12"/>
    <mergeCell ref="GD11:GD12"/>
    <mergeCell ref="GE11:GE12"/>
    <mergeCell ref="GR23:GR24"/>
    <mergeCell ref="GV23:GV24"/>
    <mergeCell ref="GX23:GX24"/>
    <mergeCell ref="GD25:GD26"/>
    <mergeCell ref="GE25:GE26"/>
    <mergeCell ref="GI25:GI26"/>
    <mergeCell ref="GK25:GK26"/>
    <mergeCell ref="GQ25:GQ26"/>
    <mergeCell ref="GR25:GR26"/>
    <mergeCell ref="GA20:GC20"/>
    <mergeCell ref="GN20:GP20"/>
    <mergeCell ref="GI23:GI24"/>
    <mergeCell ref="GK23:GK24"/>
    <mergeCell ref="GQ23:GQ24"/>
    <mergeCell ref="GD23:GD24"/>
    <mergeCell ref="GE23:GE24"/>
    <mergeCell ref="GV19:GV20"/>
    <mergeCell ref="GX19:GX20"/>
    <mergeCell ref="GD21:GD22"/>
    <mergeCell ref="GE21:GE22"/>
    <mergeCell ref="GI21:GI22"/>
    <mergeCell ref="GK21:GK22"/>
    <mergeCell ref="GQ21:GQ22"/>
    <mergeCell ref="GR21:GR22"/>
    <mergeCell ref="GV21:GV22"/>
    <mergeCell ref="GX21:GX22"/>
    <mergeCell ref="GA22:GC22"/>
    <mergeCell ref="GN22:GP22"/>
    <mergeCell ref="GA24:GC24"/>
    <mergeCell ref="GN24:GP24"/>
    <mergeCell ref="GA26:GC26"/>
    <mergeCell ref="GN26:GP26"/>
    <mergeCell ref="GR29:GR30"/>
    <mergeCell ref="GV29:GV30"/>
    <mergeCell ref="GX29:GX30"/>
    <mergeCell ref="GD31:GD32"/>
    <mergeCell ref="GE31:GE32"/>
    <mergeCell ref="GI31:GI32"/>
    <mergeCell ref="GK31:GK32"/>
    <mergeCell ref="GQ31:GQ32"/>
    <mergeCell ref="GR31:GR32"/>
    <mergeCell ref="GI29:GI30"/>
    <mergeCell ref="GK29:GK30"/>
    <mergeCell ref="GQ29:GQ30"/>
    <mergeCell ref="GD29:GD30"/>
    <mergeCell ref="GE29:GE30"/>
    <mergeCell ref="GV25:GV26"/>
    <mergeCell ref="GX25:GX26"/>
    <mergeCell ref="GD27:GD28"/>
    <mergeCell ref="GE27:GE28"/>
    <mergeCell ref="GI27:GI28"/>
    <mergeCell ref="GK27:GK28"/>
    <mergeCell ref="GQ27:GQ28"/>
    <mergeCell ref="GR27:GR28"/>
    <mergeCell ref="GV27:GV28"/>
    <mergeCell ref="GX27:GX28"/>
    <mergeCell ref="GR35:GR36"/>
    <mergeCell ref="GV35:GV36"/>
    <mergeCell ref="GX35:GX36"/>
    <mergeCell ref="GD37:GD38"/>
    <mergeCell ref="GE37:GE38"/>
    <mergeCell ref="GI37:GI38"/>
    <mergeCell ref="GK37:GK38"/>
    <mergeCell ref="GQ37:GQ38"/>
    <mergeCell ref="GR37:GR38"/>
    <mergeCell ref="GA32:GC32"/>
    <mergeCell ref="GN32:GP32"/>
    <mergeCell ref="GI35:GI36"/>
    <mergeCell ref="GK35:GK36"/>
    <mergeCell ref="GQ35:GQ36"/>
    <mergeCell ref="GD35:GD36"/>
    <mergeCell ref="GE35:GE36"/>
    <mergeCell ref="GV31:GV32"/>
    <mergeCell ref="GX31:GX32"/>
    <mergeCell ref="GD33:GD34"/>
    <mergeCell ref="GE33:GE34"/>
    <mergeCell ref="GI33:GI34"/>
    <mergeCell ref="GK33:GK34"/>
    <mergeCell ref="GQ33:GQ34"/>
    <mergeCell ref="GR33:GR34"/>
    <mergeCell ref="GV33:GV34"/>
    <mergeCell ref="GX33:GX34"/>
    <mergeCell ref="GA34:GC34"/>
    <mergeCell ref="GN34:GP34"/>
    <mergeCell ref="GA36:GC36"/>
    <mergeCell ref="GN36:GP36"/>
    <mergeCell ref="GA38:GC38"/>
    <mergeCell ref="GN38:GP38"/>
    <mergeCell ref="GR41:GR42"/>
    <mergeCell ref="GV41:GV42"/>
    <mergeCell ref="GX41:GX42"/>
    <mergeCell ref="GD43:GD44"/>
    <mergeCell ref="GE43:GE44"/>
    <mergeCell ref="GI43:GI44"/>
    <mergeCell ref="GK43:GK44"/>
    <mergeCell ref="GQ43:GQ44"/>
    <mergeCell ref="GR43:GR44"/>
    <mergeCell ref="GI41:GI42"/>
    <mergeCell ref="GK41:GK42"/>
    <mergeCell ref="GQ41:GQ42"/>
    <mergeCell ref="GD41:GD42"/>
    <mergeCell ref="GE41:GE42"/>
    <mergeCell ref="GV37:GV38"/>
    <mergeCell ref="GX37:GX38"/>
    <mergeCell ref="GD39:GD40"/>
    <mergeCell ref="GE39:GE40"/>
    <mergeCell ref="GI39:GI40"/>
    <mergeCell ref="GK39:GK40"/>
    <mergeCell ref="GQ39:GQ40"/>
    <mergeCell ref="GR39:GR40"/>
    <mergeCell ref="GV39:GV40"/>
    <mergeCell ref="GX39:GX40"/>
    <mergeCell ref="GR47:GR48"/>
    <mergeCell ref="GV47:GV48"/>
    <mergeCell ref="GX47:GX48"/>
    <mergeCell ref="GD49:GD50"/>
    <mergeCell ref="GE49:GE50"/>
    <mergeCell ref="GI49:GI50"/>
    <mergeCell ref="GK49:GK50"/>
    <mergeCell ref="GQ49:GQ50"/>
    <mergeCell ref="GR49:GR50"/>
    <mergeCell ref="GA44:GC44"/>
    <mergeCell ref="GN44:GP44"/>
    <mergeCell ref="GI47:GI48"/>
    <mergeCell ref="GK47:GK48"/>
    <mergeCell ref="GQ47:GQ48"/>
    <mergeCell ref="GD47:GD48"/>
    <mergeCell ref="GE47:GE48"/>
    <mergeCell ref="GV43:GV44"/>
    <mergeCell ref="GX43:GX44"/>
    <mergeCell ref="GD45:GD46"/>
    <mergeCell ref="GE45:GE46"/>
    <mergeCell ref="GI45:GI46"/>
    <mergeCell ref="GK45:GK46"/>
    <mergeCell ref="GQ45:GQ46"/>
    <mergeCell ref="GR45:GR46"/>
    <mergeCell ref="GV45:GV46"/>
    <mergeCell ref="GX45:GX46"/>
    <mergeCell ref="GA46:GC46"/>
    <mergeCell ref="GN46:GP46"/>
    <mergeCell ref="GA48:GC48"/>
    <mergeCell ref="GN48:GP48"/>
    <mergeCell ref="GA50:GC50"/>
    <mergeCell ref="GN50:GP50"/>
    <mergeCell ref="GR53:GR54"/>
    <mergeCell ref="GV53:GV54"/>
    <mergeCell ref="GX53:GX54"/>
    <mergeCell ref="GD55:GD56"/>
    <mergeCell ref="GE55:GE56"/>
    <mergeCell ref="GI55:GI56"/>
    <mergeCell ref="GK55:GK56"/>
    <mergeCell ref="GQ55:GQ56"/>
    <mergeCell ref="GR55:GR56"/>
    <mergeCell ref="GI53:GI54"/>
    <mergeCell ref="GK53:GK54"/>
    <mergeCell ref="GQ53:GQ54"/>
    <mergeCell ref="GD53:GD54"/>
    <mergeCell ref="GE53:GE54"/>
    <mergeCell ref="GN60:GP60"/>
    <mergeCell ref="GV49:GV50"/>
    <mergeCell ref="GX49:GX50"/>
    <mergeCell ref="GD51:GD52"/>
    <mergeCell ref="GE51:GE52"/>
    <mergeCell ref="GI51:GI52"/>
    <mergeCell ref="GK51:GK52"/>
    <mergeCell ref="GQ51:GQ52"/>
    <mergeCell ref="GR51:GR52"/>
    <mergeCell ref="GV51:GV52"/>
    <mergeCell ref="GX51:GX52"/>
    <mergeCell ref="EQ63:EQ64"/>
    <mergeCell ref="ER63:ER64"/>
    <mergeCell ref="EN64:EP64"/>
    <mergeCell ref="FQ63:FQ64"/>
    <mergeCell ref="FR63:FR64"/>
    <mergeCell ref="FN64:FP64"/>
    <mergeCell ref="GA56:GC56"/>
    <mergeCell ref="GN56:GP56"/>
    <mergeCell ref="GV63:GV64"/>
    <mergeCell ref="GX63:GX64"/>
    <mergeCell ref="GV59:GV60"/>
    <mergeCell ref="GX59:GX60"/>
    <mergeCell ref="GV61:GV62"/>
    <mergeCell ref="GX61:GX62"/>
    <mergeCell ref="GV55:GV56"/>
    <mergeCell ref="GX55:GX56"/>
    <mergeCell ref="GD57:GD58"/>
    <mergeCell ref="GE57:GE58"/>
    <mergeCell ref="GI57:GI58"/>
    <mergeCell ref="GK57:GK58"/>
    <mergeCell ref="GV57:GV58"/>
    <mergeCell ref="GX57:GX58"/>
    <mergeCell ref="GQ57:GQ58"/>
    <mergeCell ref="GR57:GR58"/>
    <mergeCell ref="GI59:GI60"/>
    <mergeCell ref="GK59:GK60"/>
    <mergeCell ref="GQ59:GQ60"/>
    <mergeCell ref="GR59:GR60"/>
    <mergeCell ref="GD61:GD62"/>
    <mergeCell ref="GE61:GE62"/>
    <mergeCell ref="GI61:GI62"/>
    <mergeCell ref="GK61:GK62"/>
  </mergeCells>
  <conditionalFormatting sqref="AA59:AL60">
    <cfRule type="expression" dxfId="44" priority="117">
      <formula>MONTH($AB$59)&lt;&gt;MONTH($AB$57)</formula>
    </cfRule>
  </conditionalFormatting>
  <conditionalFormatting sqref="AF58:AL58">
    <cfRule type="expression" dxfId="43" priority="116">
      <formula>MONTH($AB$57)&lt;&gt;MONTH($AB$59)</formula>
    </cfRule>
  </conditionalFormatting>
  <conditionalFormatting sqref="G3:G64 T3:T64 AG3:AG64 AT3:AT64 BG3:BG64 BT3:BT64 CG3:CG64 CT3:CT64 DG3:DG64 DT3:DT64 EG3:EG64 ET3:ET64 FG3:FG64 FT3:FT64 GG3:GG64 GT3:GT64">
    <cfRule type="expression" dxfId="42" priority="22">
      <formula>COUNTIFS(DebA,"&lt;="&amp;G3,FinA,"&gt;="&amp;G3)</formula>
    </cfRule>
  </conditionalFormatting>
  <conditionalFormatting sqref="I3:I64 AI3:AI64 V3:V64 AV3:AV64 BI3:BI64 BV3:BW64 CI3:CI64 CV3:CV64 DI3:DI64 DV3:DV64 EI3:EI64 GV3:GV64 GI3:GI64 FV3:FV64 FI3:FI64 EV3:EV64">
    <cfRule type="expression" dxfId="41" priority="21">
      <formula>COUNTIFS(DebB,"&lt;="&amp;B3,FinB,"&gt;="&amp;B3)</formula>
    </cfRule>
  </conditionalFormatting>
  <conditionalFormatting sqref="K3:K64 X3:X64 AK3:AK64 AX3:AX64 BK3:BK64 BX3:BY64 CK3:CK64 CX3:CX64 DK3:DK64 DW3:DX64 EK3:EL64 EX3:EX64 FK3:FK64 FX3:FX64 GK3:GL64 GX3:GX64">
    <cfRule type="expression" dxfId="40" priority="19">
      <formula>COUNTIFS(DebC,"&lt;="&amp;B3,FinC,"&gt;="&amp;B3)</formula>
    </cfRule>
  </conditionalFormatting>
  <conditionalFormatting sqref="A3:E64">
    <cfRule type="expression" dxfId="39" priority="16">
      <formula>AND(NETWORKDAYS.INTL($G3,$G3,WeekEnd,Fériés)=0,$G3&gt;0)</formula>
    </cfRule>
  </conditionalFormatting>
  <conditionalFormatting sqref="AA3:AE64">
    <cfRule type="expression" dxfId="38" priority="15">
      <formula>AND(NETWORKDAYS.INTL($AG3,$AG3,WeekEnd,Fériés)=0,$AG3&gt;0)</formula>
    </cfRule>
  </conditionalFormatting>
  <conditionalFormatting sqref="BA3:BE64">
    <cfRule type="expression" dxfId="37" priority="14">
      <formula>AND(NETWORKDAYS.INTL($BG3,$BG3,WeekEnd,Fériés)=0,$BG3&gt;0)</formula>
    </cfRule>
  </conditionalFormatting>
  <conditionalFormatting sqref="CA3:CE64">
    <cfRule type="expression" dxfId="36" priority="13">
      <formula>AND(NETWORKDAYS.INTL($CG3,$CG3,WeekEnd,Fériés)=0,$CG3&gt;0)</formula>
    </cfRule>
  </conditionalFormatting>
  <conditionalFormatting sqref="DA3:DE64">
    <cfRule type="expression" dxfId="35" priority="12">
      <formula>AND(NETWORKDAYS.INTL($DG3,$DG3,WeekEnd,Fériés)=0,$DG3&gt;0)</formula>
    </cfRule>
  </conditionalFormatting>
  <conditionalFormatting sqref="EA3:EE64">
    <cfRule type="expression" dxfId="34" priority="11">
      <formula>AND(NETWORKDAYS.INTL($EG3,$EG3,WeekEnd,Fériés)=0,$EG3&gt;0)</formula>
    </cfRule>
  </conditionalFormatting>
  <conditionalFormatting sqref="FA3:FE64">
    <cfRule type="expression" dxfId="33" priority="10">
      <formula>AND(NETWORKDAYS.INTL($FG3,$FG3,WeekEnd,Fériés)=0,$FG3&gt;0)</formula>
    </cfRule>
  </conditionalFormatting>
  <conditionalFormatting sqref="GA3:GE64">
    <cfRule type="expression" dxfId="32" priority="9">
      <formula>AND(NETWORKDAYS.INTL($GG3,$GG3,WeekEnd,Fériés)=0,$GG3&gt;0)</formula>
    </cfRule>
  </conditionalFormatting>
  <conditionalFormatting sqref="N3:R64">
    <cfRule type="expression" dxfId="31" priority="8">
      <formula>AND(NETWORKDAYS.INTL($T3,$T3,WeekEnd,Fériés)=0,$T3&gt;0)</formula>
    </cfRule>
  </conditionalFormatting>
  <conditionalFormatting sqref="AN3:AR64">
    <cfRule type="expression" dxfId="30" priority="7">
      <formula>AND(NETWORKDAYS.INTL($AT3,$AT3,WeekEnd,Fériés)=0,$AT3&gt;0)</formula>
    </cfRule>
  </conditionalFormatting>
  <conditionalFormatting sqref="BN3:BR64">
    <cfRule type="expression" dxfId="29" priority="6">
      <formula>AND(NETWORKDAYS.INTL($BT3,$BT3,WeekEnd,Fériés)=0,$BT3&gt;0)</formula>
    </cfRule>
  </conditionalFormatting>
  <conditionalFormatting sqref="CN3:CR64">
    <cfRule type="expression" dxfId="28" priority="5">
      <formula>AND(NETWORKDAYS.INTL($CT3,$CT3,WeekEnd,Fériés)=0,$CT3&gt;0)</formula>
    </cfRule>
  </conditionalFormatting>
  <conditionalFormatting sqref="DN3:DR64">
    <cfRule type="expression" dxfId="27" priority="4">
      <formula>AND(NETWORKDAYS.INTL($DT3,$DT3,WeekEnd,Fériés)=0,$DT3&gt;0)</formula>
    </cfRule>
  </conditionalFormatting>
  <conditionalFormatting sqref="EN3:ER64">
    <cfRule type="expression" dxfId="26" priority="3">
      <formula>AND(NETWORKDAYS.INTL($ET3,$ET3,WeekEnd,Fériés)=0,$ET3&gt;0)</formula>
    </cfRule>
  </conditionalFormatting>
  <conditionalFormatting sqref="FN3:FR64">
    <cfRule type="expression" dxfId="25" priority="2">
      <formula>AND(NETWORKDAYS.INTL($FT3,$FT3,WeekEnd,Fériés)=0,$FT3&gt;0)</formula>
    </cfRule>
  </conditionalFormatting>
  <conditionalFormatting sqref="GN3:GR64">
    <cfRule type="expression" dxfId="24" priority="1">
      <formula>AND(NETWORKDAYS.INTL($GT3,$GT3,WeekEnd,Fériés)=0,$GT3&gt;0)</formula>
    </cfRule>
  </conditionalFormatting>
  <printOptions horizontalCentered="1" verticalCentered="1"/>
  <pageMargins left="0" right="0" top="0" bottom="0" header="0" footer="0"/>
  <pageSetup paperSize="9" scale="41" fitToWidth="2" orientation="landscape" verticalDpi="0" r:id="rId1"/>
  <colBreaks count="1" manualBreakCount="1">
    <brk id="104" max="63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ABA6EC-A20F-48DC-8FB0-1B095CD41DD1}">
  <dimension ref="A1:GY64"/>
  <sheetViews>
    <sheetView showGridLines="0" showRowColHeaders="0" view="pageBreakPreview" zoomScale="90" zoomScaleNormal="250" zoomScaleSheetLayoutView="90" workbookViewId="0">
      <selection activeCell="D17" sqref="D17:D18"/>
    </sheetView>
  </sheetViews>
  <sheetFormatPr baseColWidth="10" defaultRowHeight="15" x14ac:dyDescent="0.25"/>
  <cols>
    <col min="1" max="1" width="3.5703125" style="8" customWidth="1"/>
    <col min="2" max="2" width="4.28515625" style="8" customWidth="1"/>
    <col min="3" max="3" width="9.28515625" customWidth="1"/>
    <col min="4" max="4" width="17.140625" customWidth="1"/>
    <col min="5" max="5" width="3.5703125" customWidth="1"/>
    <col min="6" max="6" width="0.28515625" customWidth="1"/>
    <col min="7" max="7" width="1.140625" customWidth="1"/>
    <col min="8" max="8" width="0.28515625" customWidth="1"/>
    <col min="9" max="9" width="1.140625" customWidth="1"/>
    <col min="10" max="10" width="0.28515625" customWidth="1"/>
    <col min="11" max="11" width="1.140625" customWidth="1"/>
    <col min="12" max="12" width="0.28515625" customWidth="1"/>
    <col min="13" max="13" width="1.42578125" customWidth="1"/>
    <col min="14" max="14" width="3.5703125" style="8" customWidth="1"/>
    <col min="15" max="15" width="4.28515625" style="8" customWidth="1"/>
    <col min="16" max="16" width="9.28515625" customWidth="1"/>
    <col min="17" max="17" width="17.140625" customWidth="1"/>
    <col min="18" max="18" width="3.5703125" customWidth="1"/>
    <col min="19" max="19" width="0.28515625" customWidth="1"/>
    <col min="20" max="20" width="1.140625" customWidth="1"/>
    <col min="21" max="21" width="0.28515625" customWidth="1"/>
    <col min="22" max="22" width="1.140625" customWidth="1"/>
    <col min="23" max="23" width="0.28515625" customWidth="1"/>
    <col min="24" max="24" width="1.140625" customWidth="1"/>
    <col min="25" max="25" width="0.28515625" customWidth="1"/>
    <col min="26" max="26" width="1.42578125" customWidth="1"/>
    <col min="27" max="27" width="3.5703125" style="8" customWidth="1"/>
    <col min="28" max="28" width="4.28515625" style="8" customWidth="1"/>
    <col min="29" max="29" width="9.28515625" customWidth="1"/>
    <col min="30" max="30" width="17.140625" customWidth="1"/>
    <col min="31" max="31" width="3.5703125" customWidth="1"/>
    <col min="32" max="32" width="0.28515625" customWidth="1"/>
    <col min="33" max="33" width="1.140625" customWidth="1"/>
    <col min="34" max="34" width="0.28515625" customWidth="1"/>
    <col min="35" max="35" width="1.140625" customWidth="1"/>
    <col min="36" max="36" width="0.28515625" customWidth="1"/>
    <col min="37" max="37" width="1.140625" customWidth="1"/>
    <col min="38" max="38" width="0.28515625" customWidth="1"/>
    <col min="39" max="39" width="1.42578125" customWidth="1"/>
    <col min="40" max="40" width="3.5703125" style="8" customWidth="1"/>
    <col min="41" max="41" width="4.28515625" style="8" customWidth="1"/>
    <col min="42" max="42" width="9.28515625" customWidth="1"/>
    <col min="43" max="43" width="17.140625" customWidth="1"/>
    <col min="44" max="44" width="3.5703125" customWidth="1"/>
    <col min="45" max="45" width="0.28515625" customWidth="1"/>
    <col min="46" max="46" width="1.140625" customWidth="1"/>
    <col min="47" max="47" width="0.28515625" customWidth="1"/>
    <col min="48" max="48" width="1.140625" customWidth="1"/>
    <col min="49" max="49" width="0.28515625" customWidth="1"/>
    <col min="50" max="50" width="1.140625" customWidth="1"/>
    <col min="51" max="51" width="0.28515625" customWidth="1"/>
    <col min="52" max="52" width="1.42578125" customWidth="1"/>
    <col min="53" max="53" width="3.5703125" style="8" customWidth="1"/>
    <col min="54" max="54" width="4.28515625" style="8" customWidth="1"/>
    <col min="55" max="55" width="9.28515625" customWidth="1"/>
    <col min="56" max="56" width="17.140625" customWidth="1"/>
    <col min="57" max="57" width="3.5703125" customWidth="1"/>
    <col min="58" max="58" width="0.28515625" customWidth="1"/>
    <col min="59" max="59" width="1.140625" customWidth="1"/>
    <col min="60" max="60" width="0.28515625" customWidth="1"/>
    <col min="61" max="61" width="1.140625" customWidth="1"/>
    <col min="62" max="62" width="0.28515625" customWidth="1"/>
    <col min="63" max="63" width="1.140625" customWidth="1"/>
    <col min="64" max="64" width="0.28515625" customWidth="1"/>
    <col min="65" max="65" width="1.42578125" customWidth="1"/>
    <col min="66" max="66" width="3.5703125" style="8" customWidth="1"/>
    <col min="67" max="67" width="4.28515625" style="8" customWidth="1"/>
    <col min="68" max="68" width="9.28515625" customWidth="1"/>
    <col min="69" max="69" width="17.140625" customWidth="1"/>
    <col min="70" max="70" width="3.5703125" customWidth="1"/>
    <col min="71" max="71" width="0.28515625" customWidth="1"/>
    <col min="72" max="72" width="1.140625" customWidth="1"/>
    <col min="73" max="73" width="0.28515625" customWidth="1"/>
    <col min="74" max="74" width="1.140625" customWidth="1"/>
    <col min="75" max="75" width="0.28515625" customWidth="1"/>
    <col min="76" max="76" width="1.140625" customWidth="1"/>
    <col min="77" max="77" width="0.28515625" customWidth="1"/>
    <col min="78" max="78" width="1.42578125" customWidth="1"/>
    <col min="79" max="79" width="3.5703125" style="8" customWidth="1"/>
    <col min="80" max="80" width="4.28515625" style="8" customWidth="1"/>
    <col min="81" max="81" width="9.28515625" customWidth="1"/>
    <col min="82" max="82" width="17.140625" customWidth="1"/>
    <col min="83" max="83" width="3.5703125" customWidth="1"/>
    <col min="84" max="84" width="0.28515625" customWidth="1"/>
    <col min="85" max="85" width="1.140625" customWidth="1"/>
    <col min="86" max="86" width="0.28515625" customWidth="1"/>
    <col min="87" max="87" width="1.140625" customWidth="1"/>
    <col min="88" max="88" width="0.28515625" customWidth="1"/>
    <col min="89" max="89" width="1.140625" customWidth="1"/>
    <col min="90" max="90" width="0.28515625" customWidth="1"/>
    <col min="91" max="91" width="1.42578125" customWidth="1"/>
    <col min="92" max="92" width="3.5703125" style="8" customWidth="1"/>
    <col min="93" max="93" width="4.28515625" style="8" customWidth="1"/>
    <col min="94" max="94" width="9.28515625" customWidth="1"/>
    <col min="95" max="95" width="17.140625" customWidth="1"/>
    <col min="96" max="96" width="3.5703125" customWidth="1"/>
    <col min="97" max="97" width="0.28515625" customWidth="1"/>
    <col min="98" max="98" width="1.140625" customWidth="1"/>
    <col min="99" max="99" width="0.28515625" customWidth="1"/>
    <col min="100" max="100" width="1.140625" customWidth="1"/>
    <col min="101" max="101" width="0.28515625" customWidth="1"/>
    <col min="102" max="102" width="1.140625" customWidth="1"/>
    <col min="103" max="104" width="0.28515625" customWidth="1"/>
    <col min="105" max="105" width="3.5703125" style="8" customWidth="1"/>
    <col min="106" max="106" width="4.28515625" style="8" customWidth="1"/>
    <col min="107" max="107" width="9.28515625" customWidth="1"/>
    <col min="108" max="108" width="17.140625" customWidth="1"/>
    <col min="109" max="109" width="3.5703125" customWidth="1"/>
    <col min="110" max="110" width="0.28515625" customWidth="1"/>
    <col min="111" max="111" width="1.140625" customWidth="1"/>
    <col min="112" max="112" width="0.28515625" customWidth="1"/>
    <col min="113" max="113" width="1.140625" customWidth="1"/>
    <col min="114" max="114" width="0.28515625" customWidth="1"/>
    <col min="115" max="115" width="1.140625" customWidth="1"/>
    <col min="116" max="116" width="0.28515625" customWidth="1"/>
    <col min="117" max="117" width="1.42578125" customWidth="1"/>
    <col min="118" max="118" width="3.5703125" style="8" customWidth="1"/>
    <col min="119" max="119" width="4.28515625" style="8" customWidth="1"/>
    <col min="120" max="120" width="9.28515625" customWidth="1"/>
    <col min="121" max="121" width="17.140625" customWidth="1"/>
    <col min="122" max="122" width="3.5703125" customWidth="1"/>
    <col min="123" max="123" width="0.28515625" customWidth="1"/>
    <col min="124" max="124" width="1.140625" customWidth="1"/>
    <col min="125" max="125" width="0.28515625" customWidth="1"/>
    <col min="126" max="126" width="1.140625" customWidth="1"/>
    <col min="127" max="127" width="0.28515625" customWidth="1"/>
    <col min="128" max="128" width="1.140625" customWidth="1"/>
    <col min="129" max="129" width="0.28515625" customWidth="1"/>
    <col min="130" max="130" width="1.42578125" customWidth="1"/>
    <col min="131" max="131" width="3.5703125" style="8" customWidth="1"/>
    <col min="132" max="132" width="4.28515625" style="8" customWidth="1"/>
    <col min="133" max="133" width="9.28515625" customWidth="1"/>
    <col min="134" max="134" width="17.140625" customWidth="1"/>
    <col min="135" max="135" width="3.5703125" customWidth="1"/>
    <col min="136" max="136" width="0.28515625" customWidth="1"/>
    <col min="137" max="137" width="1.140625" customWidth="1"/>
    <col min="138" max="138" width="0.28515625" customWidth="1"/>
    <col min="139" max="139" width="1.140625" customWidth="1"/>
    <col min="140" max="140" width="0.28515625" customWidth="1"/>
    <col min="141" max="141" width="1.140625" customWidth="1"/>
    <col min="142" max="142" width="0.28515625" customWidth="1"/>
    <col min="143" max="143" width="1.42578125" customWidth="1"/>
    <col min="144" max="144" width="3.5703125" style="8" customWidth="1"/>
    <col min="145" max="145" width="4.28515625" style="8" customWidth="1"/>
    <col min="146" max="146" width="9.28515625" customWidth="1"/>
    <col min="147" max="147" width="17.140625" customWidth="1"/>
    <col min="148" max="148" width="3.5703125" customWidth="1"/>
    <col min="149" max="149" width="0.28515625" customWidth="1"/>
    <col min="150" max="150" width="1.140625" customWidth="1"/>
    <col min="151" max="151" width="0.28515625" customWidth="1"/>
    <col min="152" max="152" width="1.140625" customWidth="1"/>
    <col min="153" max="153" width="0.28515625" customWidth="1"/>
    <col min="154" max="154" width="1.140625" customWidth="1"/>
    <col min="155" max="155" width="0.28515625" customWidth="1"/>
    <col min="156" max="156" width="1.42578125" customWidth="1"/>
    <col min="157" max="157" width="3.5703125" style="8" customWidth="1"/>
    <col min="158" max="158" width="4.28515625" style="8" customWidth="1"/>
    <col min="159" max="159" width="9.28515625" customWidth="1"/>
    <col min="160" max="160" width="17.140625" customWidth="1"/>
    <col min="161" max="161" width="3.5703125" customWidth="1"/>
    <col min="162" max="162" width="0.28515625" customWidth="1"/>
    <col min="163" max="163" width="1.140625" customWidth="1"/>
    <col min="164" max="164" width="0.28515625" customWidth="1"/>
    <col min="165" max="165" width="1.140625" customWidth="1"/>
    <col min="166" max="166" width="0.28515625" customWidth="1"/>
    <col min="167" max="167" width="1.140625" customWidth="1"/>
    <col min="168" max="168" width="0.28515625" customWidth="1"/>
    <col min="169" max="169" width="1.42578125" customWidth="1"/>
    <col min="170" max="170" width="3.5703125" style="8" customWidth="1"/>
    <col min="171" max="171" width="4.28515625" style="8" customWidth="1"/>
    <col min="172" max="172" width="9.28515625" customWidth="1"/>
    <col min="173" max="173" width="17.140625" customWidth="1"/>
    <col min="174" max="174" width="3.5703125" customWidth="1"/>
    <col min="175" max="175" width="0.28515625" customWidth="1"/>
    <col min="176" max="176" width="1.140625" customWidth="1"/>
    <col min="177" max="177" width="0.28515625" customWidth="1"/>
    <col min="178" max="178" width="1.140625" customWidth="1"/>
    <col min="179" max="179" width="0.28515625" customWidth="1"/>
    <col min="180" max="180" width="1.140625" customWidth="1"/>
    <col min="181" max="181" width="0.28515625" customWidth="1"/>
    <col min="182" max="182" width="1.42578125" customWidth="1"/>
    <col min="183" max="183" width="3.5703125" style="8" customWidth="1"/>
    <col min="184" max="184" width="4.28515625" style="8" customWidth="1"/>
    <col min="185" max="185" width="9.28515625" customWidth="1"/>
    <col min="186" max="186" width="17.140625" customWidth="1"/>
    <col min="187" max="187" width="3.5703125" customWidth="1"/>
    <col min="188" max="188" width="0.28515625" customWidth="1"/>
    <col min="189" max="189" width="1.140625" customWidth="1"/>
    <col min="190" max="190" width="0.28515625" customWidth="1"/>
    <col min="191" max="191" width="1.140625" customWidth="1"/>
    <col min="192" max="192" width="0.28515625" customWidth="1"/>
    <col min="193" max="193" width="1.140625" customWidth="1"/>
    <col min="194" max="194" width="0.28515625" customWidth="1"/>
    <col min="195" max="195" width="1.42578125" customWidth="1"/>
    <col min="196" max="196" width="3.5703125" style="8" customWidth="1"/>
    <col min="197" max="197" width="4.28515625" style="8" customWidth="1"/>
    <col min="198" max="198" width="9.28515625" customWidth="1"/>
    <col min="199" max="199" width="17.140625" customWidth="1"/>
    <col min="200" max="200" width="3.5703125" customWidth="1"/>
    <col min="201" max="201" width="0.28515625" customWidth="1"/>
    <col min="202" max="202" width="1.140625" customWidth="1"/>
    <col min="203" max="203" width="0.28515625" customWidth="1"/>
    <col min="204" max="204" width="1.140625" customWidth="1"/>
    <col min="205" max="205" width="0.28515625" customWidth="1"/>
    <col min="206" max="206" width="1.140625" customWidth="1"/>
    <col min="207" max="207" width="0.28515625" customWidth="1"/>
    <col min="208" max="208" width="1.42578125" customWidth="1"/>
  </cols>
  <sheetData>
    <row r="1" spans="1:207" ht="42.75" customHeight="1" x14ac:dyDescent="0.45">
      <c r="A1" s="90" t="str">
        <f>UPPER(TEXT(B3,"MMMM AAAA"))</f>
        <v>DÉCEMBRE 2020</v>
      </c>
      <c r="B1" s="91"/>
      <c r="C1" s="91"/>
      <c r="D1" s="91"/>
      <c r="E1" s="91"/>
      <c r="F1" s="91"/>
      <c r="G1" s="91"/>
      <c r="H1" s="91"/>
      <c r="I1" s="91"/>
      <c r="J1" s="91"/>
      <c r="K1" s="91"/>
      <c r="L1" s="92"/>
      <c r="M1" s="13"/>
      <c r="N1" s="93" t="str">
        <f>UPPER(TEXT(O3,"MMMM AAAA"))</f>
        <v>JANVIER 2021</v>
      </c>
      <c r="O1" s="94"/>
      <c r="P1" s="94"/>
      <c r="Q1" s="94"/>
      <c r="R1" s="94"/>
      <c r="S1" s="94"/>
      <c r="T1" s="94"/>
      <c r="U1" s="94"/>
      <c r="V1" s="94"/>
      <c r="W1" s="94"/>
      <c r="X1" s="94"/>
      <c r="Y1" s="95"/>
      <c r="Z1" s="13"/>
      <c r="AA1" s="90" t="str">
        <f>UPPER(TEXT(AB3,"MMMM AAAA"))</f>
        <v>FÉVRIER 2021</v>
      </c>
      <c r="AB1" s="91"/>
      <c r="AC1" s="91"/>
      <c r="AD1" s="91"/>
      <c r="AE1" s="91"/>
      <c r="AF1" s="91"/>
      <c r="AG1" s="91"/>
      <c r="AH1" s="91"/>
      <c r="AI1" s="91"/>
      <c r="AJ1" s="91"/>
      <c r="AK1" s="91"/>
      <c r="AL1" s="92"/>
      <c r="AM1" s="13"/>
      <c r="AN1" s="93" t="str">
        <f t="shared" ref="AN1" si="0">UPPER(TEXT(AO3,"MMMM AAAA"))</f>
        <v>MARS 2021</v>
      </c>
      <c r="AO1" s="94"/>
      <c r="AP1" s="94"/>
      <c r="AQ1" s="94"/>
      <c r="AR1" s="94"/>
      <c r="AS1" s="94"/>
      <c r="AT1" s="94"/>
      <c r="AU1" s="94"/>
      <c r="AV1" s="94"/>
      <c r="AW1" s="94"/>
      <c r="AX1" s="94"/>
      <c r="AY1" s="95"/>
      <c r="AZ1" s="13"/>
      <c r="BA1" s="90" t="str">
        <f t="shared" ref="BA1" si="1">UPPER(TEXT(BB3,"MMMM AAAA"))</f>
        <v>AVRIL 2021</v>
      </c>
      <c r="BB1" s="91"/>
      <c r="BC1" s="91"/>
      <c r="BD1" s="91"/>
      <c r="BE1" s="91"/>
      <c r="BF1" s="91"/>
      <c r="BG1" s="91"/>
      <c r="BH1" s="91"/>
      <c r="BI1" s="91"/>
      <c r="BJ1" s="91"/>
      <c r="BK1" s="91"/>
      <c r="BL1" s="92"/>
      <c r="BM1" s="13"/>
      <c r="BN1" s="93" t="str">
        <f t="shared" ref="BN1" si="2">UPPER(TEXT(BO3,"MMMM AAAA"))</f>
        <v>MAI 2021</v>
      </c>
      <c r="BO1" s="94"/>
      <c r="BP1" s="94"/>
      <c r="BQ1" s="94"/>
      <c r="BR1" s="94"/>
      <c r="BS1" s="94"/>
      <c r="BT1" s="94"/>
      <c r="BU1" s="94"/>
      <c r="BV1" s="94"/>
      <c r="BW1" s="94"/>
      <c r="BX1" s="94"/>
      <c r="BY1" s="95"/>
      <c r="BZ1" s="13"/>
      <c r="CA1" s="90" t="str">
        <f t="shared" ref="CA1" si="3">UPPER(TEXT(CB3,"MMMM AAAA"))</f>
        <v>JUIN 2021</v>
      </c>
      <c r="CB1" s="91"/>
      <c r="CC1" s="91"/>
      <c r="CD1" s="91"/>
      <c r="CE1" s="91"/>
      <c r="CF1" s="91"/>
      <c r="CG1" s="91"/>
      <c r="CH1" s="91"/>
      <c r="CI1" s="91"/>
      <c r="CJ1" s="91"/>
      <c r="CK1" s="91"/>
      <c r="CL1" s="92"/>
      <c r="CM1" s="13"/>
      <c r="CN1" s="93" t="str">
        <f t="shared" ref="CN1" si="4">UPPER(TEXT(CO3,"MMMM AAAA"))</f>
        <v>JUILLET 2021</v>
      </c>
      <c r="CO1" s="94"/>
      <c r="CP1" s="94"/>
      <c r="CQ1" s="94"/>
      <c r="CR1" s="94"/>
      <c r="CS1" s="94"/>
      <c r="CT1" s="94"/>
      <c r="CU1" s="94"/>
      <c r="CV1" s="94"/>
      <c r="CW1" s="94"/>
      <c r="CX1" s="94"/>
      <c r="CY1" s="95"/>
      <c r="CZ1" s="16"/>
      <c r="DA1" s="90" t="str">
        <f t="shared" ref="DA1" si="5">UPPER(TEXT(DB3,"MMMM AAAA"))</f>
        <v>JUIN 2021</v>
      </c>
      <c r="DB1" s="91"/>
      <c r="DC1" s="91"/>
      <c r="DD1" s="91"/>
      <c r="DE1" s="91"/>
      <c r="DF1" s="91"/>
      <c r="DG1" s="91"/>
      <c r="DH1" s="91"/>
      <c r="DI1" s="91"/>
      <c r="DJ1" s="91"/>
      <c r="DK1" s="91"/>
      <c r="DL1" s="92"/>
      <c r="DM1" s="13"/>
      <c r="DN1" s="93" t="str">
        <f t="shared" ref="DN1" si="6">UPPER(TEXT(DO3,"MMMM AAAA"))</f>
        <v>JUILLET 2021</v>
      </c>
      <c r="DO1" s="94"/>
      <c r="DP1" s="94"/>
      <c r="DQ1" s="94"/>
      <c r="DR1" s="94"/>
      <c r="DS1" s="94"/>
      <c r="DT1" s="94"/>
      <c r="DU1" s="94"/>
      <c r="DV1" s="94"/>
      <c r="DW1" s="94"/>
      <c r="DX1" s="94"/>
      <c r="DY1" s="95"/>
      <c r="DZ1" s="13"/>
      <c r="EA1" s="90" t="str">
        <f t="shared" ref="EA1" si="7">UPPER(TEXT(EB3,"MMMM AAAA"))</f>
        <v>AOÛT 2021</v>
      </c>
      <c r="EB1" s="91"/>
      <c r="EC1" s="91"/>
      <c r="ED1" s="91"/>
      <c r="EE1" s="91"/>
      <c r="EF1" s="91"/>
      <c r="EG1" s="91"/>
      <c r="EH1" s="91"/>
      <c r="EI1" s="91"/>
      <c r="EJ1" s="91"/>
      <c r="EK1" s="91"/>
      <c r="EL1" s="92"/>
      <c r="EM1" s="13"/>
      <c r="EN1" s="93" t="str">
        <f t="shared" ref="EN1" si="8">UPPER(TEXT(EO3,"MMMM AAAA"))</f>
        <v>SEPTEMBRE 2021</v>
      </c>
      <c r="EO1" s="94"/>
      <c r="EP1" s="94"/>
      <c r="EQ1" s="94"/>
      <c r="ER1" s="94"/>
      <c r="ES1" s="94"/>
      <c r="ET1" s="94"/>
      <c r="EU1" s="94"/>
      <c r="EV1" s="94"/>
      <c r="EW1" s="94"/>
      <c r="EX1" s="94"/>
      <c r="EY1" s="95"/>
      <c r="EZ1" s="13"/>
      <c r="FA1" s="90" t="str">
        <f t="shared" ref="FA1" si="9">UPPER(TEXT(FB3,"MMMM AAAA"))</f>
        <v>OCTOBRE 2021</v>
      </c>
      <c r="FB1" s="91"/>
      <c r="FC1" s="91"/>
      <c r="FD1" s="91"/>
      <c r="FE1" s="91"/>
      <c r="FF1" s="91"/>
      <c r="FG1" s="91"/>
      <c r="FH1" s="91"/>
      <c r="FI1" s="91"/>
      <c r="FJ1" s="91"/>
      <c r="FK1" s="91"/>
      <c r="FL1" s="92"/>
      <c r="FM1" s="13"/>
      <c r="FN1" s="93" t="str">
        <f t="shared" ref="FN1" si="10">UPPER(TEXT(FO3,"MMMM AAAA"))</f>
        <v>NOVEMBRE 2021</v>
      </c>
      <c r="FO1" s="94"/>
      <c r="FP1" s="94"/>
      <c r="FQ1" s="94"/>
      <c r="FR1" s="94"/>
      <c r="FS1" s="94"/>
      <c r="FT1" s="94"/>
      <c r="FU1" s="94"/>
      <c r="FV1" s="94"/>
      <c r="FW1" s="94"/>
      <c r="FX1" s="94"/>
      <c r="FY1" s="95"/>
      <c r="FZ1" s="13"/>
      <c r="GA1" s="90" t="str">
        <f t="shared" ref="GA1" si="11">UPPER(TEXT(GB3,"MMMM AAAA"))</f>
        <v>DÉCEMBRE 2021</v>
      </c>
      <c r="GB1" s="91"/>
      <c r="GC1" s="91"/>
      <c r="GD1" s="91"/>
      <c r="GE1" s="91"/>
      <c r="GF1" s="91"/>
      <c r="GG1" s="91"/>
      <c r="GH1" s="91"/>
      <c r="GI1" s="91"/>
      <c r="GJ1" s="91"/>
      <c r="GK1" s="91"/>
      <c r="GL1" s="92"/>
      <c r="GM1" s="13"/>
      <c r="GN1" s="93" t="str">
        <f t="shared" ref="GN1" si="12">UPPER(TEXT(GO3,"MMMM AAAA"))</f>
        <v>JANVIER 2022</v>
      </c>
      <c r="GO1" s="94"/>
      <c r="GP1" s="94"/>
      <c r="GQ1" s="94"/>
      <c r="GR1" s="94"/>
      <c r="GS1" s="94"/>
      <c r="GT1" s="94"/>
      <c r="GU1" s="94"/>
      <c r="GV1" s="94"/>
      <c r="GW1" s="94"/>
      <c r="GX1" s="94"/>
      <c r="GY1" s="95"/>
    </row>
    <row r="2" spans="1:207" ht="2.25" customHeight="1" x14ac:dyDescent="0.25"/>
    <row r="3" spans="1:207" ht="22.5" customHeight="1" x14ac:dyDescent="0.25">
      <c r="A3" s="23" t="str">
        <f>UPPER(LEFT(TEXT(B3,"jjj"),1))</f>
        <v>M</v>
      </c>
      <c r="B3" s="24">
        <f>DATE(An-1,12,1)</f>
        <v>44166</v>
      </c>
      <c r="C3" s="22" t="str">
        <f>TEXT(B3-DATE(An-1,1,1)+((DATE(An,1,1)-DATE(An-1,1,1))-365),"000")&amp;" - "&amp;TEXT(DATE(An-1,12,31)-B3,"000")</f>
        <v>336 - 030</v>
      </c>
      <c r="D3" s="110" t="str">
        <f>IFERROR(INDEX(Paramètres_Application!$J$2:$J$35,MATCH(Calendrier_A3!B3,Paramètres_Application!$I$2:$I$35,0)),"")</f>
        <v/>
      </c>
      <c r="E3" s="88" t="str">
        <f>IF(A3="L","S" &amp; TEXT(INT((B3-LOOKUP(B3,DATE(YEAR(B3)+{-1;0;1},1,3)-WEEKDAY(DATE(YEAR(B3)+{-1;0;1},1,3))+2))/7)+1,"00"),"")</f>
        <v/>
      </c>
      <c r="F3" s="1"/>
      <c r="G3" s="66">
        <f>B3</f>
        <v>44166</v>
      </c>
      <c r="H3" s="4"/>
      <c r="I3" s="96"/>
      <c r="J3" s="4"/>
      <c r="K3" s="96"/>
      <c r="L3" s="75"/>
      <c r="N3" s="23" t="str">
        <f>UPPER(LEFT(TEXT(O3,"jjj"),1))</f>
        <v>V</v>
      </c>
      <c r="O3" s="24">
        <f>DATE(An,1,1)</f>
        <v>44197</v>
      </c>
      <c r="P3" s="22" t="str">
        <f>TEXT(1,"000")&amp;" - "&amp;TEXT(DATE(An,12,31)-O3,"000")</f>
        <v>001 - 364</v>
      </c>
      <c r="Q3" s="108" t="str">
        <f>IFERROR(INDEX(Paramètres_Application!$J$2:$J$35,MATCH(Calendrier_A3!O3,Paramètres_Application!$I$2:$I$35,0)),"")</f>
        <v>Jour de l'an</v>
      </c>
      <c r="R3" s="88" t="str">
        <f>IF(N3="L","S" &amp; TEXT(INT((O3-LOOKUP(O3,DATE(YEAR(O3)+{-1;0;1},1,3)-WEEKDAY(DATE(YEAR(O3)+{-1;0;1},1,3))+2))/7)+1,"00"),"")</f>
        <v/>
      </c>
      <c r="S3" s="1"/>
      <c r="T3" s="70">
        <f>O3</f>
        <v>44197</v>
      </c>
      <c r="U3" s="4"/>
      <c r="V3" s="96"/>
      <c r="W3" s="4"/>
      <c r="X3" s="96"/>
      <c r="Y3" s="75"/>
      <c r="AA3" s="23" t="str">
        <f>UPPER(LEFT(TEXT(AB3,"jjj"),1))</f>
        <v>L</v>
      </c>
      <c r="AB3" s="24">
        <f>DATE(An,2,1)</f>
        <v>44228</v>
      </c>
      <c r="AC3" s="22" t="str">
        <f>TEXT(AB3-DATE(An,1,1)+1,"000")&amp;" - "&amp;TEXT(DATE(An,12,31)-AB3,"000")</f>
        <v>032 - 333</v>
      </c>
      <c r="AD3" s="108" t="str">
        <f>IFERROR(INDEX(Paramètres_Application!$J$2:$J$35,MATCH(Calendrier_A3!AB3,Paramètres_Application!$I$2:$I$35,0)),"")</f>
        <v/>
      </c>
      <c r="AE3" s="88" t="str">
        <f>IF(AA3="L","S" &amp; TEXT(INT((AB3-LOOKUP(AB3,DATE(YEAR(AB3)+{-1;0;1},1,3)-WEEKDAY(DATE(YEAR(AB3)+{-1;0;1},1,3))+2))/7)+1,"00"),"")</f>
        <v>S05</v>
      </c>
      <c r="AF3" s="1"/>
      <c r="AG3" s="70">
        <f>AB3</f>
        <v>44228</v>
      </c>
      <c r="AH3" s="4"/>
      <c r="AI3" s="96"/>
      <c r="AJ3" s="4"/>
      <c r="AK3" s="96"/>
      <c r="AL3" s="75"/>
      <c r="AN3" s="23" t="str">
        <f>UPPER(LEFT(TEXT(AO3,"jjj"),1))</f>
        <v>L</v>
      </c>
      <c r="AO3" s="24">
        <f>DATE(An,3,1)</f>
        <v>44256</v>
      </c>
      <c r="AP3" s="22" t="str">
        <f>TEXT(AO3-DATE(An,1,1)+1,"000")&amp;" - "&amp;TEXT(DATE(An,12,31)-AO3,"000")</f>
        <v>060 - 305</v>
      </c>
      <c r="AQ3" s="108" t="str">
        <f>IFERROR(INDEX(Paramètres_Application!$J$2:$J$35,MATCH(Calendrier_A3!AO3,Paramètres_Application!$I$2:$I$35,0)),"")</f>
        <v/>
      </c>
      <c r="AR3" s="88" t="str">
        <f>IF(AN3="L","S" &amp; TEXT(INT((AO3-LOOKUP(AO3,DATE(YEAR(AO3)+{-1;0;1},1,3)-WEEKDAY(DATE(YEAR(AO3)+{-1;0;1},1,3))+2))/7)+1,"00"),"")</f>
        <v>S09</v>
      </c>
      <c r="AS3" s="1"/>
      <c r="AT3" s="70">
        <f>AO3</f>
        <v>44256</v>
      </c>
      <c r="AU3" s="4"/>
      <c r="AV3" s="96"/>
      <c r="AW3" s="4"/>
      <c r="AX3" s="96"/>
      <c r="AY3" s="75"/>
      <c r="BA3" s="23" t="str">
        <f>UPPER(LEFT(TEXT(BB3,"jjj"),1))</f>
        <v>J</v>
      </c>
      <c r="BB3" s="24">
        <f>DATE(An,4,1)</f>
        <v>44287</v>
      </c>
      <c r="BC3" s="22" t="str">
        <f>TEXT(BB3-DATE(An,1,1)+1,"000")&amp;" - "&amp;TEXT(DATE(An,12,31)-BB3,"000")</f>
        <v>091 - 274</v>
      </c>
      <c r="BD3" s="108" t="str">
        <f>IFERROR(INDEX(Paramètres_Application!$J$2:$J$35,MATCH(Calendrier_A3!BB3,Paramètres_Application!$I$2:$I$35,0)),"")</f>
        <v/>
      </c>
      <c r="BE3" s="88" t="str">
        <f>IF(BA3="L","S" &amp; TEXT(INT((BB3-LOOKUP(BB3,DATE(YEAR(BB3)+{-1;0;1},1,3)-WEEKDAY(DATE(YEAR(BB3)+{-1;0;1},1,3))+2))/7)+1,"00"),"")</f>
        <v/>
      </c>
      <c r="BF3" s="1"/>
      <c r="BG3" s="70">
        <f>BB3</f>
        <v>44287</v>
      </c>
      <c r="BH3" s="4"/>
      <c r="BI3" s="96"/>
      <c r="BJ3" s="4"/>
      <c r="BK3" s="96"/>
      <c r="BL3" s="75"/>
      <c r="BN3" s="23" t="str">
        <f>UPPER(LEFT(TEXT(BO3,"jjj"),1))</f>
        <v>S</v>
      </c>
      <c r="BO3" s="24">
        <f>DATE(An,5,1)</f>
        <v>44317</v>
      </c>
      <c r="BP3" s="22" t="str">
        <f>TEXT(BO3-DATE(An,1,1)+1,"000")&amp;" - "&amp;TEXT(DATE(An,12,31)-BO3,"000")</f>
        <v>121 - 244</v>
      </c>
      <c r="BQ3" s="108" t="str">
        <f>IFERROR(INDEX(Paramètres_Application!$J$2:$J$35,MATCH(Calendrier_A3!BO3,Paramètres_Application!$I$2:$I$35,0)),"")</f>
        <v>Fête du travail</v>
      </c>
      <c r="BR3" s="88" t="str">
        <f>IF(BN3="L","S" &amp; TEXT(INT((BO3-LOOKUP(BO3,DATE(YEAR(BO3)+{-1;0;1},1,3)-WEEKDAY(DATE(YEAR(BO3)+{-1;0;1},1,3))+2))/7)+1,"00"),"")</f>
        <v/>
      </c>
      <c r="BS3" s="1"/>
      <c r="BT3" s="70">
        <f>BO3</f>
        <v>44317</v>
      </c>
      <c r="BU3" s="4"/>
      <c r="BV3" s="96"/>
      <c r="BW3" s="4"/>
      <c r="BX3" s="96"/>
      <c r="BY3" s="75"/>
      <c r="CA3" s="23" t="str">
        <f>UPPER(LEFT(TEXT(CB3,"jjj"),1))</f>
        <v>M</v>
      </c>
      <c r="CB3" s="24">
        <f>DATE(An,6,1)</f>
        <v>44348</v>
      </c>
      <c r="CC3" s="22" t="str">
        <f>TEXT(CB3-DATE(An,1,1)+1,"000")&amp;" - "&amp;TEXT(DATE(An,12,31)-CB3,"000")</f>
        <v>152 - 213</v>
      </c>
      <c r="CD3" s="108" t="str">
        <f>IFERROR(INDEX(Paramètres_Application!$J$2:$J$35,MATCH(Calendrier_A3!CB3,Paramètres_Application!$I$2:$I$35,0)),"")</f>
        <v/>
      </c>
      <c r="CE3" s="88" t="str">
        <f>IF(CA3="L","S" &amp; TEXT(INT((CB3-LOOKUP(CB3,DATE(YEAR(CB3)+{-1;0;1},1,3)-WEEKDAY(DATE(YEAR(CB3)+{-1;0;1},1,3))+2))/7)+1,"00"),"")</f>
        <v/>
      </c>
      <c r="CF3" s="1"/>
      <c r="CG3" s="70">
        <f>CB3</f>
        <v>44348</v>
      </c>
      <c r="CH3" s="4"/>
      <c r="CI3" s="96"/>
      <c r="CJ3" s="4"/>
      <c r="CK3" s="96"/>
      <c r="CL3" s="75"/>
      <c r="CN3" s="23" t="str">
        <f>UPPER(LEFT(TEXT(CO3,"jjj"),1))</f>
        <v>J</v>
      </c>
      <c r="CO3" s="24">
        <f>DATE(An,7,1)</f>
        <v>44378</v>
      </c>
      <c r="CP3" s="22" t="str">
        <f>TEXT(CO3-DATE(An,1,1)+1,"000")&amp;" - "&amp;TEXT(DATE(An,12,31)-CO3,"000")</f>
        <v>182 - 183</v>
      </c>
      <c r="CQ3" s="108" t="str">
        <f>IFERROR(INDEX(Paramètres_Application!$J$2:$J$35,MATCH(Calendrier_A3!CO3,Paramètres_Application!$I$2:$I$35,0)),"")</f>
        <v/>
      </c>
      <c r="CR3" s="88" t="str">
        <f>IF(CN3="L","S" &amp; TEXT(INT((CO3-LOOKUP(CO3,DATE(YEAR(CO3)+{-1;0;1},1,3)-WEEKDAY(DATE(YEAR(CO3)+{-1;0;1},1,3))+2))/7)+1,"00"),"")</f>
        <v/>
      </c>
      <c r="CS3" s="1"/>
      <c r="CT3" s="70">
        <f>CO3</f>
        <v>44378</v>
      </c>
      <c r="CU3" s="4"/>
      <c r="CV3" s="96"/>
      <c r="CW3" s="4"/>
      <c r="CX3" s="96"/>
      <c r="CY3" s="75"/>
      <c r="CZ3" s="17"/>
      <c r="DA3" s="23" t="str">
        <f>UPPER(LEFT(TEXT(DB3,"jjj"),1))</f>
        <v>M</v>
      </c>
      <c r="DB3" s="24">
        <f>DATE(An,6,1)</f>
        <v>44348</v>
      </c>
      <c r="DC3" s="22" t="str">
        <f>TEXT(DB3-DATE(An,1,1)+1,"000")&amp;" - "&amp;TEXT(DATE(An,12,31)-DB3,"000")</f>
        <v>152 - 213</v>
      </c>
      <c r="DD3" s="108" t="str">
        <f>IFERROR(INDEX(Paramètres_Application!$J$2:$J$35,MATCH(Calendrier_A3!DB3,Paramètres_Application!$I$2:$I$35,0)),"")</f>
        <v/>
      </c>
      <c r="DE3" s="88" t="str">
        <f>IF(DA3="L","S" &amp; TEXT(INT((DB3-LOOKUP(DB3,DATE(YEAR(DB3)+{-1;0;1},1,3)-WEEKDAY(DATE(YEAR(DB3)+{-1;0;1},1,3))+2))/7)+1,"00"),"")</f>
        <v/>
      </c>
      <c r="DF3" s="1"/>
      <c r="DG3" s="70">
        <f>DB3</f>
        <v>44348</v>
      </c>
      <c r="DH3" s="4"/>
      <c r="DI3" s="96"/>
      <c r="DJ3" s="4"/>
      <c r="DK3" s="96"/>
      <c r="DL3" s="75"/>
      <c r="DN3" s="23" t="str">
        <f>UPPER(LEFT(TEXT(DO3,"jjj"),1))</f>
        <v>J</v>
      </c>
      <c r="DO3" s="24">
        <f>DATE(An,7,1)</f>
        <v>44378</v>
      </c>
      <c r="DP3" s="22" t="str">
        <f>TEXT(DO3-DATE(An,1,1)+1,"000")&amp;" - "&amp;TEXT(DATE(An,12,31)-DO3,"000")</f>
        <v>182 - 183</v>
      </c>
      <c r="DQ3" s="108" t="str">
        <f>IFERROR(INDEX(Paramètres_Application!$J$2:$J$35,MATCH(Calendrier_A3!DO3,Paramètres_Application!$I$2:$I$35,0)),"")</f>
        <v/>
      </c>
      <c r="DR3" s="88" t="str">
        <f>IF(DN3="L","S" &amp; TEXT(INT((DO3-LOOKUP(DO3,DATE(YEAR(DO3)+{-1;0;1},1,3)-WEEKDAY(DATE(YEAR(DO3)+{-1;0;1},1,3))+2))/7)+1,"00"),"")</f>
        <v/>
      </c>
      <c r="DS3" s="1"/>
      <c r="DT3" s="70">
        <f>DO3</f>
        <v>44378</v>
      </c>
      <c r="DU3" s="4"/>
      <c r="DV3" s="96"/>
      <c r="DW3" s="4"/>
      <c r="DX3" s="96"/>
      <c r="DY3" s="75"/>
      <c r="EA3" s="23" t="str">
        <f>UPPER(LEFT(TEXT(EB3,"jjj"),1))</f>
        <v>D</v>
      </c>
      <c r="EB3" s="24">
        <f>DATE(An,8,1)</f>
        <v>44409</v>
      </c>
      <c r="EC3" s="22" t="str">
        <f>TEXT(EB3-DATE(An,1,1)+1,"000")&amp;" - "&amp;TEXT(DATE(An,12,31)-EB3,"000")</f>
        <v>213 - 152</v>
      </c>
      <c r="ED3" s="108" t="str">
        <f>IFERROR(INDEX(Paramètres_Application!$J$2:$J$35,MATCH(Calendrier_A3!EB3,Paramètres_Application!$I$2:$I$35,0)),"")</f>
        <v/>
      </c>
      <c r="EE3" s="88" t="str">
        <f>IF(EA3="L","S" &amp; TEXT(INT((EB3-LOOKUP(EB3,DATE(YEAR(EB3)+{-1;0;1},1,3)-WEEKDAY(DATE(YEAR(EB3)+{-1;0;1},1,3))+2))/7)+1,"00"),"")</f>
        <v/>
      </c>
      <c r="EF3" s="1"/>
      <c r="EG3" s="70">
        <f>EB3</f>
        <v>44409</v>
      </c>
      <c r="EH3" s="4"/>
      <c r="EI3" s="96"/>
      <c r="EJ3" s="4"/>
      <c r="EK3" s="96"/>
      <c r="EL3" s="75"/>
      <c r="EN3" s="23" t="str">
        <f>UPPER(LEFT(TEXT(EO3,"jjj"),1))</f>
        <v>M</v>
      </c>
      <c r="EO3" s="24">
        <f>DATE(An,9,1)</f>
        <v>44440</v>
      </c>
      <c r="EP3" s="22" t="str">
        <f>TEXT(EO3-DATE(An,1,1)+1,"000")&amp;" - "&amp;TEXT(DATE(An,12,31)-EO3,"000")</f>
        <v>244 - 121</v>
      </c>
      <c r="EQ3" s="108" t="str">
        <f>IFERROR(INDEX(Paramètres_Application!$J$2:$J$35,MATCH(Calendrier_A3!EO3,Paramètres_Application!$I$2:$I$35,0)),"")</f>
        <v/>
      </c>
      <c r="ER3" s="88" t="str">
        <f>IF(EN3="L","S" &amp; TEXT(INT((EO3-LOOKUP(EO3,DATE(YEAR(EO3)+{-1;0;1},1,3)-WEEKDAY(DATE(YEAR(EO3)+{-1;0;1},1,3))+2))/7)+1,"00"),"")</f>
        <v/>
      </c>
      <c r="ES3" s="1"/>
      <c r="ET3" s="70">
        <f>EO3</f>
        <v>44440</v>
      </c>
      <c r="EU3" s="4"/>
      <c r="EV3" s="96"/>
      <c r="EW3" s="4"/>
      <c r="EX3" s="96"/>
      <c r="EY3" s="75"/>
      <c r="FA3" s="23" t="str">
        <f>UPPER(LEFT(TEXT(FB3,"jjj"),1))</f>
        <v>V</v>
      </c>
      <c r="FB3" s="24">
        <f>DATE(An,10,1)</f>
        <v>44470</v>
      </c>
      <c r="FC3" s="22" t="str">
        <f>TEXT(FB3-DATE(An,1,1)+1,"000")&amp;" - "&amp;TEXT(DATE(An,12,31)-FB3,"000")</f>
        <v>274 - 091</v>
      </c>
      <c r="FD3" s="108" t="str">
        <f>IFERROR(INDEX(Paramètres_Application!$J$2:$J$35,MATCH(Calendrier_A3!FB3,Paramètres_Application!$I$2:$I$35,0)),"")</f>
        <v/>
      </c>
      <c r="FE3" s="88" t="str">
        <f>IF(FA3="L","S" &amp; TEXT(INT((FB3-LOOKUP(FB3,DATE(YEAR(FB3)+{-1;0;1},1,3)-WEEKDAY(DATE(YEAR(FB3)+{-1;0;1},1,3))+2))/7)+1,"00"),"")</f>
        <v/>
      </c>
      <c r="FF3" s="1"/>
      <c r="FG3" s="70">
        <f>FB3</f>
        <v>44470</v>
      </c>
      <c r="FH3" s="4"/>
      <c r="FI3" s="96"/>
      <c r="FJ3" s="4"/>
      <c r="FK3" s="96"/>
      <c r="FL3" s="75"/>
      <c r="FN3" s="23" t="str">
        <f>UPPER(LEFT(TEXT(FO3,"jjj"),1))</f>
        <v>L</v>
      </c>
      <c r="FO3" s="24">
        <f>DATE(An,11,1)</f>
        <v>44501</v>
      </c>
      <c r="FP3" s="22" t="str">
        <f>TEXT(FO3-DATE(An,1,1)+1,"000")&amp;" - "&amp;TEXT(DATE(An,12,31)-FO3,"000")</f>
        <v>305 - 060</v>
      </c>
      <c r="FQ3" s="108" t="str">
        <f>IFERROR(INDEX(Paramètres_Application!$J$2:$J$35,MATCH(Calendrier_A3!FO3,Paramètres_Application!$I$2:$I$35,0)),"")</f>
        <v>La Toussain</v>
      </c>
      <c r="FR3" s="88" t="str">
        <f>IF(FN3="L","S" &amp; TEXT(INT((FO3-LOOKUP(FO3,DATE(YEAR(FO3)+{-1;0;1},1,3)-WEEKDAY(DATE(YEAR(FO3)+{-1;0;1},1,3))+2))/7)+1,"00"),"")</f>
        <v>S44</v>
      </c>
      <c r="FS3" s="31"/>
      <c r="FT3" s="70">
        <f>FO3</f>
        <v>44501</v>
      </c>
      <c r="FU3" s="4"/>
      <c r="FV3" s="96"/>
      <c r="FW3" s="4"/>
      <c r="FX3" s="96"/>
      <c r="FY3" s="75"/>
      <c r="GA3" s="23" t="str">
        <f>UPPER(LEFT(TEXT(GB3,"jjj"),1))</f>
        <v>M</v>
      </c>
      <c r="GB3" s="24">
        <f>DATE(An,12,1)</f>
        <v>44531</v>
      </c>
      <c r="GC3" s="22" t="str">
        <f>TEXT(GB3-DATE(An,1,1)+1,"000")&amp;" - "&amp;TEXT(DATE(An,12,31)-GB3,"000")</f>
        <v>335 - 030</v>
      </c>
      <c r="GD3" s="108" t="str">
        <f>IFERROR(INDEX(Paramètres_Application!$J$2:$J$35,MATCH(Calendrier_A3!GB3,Paramètres_Application!$I$2:$I$35,0)),"")</f>
        <v/>
      </c>
      <c r="GE3" s="88" t="str">
        <f>IF(GA3="L","S" &amp; TEXT(INT((GB3-LOOKUP(GB3,DATE(YEAR(GB3)+{-1;0;1},1,3)-WEEKDAY(DATE(YEAR(GB3)+{-1;0;1},1,3))+2))/7)+1,"00"),"")</f>
        <v/>
      </c>
      <c r="GF3" s="1"/>
      <c r="GG3" s="70">
        <f>GB3</f>
        <v>44531</v>
      </c>
      <c r="GH3" s="4"/>
      <c r="GI3" s="96"/>
      <c r="GJ3" s="4"/>
      <c r="GK3" s="96"/>
      <c r="GL3" s="75"/>
      <c r="GN3" s="23" t="str">
        <f>UPPER(LEFT(TEXT(GO3,"jjj"),1))</f>
        <v>S</v>
      </c>
      <c r="GO3" s="24">
        <f>DATE(An+1,1,1)</f>
        <v>44562</v>
      </c>
      <c r="GP3" s="22" t="str">
        <f>TEXT(GO3-DATE(An+1,1,1)+1,"000")&amp;" - "&amp;TEXT(DATE(An+1,12,31)-GO3,"000")</f>
        <v>001 - 364</v>
      </c>
      <c r="GQ3" s="108" t="str">
        <f>IFERROR(INDEX(Paramètres_Application!$J$2:$J$35,MATCH(Calendrier_A3!GO3,Paramètres_Application!$I$2:$I$35,0)),"")</f>
        <v/>
      </c>
      <c r="GR3" s="88" t="str">
        <f>IF(GN3="L","S" &amp; TEXT(INT((GO3-LOOKUP(GO3,DATE(YEAR(GO3)+{-1;0;1},1,3)-WEEKDAY(DATE(YEAR(GO3)+{-1;0;1},1,3))+2))/7)+1,"00"),"")</f>
        <v/>
      </c>
      <c r="GS3" s="1"/>
      <c r="GT3" s="70">
        <f>GO3</f>
        <v>44562</v>
      </c>
      <c r="GU3" s="4"/>
      <c r="GV3" s="96"/>
      <c r="GW3" s="4"/>
      <c r="GX3" s="96"/>
      <c r="GY3" s="75"/>
    </row>
    <row r="4" spans="1:207" ht="22.5" customHeight="1" x14ac:dyDescent="0.25">
      <c r="A4" s="81" t="str">
        <f>INDEX(Paramètres_Application!$N$1:$N$367,SUMPRODUCT((Paramètres_Application!$L$2:$L$367=MONTH(B3))*(DAY(B3)=Paramètres_Application!$M$2:$M$367)*ROW(Paramètres_Application!$L$2:$L$367)))</f>
        <v xml:space="preserve"> Florence</v>
      </c>
      <c r="B4" s="82"/>
      <c r="C4" s="83"/>
      <c r="D4" s="111"/>
      <c r="E4" s="89"/>
      <c r="F4" s="2"/>
      <c r="G4" s="69">
        <f>B3</f>
        <v>44166</v>
      </c>
      <c r="H4" s="6"/>
      <c r="I4" s="84"/>
      <c r="J4" s="6"/>
      <c r="K4" s="84"/>
      <c r="L4" s="73"/>
      <c r="N4" s="81" t="str">
        <f>INDEX(Paramètres_Application!$N$1:$N$367,SUMPRODUCT((Paramètres_Application!$L$2:$L$367=MONTH(O3))*(DAY(O3)=Paramètres_Application!$M$2:$M$367)*ROW(Paramètres_Application!$L$2:$L$367)))</f>
        <v xml:space="preserve"> Jour de l'an</v>
      </c>
      <c r="O4" s="82"/>
      <c r="P4" s="83"/>
      <c r="Q4" s="109"/>
      <c r="R4" s="89"/>
      <c r="S4" s="2"/>
      <c r="T4" s="67">
        <f>O3</f>
        <v>44197</v>
      </c>
      <c r="U4" s="6"/>
      <c r="V4" s="84"/>
      <c r="W4" s="6"/>
      <c r="X4" s="84"/>
      <c r="Y4" s="73"/>
      <c r="AA4" s="81" t="str">
        <f>INDEX(Paramètres_Application!$N$1:$N$367,SUMPRODUCT((Paramètres_Application!$L$2:$L$367=MONTH(AB3))*(DAY(AB3)=Paramètres_Application!$M$2:$M$367)*ROW(Paramètres_Application!$L$2:$L$367)))</f>
        <v xml:space="preserve"> Ella</v>
      </c>
      <c r="AB4" s="82"/>
      <c r="AC4" s="83"/>
      <c r="AD4" s="109"/>
      <c r="AE4" s="89"/>
      <c r="AF4" s="2"/>
      <c r="AG4" s="67">
        <f>AB3</f>
        <v>44228</v>
      </c>
      <c r="AH4" s="6"/>
      <c r="AI4" s="84"/>
      <c r="AJ4" s="6"/>
      <c r="AK4" s="84"/>
      <c r="AL4" s="73"/>
      <c r="AN4" s="81" t="str">
        <f>INDEX(Paramètres_Application!$N$1:$N$367,SUMPRODUCT((Paramètres_Application!$L$2:$L$367=MONTH(AO3))*(DAY(AO3)=Paramètres_Application!$M$2:$M$367)*ROW(Paramètres_Application!$L$2:$L$367)))</f>
        <v xml:space="preserve"> Aubin</v>
      </c>
      <c r="AO4" s="82"/>
      <c r="AP4" s="83"/>
      <c r="AQ4" s="109"/>
      <c r="AR4" s="89"/>
      <c r="AS4" s="2"/>
      <c r="AT4" s="67">
        <f>AO3</f>
        <v>44256</v>
      </c>
      <c r="AU4" s="6"/>
      <c r="AV4" s="84"/>
      <c r="AW4" s="6"/>
      <c r="AX4" s="84"/>
      <c r="AY4" s="73"/>
      <c r="BA4" s="81" t="str">
        <f>INDEX(Paramètres_Application!$N$1:$N$367,SUMPRODUCT((Paramètres_Application!$L$2:$L$367=MONTH(BB3))*(DAY(BB3)=Paramètres_Application!$M$2:$M$367)*ROW(Paramètres_Application!$L$2:$L$367)))</f>
        <v xml:space="preserve"> Hugues</v>
      </c>
      <c r="BB4" s="82"/>
      <c r="BC4" s="83"/>
      <c r="BD4" s="109"/>
      <c r="BE4" s="89"/>
      <c r="BF4" s="2"/>
      <c r="BG4" s="67">
        <f>BB3</f>
        <v>44287</v>
      </c>
      <c r="BH4" s="6"/>
      <c r="BI4" s="84"/>
      <c r="BJ4" s="6"/>
      <c r="BK4" s="84"/>
      <c r="BL4" s="73"/>
      <c r="BN4" s="81" t="str">
        <f>INDEX(Paramètres_Application!$N$1:$N$367,SUMPRODUCT((Paramètres_Application!$L$2:$L$367=MONTH(BO3))*(DAY(BO3)=Paramètres_Application!$M$2:$M$367)*ROW(Paramètres_Application!$L$2:$L$367)))</f>
        <v xml:space="preserve"> Fête du travail</v>
      </c>
      <c r="BO4" s="82"/>
      <c r="BP4" s="83"/>
      <c r="BQ4" s="109"/>
      <c r="BR4" s="89"/>
      <c r="BS4" s="2"/>
      <c r="BT4" s="67">
        <f>BO3</f>
        <v>44317</v>
      </c>
      <c r="BU4" s="6"/>
      <c r="BV4" s="84"/>
      <c r="BW4" s="6"/>
      <c r="BX4" s="84"/>
      <c r="BY4" s="73"/>
      <c r="CA4" s="81" t="str">
        <f>INDEX(Paramètres_Application!$N$1:$N$367,SUMPRODUCT((Paramètres_Application!$L$2:$L$367=MONTH(CB3))*(DAY(CB3)=Paramètres_Application!$M$2:$M$367)*ROW(Paramètres_Application!$L$2:$L$367)))</f>
        <v xml:space="preserve"> Justin</v>
      </c>
      <c r="CB4" s="82"/>
      <c r="CC4" s="83"/>
      <c r="CD4" s="109"/>
      <c r="CE4" s="89"/>
      <c r="CF4" s="2"/>
      <c r="CG4" s="67">
        <f>CB3</f>
        <v>44348</v>
      </c>
      <c r="CH4" s="6"/>
      <c r="CI4" s="84"/>
      <c r="CJ4" s="6"/>
      <c r="CK4" s="84"/>
      <c r="CL4" s="73"/>
      <c r="CN4" s="81" t="str">
        <f>INDEX(Paramètres_Application!$N$1:$N$367,SUMPRODUCT((Paramètres_Application!$L$2:$L$367=MONTH(CO3))*(DAY(CO3)=Paramètres_Application!$M$2:$M$367)*ROW(Paramètres_Application!$L$2:$L$367)))</f>
        <v xml:space="preserve"> Thierry</v>
      </c>
      <c r="CO4" s="82"/>
      <c r="CP4" s="83"/>
      <c r="CQ4" s="109"/>
      <c r="CR4" s="89"/>
      <c r="CS4" s="2"/>
      <c r="CT4" s="67">
        <f>CO3</f>
        <v>44378</v>
      </c>
      <c r="CU4" s="6"/>
      <c r="CV4" s="84"/>
      <c r="CW4" s="6"/>
      <c r="CX4" s="84"/>
      <c r="CY4" s="73"/>
      <c r="CZ4" s="18"/>
      <c r="DA4" s="81" t="str">
        <f>INDEX(Paramètres_Application!$N$1:$N$367,SUMPRODUCT((Paramètres_Application!$L$2:$L$367=MONTH(DB3))*(DAY(DB3)=Paramètres_Application!$M$2:$M$367)*ROW(Paramètres_Application!$L$2:$L$367)))</f>
        <v xml:space="preserve"> Justin</v>
      </c>
      <c r="DB4" s="82"/>
      <c r="DC4" s="83"/>
      <c r="DD4" s="109"/>
      <c r="DE4" s="89"/>
      <c r="DF4" s="2"/>
      <c r="DG4" s="67">
        <f>DB3</f>
        <v>44348</v>
      </c>
      <c r="DH4" s="6"/>
      <c r="DI4" s="84"/>
      <c r="DJ4" s="6"/>
      <c r="DK4" s="84"/>
      <c r="DL4" s="73"/>
      <c r="DN4" s="81" t="str">
        <f>INDEX(Paramètres_Application!$N$1:$N$367,SUMPRODUCT((Paramètres_Application!$L$2:$L$367=MONTH(DO3))*(DAY(DO3)=Paramètres_Application!$M$2:$M$367)*ROW(Paramètres_Application!$L$2:$L$367)))</f>
        <v xml:space="preserve"> Thierry</v>
      </c>
      <c r="DO4" s="82"/>
      <c r="DP4" s="83"/>
      <c r="DQ4" s="109"/>
      <c r="DR4" s="89"/>
      <c r="DS4" s="2"/>
      <c r="DT4" s="67">
        <f>DO3</f>
        <v>44378</v>
      </c>
      <c r="DU4" s="6"/>
      <c r="DV4" s="84"/>
      <c r="DW4" s="6"/>
      <c r="DX4" s="84"/>
      <c r="DY4" s="73"/>
      <c r="EA4" s="81" t="str">
        <f>INDEX(Paramètres_Application!$N$1:$N$367,SUMPRODUCT((Paramètres_Application!$L$2:$L$367=MONTH(EB3))*(DAY(EB3)=Paramètres_Application!$M$2:$M$367)*ROW(Paramètres_Application!$L$2:$L$367)))</f>
        <v xml:space="preserve"> Alphonse</v>
      </c>
      <c r="EB4" s="82"/>
      <c r="EC4" s="83"/>
      <c r="ED4" s="109"/>
      <c r="EE4" s="89"/>
      <c r="EF4" s="2"/>
      <c r="EG4" s="67">
        <f>EB3</f>
        <v>44409</v>
      </c>
      <c r="EH4" s="6"/>
      <c r="EI4" s="84"/>
      <c r="EJ4" s="6"/>
      <c r="EK4" s="84"/>
      <c r="EL4" s="73"/>
      <c r="EN4" s="81" t="str">
        <f>INDEX(Paramètres_Application!$N$1:$N$367,SUMPRODUCT((Paramètres_Application!$L$2:$L$367=MONTH(EO3))*(DAY(EO3)=Paramètres_Application!$M$2:$M$367)*ROW(Paramètres_Application!$L$2:$L$367)))</f>
        <v xml:space="preserve"> Gilles</v>
      </c>
      <c r="EO4" s="82"/>
      <c r="EP4" s="83"/>
      <c r="EQ4" s="109"/>
      <c r="ER4" s="89"/>
      <c r="ES4" s="2"/>
      <c r="ET4" s="67">
        <f>EO3</f>
        <v>44440</v>
      </c>
      <c r="EU4" s="6"/>
      <c r="EV4" s="84"/>
      <c r="EW4" s="6"/>
      <c r="EX4" s="84"/>
      <c r="EY4" s="73"/>
      <c r="FA4" s="81" t="str">
        <f>INDEX(Paramètres_Application!$N$1:$N$367,SUMPRODUCT((Paramètres_Application!$L$2:$L$367=MONTH(FB3))*(DAY(FB3)=Paramètres_Application!$M$2:$M$367)*ROW(Paramètres_Application!$L$2:$L$367)))</f>
        <v xml:space="preserve"> Thérèse de l'Enfant Jésus</v>
      </c>
      <c r="FB4" s="82"/>
      <c r="FC4" s="83"/>
      <c r="FD4" s="109"/>
      <c r="FE4" s="89"/>
      <c r="FF4" s="2"/>
      <c r="FG4" s="67">
        <f>FB3</f>
        <v>44470</v>
      </c>
      <c r="FH4" s="6"/>
      <c r="FI4" s="84"/>
      <c r="FJ4" s="6"/>
      <c r="FK4" s="84"/>
      <c r="FL4" s="73"/>
      <c r="FN4" s="81" t="str">
        <f>INDEX(Paramètres_Application!$N$1:$N$367,SUMPRODUCT((Paramètres_Application!$L$2:$L$367=MONTH(FO3))*(DAY(FO3)=Paramètres_Application!$M$2:$M$367)*ROW(Paramètres_Application!$L$2:$L$367)))</f>
        <v xml:space="preserve"> Toussaint</v>
      </c>
      <c r="FO4" s="82"/>
      <c r="FP4" s="83"/>
      <c r="FQ4" s="109"/>
      <c r="FR4" s="89"/>
      <c r="FS4" s="32"/>
      <c r="FT4" s="67">
        <f>FO3</f>
        <v>44501</v>
      </c>
      <c r="FU4" s="6"/>
      <c r="FV4" s="84"/>
      <c r="FW4" s="6"/>
      <c r="FX4" s="84"/>
      <c r="FY4" s="73"/>
      <c r="GA4" s="81" t="str">
        <f>INDEX(Paramètres_Application!$N$1:$N$367,SUMPRODUCT((Paramètres_Application!$L$2:$L$367=MONTH(GB3))*(DAY(GB3)=Paramètres_Application!$M$2:$M$367)*ROW(Paramètres_Application!$L$2:$L$367)))</f>
        <v xml:space="preserve"> Florence</v>
      </c>
      <c r="GB4" s="82"/>
      <c r="GC4" s="83"/>
      <c r="GD4" s="109"/>
      <c r="GE4" s="89"/>
      <c r="GF4" s="2"/>
      <c r="GG4" s="67">
        <f>GB3</f>
        <v>44531</v>
      </c>
      <c r="GH4" s="6"/>
      <c r="GI4" s="84"/>
      <c r="GJ4" s="6"/>
      <c r="GK4" s="84"/>
      <c r="GL4" s="73"/>
      <c r="GN4" s="81" t="str">
        <f>INDEX(Paramètres_Application!$N$1:$N$367,SUMPRODUCT((Paramètres_Application!$L$2:$L$367=MONTH(GO3))*(DAY(GO3)=Paramètres_Application!$M$2:$M$367)*ROW(Paramètres_Application!$L$2:$L$367)))</f>
        <v xml:space="preserve"> Jour de l'an</v>
      </c>
      <c r="GO4" s="82"/>
      <c r="GP4" s="83"/>
      <c r="GQ4" s="109"/>
      <c r="GR4" s="89"/>
      <c r="GS4" s="2"/>
      <c r="GT4" s="67">
        <f>GO3</f>
        <v>44562</v>
      </c>
      <c r="GU4" s="6"/>
      <c r="GV4" s="84"/>
      <c r="GW4" s="6"/>
      <c r="GX4" s="84"/>
      <c r="GY4" s="73"/>
    </row>
    <row r="5" spans="1:207" ht="22.5" customHeight="1" x14ac:dyDescent="0.25">
      <c r="A5" s="23" t="str">
        <f t="shared" ref="A5:A63" si="13">UPPER(LEFT(TEXT(B5,"jjj"),1))</f>
        <v>M</v>
      </c>
      <c r="B5" s="24">
        <f>B3+1</f>
        <v>44167</v>
      </c>
      <c r="C5" s="22" t="str">
        <f>TEXT(B5-DATE(An-1,1,1)+((DATE(An,1,1)-DATE(An-1,1,1))-365),"000")&amp;" - "&amp;TEXT(DATE(An-1,12,31)-B5,"000")</f>
        <v>337 - 029</v>
      </c>
      <c r="D5" s="108" t="str">
        <f>IFERROR(INDEX(Paramètres_Application!$J$2:$J$35,MATCH(Calendrier_A3!B5,Paramètres_Application!$I$2:$I$35,0)),"")</f>
        <v/>
      </c>
      <c r="E5" s="88" t="str">
        <f>IF(A5="L","S" &amp; TEXT(INT((B5-LOOKUP(B5,DATE(YEAR(B5)+{-1;0;1},1,3)-WEEKDAY(DATE(YEAR(B5)+{-1;0;1},1,3))+2))/7)+1,"00"),"")</f>
        <v/>
      </c>
      <c r="F5" s="2"/>
      <c r="G5" s="67">
        <f>B5</f>
        <v>44167</v>
      </c>
      <c r="H5" s="6"/>
      <c r="I5" s="84"/>
      <c r="J5" s="6"/>
      <c r="K5" s="84"/>
      <c r="L5" s="73"/>
      <c r="N5" s="9" t="str">
        <f t="shared" ref="N5:N63" si="14">UPPER(LEFT(TEXT(O5,"jjj"),1))</f>
        <v>S</v>
      </c>
      <c r="O5" s="21">
        <f>O3+1</f>
        <v>44198</v>
      </c>
      <c r="P5" s="22" t="str">
        <f>TEXT(O5-DATE(An,1,1)+1,"000")&amp;" - "&amp;TEXT(DATE(An,12,31)-O3,"000")-1</f>
        <v>002 - 363</v>
      </c>
      <c r="Q5" s="108" t="str">
        <f>IFERROR(INDEX(Paramètres_Application!$J$2:$J$35,MATCH(Calendrier_A3!O5,Paramètres_Application!$I$2:$I$35,0)),"")</f>
        <v/>
      </c>
      <c r="R5" s="88" t="str">
        <f>IF(N5="L","S" &amp; TEXT(INT((O5-LOOKUP(O5,DATE(YEAR(O5)+{-1;0;1},1,3)-WEEKDAY(DATE(YEAR(O5)+{-1;0;1},1,3))+2))/7)+1,"00"),"")</f>
        <v/>
      </c>
      <c r="S5" s="2"/>
      <c r="T5" s="67">
        <f>O5</f>
        <v>44198</v>
      </c>
      <c r="U5" s="6"/>
      <c r="V5" s="84"/>
      <c r="W5" s="6"/>
      <c r="X5" s="84"/>
      <c r="Y5" s="73"/>
      <c r="AA5" s="23" t="str">
        <f t="shared" ref="AA5:AA59" si="15">UPPER(LEFT(TEXT(AB5,"jjj"),1))</f>
        <v>M</v>
      </c>
      <c r="AB5" s="24">
        <f>AB3+1</f>
        <v>44229</v>
      </c>
      <c r="AC5" s="22" t="str">
        <f>TEXT(AB5-DATE(An,1,1)+1,"000")&amp;" - "&amp;TEXT(DATE(An,12,31)-AB3,"000")-1</f>
        <v>033 - 332</v>
      </c>
      <c r="AD5" s="108" t="str">
        <f>IFERROR(INDEX(Paramètres_Application!$J$2:$J$35,MATCH(Calendrier_A3!AB5,Paramètres_Application!$I$2:$I$35,0)),"")</f>
        <v/>
      </c>
      <c r="AE5" s="88" t="str">
        <f>IF(AA5="L","S" &amp; TEXT(INT((AB5-LOOKUP(AB5,DATE(YEAR(AB5)+{-1;0;1},1,3)-WEEKDAY(DATE(YEAR(AB5)+{-1;0;1},1,3))+2))/7)+1,"00"),"")</f>
        <v/>
      </c>
      <c r="AF5" s="2"/>
      <c r="AG5" s="67">
        <f>AB5</f>
        <v>44229</v>
      </c>
      <c r="AH5" s="6"/>
      <c r="AI5" s="84"/>
      <c r="AJ5" s="6"/>
      <c r="AK5" s="84"/>
      <c r="AL5" s="73"/>
      <c r="AN5" s="23" t="str">
        <f t="shared" ref="AN5:AN63" si="16">UPPER(LEFT(TEXT(AO5,"jjj"),1))</f>
        <v>M</v>
      </c>
      <c r="AO5" s="24">
        <f>AO3+1</f>
        <v>44257</v>
      </c>
      <c r="AP5" s="22" t="str">
        <f>TEXT(AO5-DATE(An,1,1)+1,"000")&amp;" - "&amp;TEXT(DATE(An,12,31)-AO3,"000")-1</f>
        <v>061 - 304</v>
      </c>
      <c r="AQ5" s="108" t="str">
        <f>IFERROR(INDEX(Paramètres_Application!$J$2:$J$35,MATCH(Calendrier_A3!AO5,Paramètres_Application!$I$2:$I$35,0)),"")</f>
        <v/>
      </c>
      <c r="AR5" s="88" t="str">
        <f>IF(AN5="L","S" &amp; TEXT(INT((AO5-LOOKUP(AO5,DATE(YEAR(AO5)+{-1;0;1},1,3)-WEEKDAY(DATE(YEAR(AO5)+{-1;0;1},1,3))+2))/7)+1,"00"),"")</f>
        <v/>
      </c>
      <c r="AS5" s="2"/>
      <c r="AT5" s="67">
        <f>AO5</f>
        <v>44257</v>
      </c>
      <c r="AU5" s="6"/>
      <c r="AV5" s="84"/>
      <c r="AW5" s="6"/>
      <c r="AX5" s="84"/>
      <c r="AY5" s="73"/>
      <c r="BA5" s="23" t="str">
        <f t="shared" ref="BA5:BA61" si="17">UPPER(LEFT(TEXT(BB5,"jjj"),1))</f>
        <v>V</v>
      </c>
      <c r="BB5" s="24">
        <f>BB3+1</f>
        <v>44288</v>
      </c>
      <c r="BC5" s="22" t="str">
        <f>TEXT(BB5-DATE(An,1,1)+1,"000")&amp;" - "&amp;TEXT(DATE(An,12,31)-BB3,"000")-1</f>
        <v>092 - 273</v>
      </c>
      <c r="BD5" s="108" t="str">
        <f>IFERROR(INDEX(Paramètres_Application!$J$2:$J$35,MATCH(Calendrier_A3!BB5,Paramètres_Application!$I$2:$I$35,0)),"")</f>
        <v/>
      </c>
      <c r="BE5" s="88" t="str">
        <f>IF(BA5="L","S" &amp; TEXT(INT((BB5-LOOKUP(BB5,DATE(YEAR(BB5)+{-1;0;1},1,3)-WEEKDAY(DATE(YEAR(BB5)+{-1;0;1},1,3))+2))/7)+1,"00"),"")</f>
        <v/>
      </c>
      <c r="BF5" s="2"/>
      <c r="BG5" s="67">
        <f>BB5</f>
        <v>44288</v>
      </c>
      <c r="BH5" s="6"/>
      <c r="BI5" s="84"/>
      <c r="BJ5" s="6"/>
      <c r="BK5" s="84"/>
      <c r="BL5" s="73"/>
      <c r="BN5" s="23" t="str">
        <f t="shared" ref="BN5:BN63" si="18">UPPER(LEFT(TEXT(BO5,"jjj"),1))</f>
        <v>D</v>
      </c>
      <c r="BO5" s="24">
        <f>BO3+1</f>
        <v>44318</v>
      </c>
      <c r="BP5" s="22" t="str">
        <f>TEXT(BO5-DATE(An,1,1)+1,"000")&amp;" - "&amp;TEXT(DATE(An,12,31)-BO3,"000")-1</f>
        <v>122 - 243</v>
      </c>
      <c r="BQ5" s="108" t="str">
        <f>IFERROR(INDEX(Paramètres_Application!$J$2:$J$35,MATCH(Calendrier_A3!BO5,Paramètres_Application!$I$2:$I$35,0)),"")</f>
        <v/>
      </c>
      <c r="BR5" s="88" t="str">
        <f>IF(BN5="L","S" &amp; TEXT(INT((BO5-LOOKUP(BO5,DATE(YEAR(BO5)+{-1;0;1},1,3)-WEEKDAY(DATE(YEAR(BO5)+{-1;0;1},1,3))+2))/7)+1,"00"),"")</f>
        <v/>
      </c>
      <c r="BS5" s="2"/>
      <c r="BT5" s="67">
        <f>BO5</f>
        <v>44318</v>
      </c>
      <c r="BU5" s="6"/>
      <c r="BV5" s="84"/>
      <c r="BW5" s="6"/>
      <c r="BX5" s="84"/>
      <c r="BY5" s="73"/>
      <c r="CA5" s="23" t="str">
        <f t="shared" ref="CA5:CA61" si="19">UPPER(LEFT(TEXT(CB5,"jjj"),1))</f>
        <v>M</v>
      </c>
      <c r="CB5" s="24">
        <f>CB3+1</f>
        <v>44349</v>
      </c>
      <c r="CC5" s="22" t="str">
        <f>TEXT(CB5-DATE(An,1,1)+1,"000")&amp;" - "&amp;TEXT(DATE(An,12,31)-CB3,"000")-1</f>
        <v>153 - 212</v>
      </c>
      <c r="CD5" s="108" t="str">
        <f>IFERROR(INDEX(Paramètres_Application!$J$2:$J$35,MATCH(Calendrier_A3!CB5,Paramètres_Application!$I$2:$I$35,0)),"")</f>
        <v/>
      </c>
      <c r="CE5" s="88" t="str">
        <f>IF(CA5="L","S" &amp; TEXT(INT((CB5-LOOKUP(CB5,DATE(YEAR(CB5)+{-1;0;1},1,3)-WEEKDAY(DATE(YEAR(CB5)+{-1;0;1},1,3))+2))/7)+1,"00"),"")</f>
        <v/>
      </c>
      <c r="CF5" s="2"/>
      <c r="CG5" s="67">
        <f>CB5</f>
        <v>44349</v>
      </c>
      <c r="CH5" s="6"/>
      <c r="CI5" s="84"/>
      <c r="CJ5" s="6"/>
      <c r="CK5" s="84"/>
      <c r="CL5" s="73"/>
      <c r="CN5" s="23" t="str">
        <f t="shared" ref="CN5:CN63" si="20">UPPER(LEFT(TEXT(CO5,"jjj"),1))</f>
        <v>V</v>
      </c>
      <c r="CO5" s="24">
        <f>CO3+1</f>
        <v>44379</v>
      </c>
      <c r="CP5" s="22" t="str">
        <f>TEXT(CO5-DATE(An,1,1)+1,"000")&amp;" - "&amp;TEXT(DATE(An,12,31)-CO3,"000")-1</f>
        <v>183 - 182</v>
      </c>
      <c r="CQ5" s="108" t="str">
        <f>IFERROR(INDEX(Paramètres_Application!$J$2:$J$35,MATCH(Calendrier_A3!CO5,Paramètres_Application!$I$2:$I$35,0)),"")</f>
        <v/>
      </c>
      <c r="CR5" s="88" t="str">
        <f>IF(CN5="L","S" &amp; TEXT(INT((CO5-LOOKUP(CO5,DATE(YEAR(CO5)+{-1;0;1},1,3)-WEEKDAY(DATE(YEAR(CO5)+{-1;0;1},1,3))+2))/7)+1,"00"),"")</f>
        <v/>
      </c>
      <c r="CS5" s="2"/>
      <c r="CT5" s="67">
        <f>CO5</f>
        <v>44379</v>
      </c>
      <c r="CU5" s="6"/>
      <c r="CV5" s="84"/>
      <c r="CW5" s="6"/>
      <c r="CX5" s="84"/>
      <c r="CY5" s="73"/>
      <c r="CZ5" s="18"/>
      <c r="DA5" s="23" t="str">
        <f t="shared" ref="DA5:DA61" si="21">UPPER(LEFT(TEXT(DB5,"jjj"),1))</f>
        <v>M</v>
      </c>
      <c r="DB5" s="24">
        <f>DB3+1</f>
        <v>44349</v>
      </c>
      <c r="DC5" s="22" t="str">
        <f>TEXT(DB5-DATE(An,1,1)+1,"000")&amp;" - "&amp;TEXT(DATE(An,12,31)-DB3,"000")-1</f>
        <v>153 - 212</v>
      </c>
      <c r="DD5" s="108" t="str">
        <f>IFERROR(INDEX(Paramètres_Application!$J$2:$J$35,MATCH(Calendrier_A3!DB5,Paramètres_Application!$I$2:$I$35,0)),"")</f>
        <v/>
      </c>
      <c r="DE5" s="88" t="str">
        <f>IF(DA5="L","S" &amp; TEXT(INT((DB5-LOOKUP(DB5,DATE(YEAR(DB5)+{-1;0;1},1,3)-WEEKDAY(DATE(YEAR(DB5)+{-1;0;1},1,3))+2))/7)+1,"00"),"")</f>
        <v/>
      </c>
      <c r="DF5" s="2"/>
      <c r="DG5" s="67">
        <f>DB5</f>
        <v>44349</v>
      </c>
      <c r="DH5" s="6"/>
      <c r="DI5" s="84"/>
      <c r="DJ5" s="6"/>
      <c r="DK5" s="84"/>
      <c r="DL5" s="73"/>
      <c r="DN5" s="23" t="str">
        <f t="shared" ref="DN5:DN63" si="22">UPPER(LEFT(TEXT(DO5,"jjj"),1))</f>
        <v>V</v>
      </c>
      <c r="DO5" s="24">
        <f>DO3+1</f>
        <v>44379</v>
      </c>
      <c r="DP5" s="22" t="str">
        <f>TEXT(DO5-DATE(An,1,1)+1,"000")&amp;" - "&amp;TEXT(DATE(An,12,31)-DO3,"000")-1</f>
        <v>183 - 182</v>
      </c>
      <c r="DQ5" s="108" t="str">
        <f>IFERROR(INDEX(Paramètres_Application!$J$2:$J$35,MATCH(Calendrier_A3!DO5,Paramètres_Application!$I$2:$I$35,0)),"")</f>
        <v/>
      </c>
      <c r="DR5" s="88" t="str">
        <f>IF(DN5="L","S" &amp; TEXT(INT((DO5-LOOKUP(DO5,DATE(YEAR(DO5)+{-1;0;1},1,3)-WEEKDAY(DATE(YEAR(DO5)+{-1;0;1},1,3))+2))/7)+1,"00"),"")</f>
        <v/>
      </c>
      <c r="DS5" s="2"/>
      <c r="DT5" s="67">
        <f>DO5</f>
        <v>44379</v>
      </c>
      <c r="DU5" s="6"/>
      <c r="DV5" s="84"/>
      <c r="DW5" s="6"/>
      <c r="DX5" s="84"/>
      <c r="DY5" s="73"/>
      <c r="EA5" s="23" t="str">
        <f t="shared" ref="EA5:EA63" si="23">UPPER(LEFT(TEXT(EB5,"jjj"),1))</f>
        <v>L</v>
      </c>
      <c r="EB5" s="24">
        <f>EB3+1</f>
        <v>44410</v>
      </c>
      <c r="EC5" s="22" t="str">
        <f>TEXT(EB5-DATE(An,1,1)+1,"000")&amp;" - "&amp;TEXT(DATE(An,12,31)-EB3,"000")-1</f>
        <v>214 - 151</v>
      </c>
      <c r="ED5" s="108" t="str">
        <f>IFERROR(INDEX(Paramètres_Application!$J$2:$J$35,MATCH(Calendrier_A3!EB5,Paramètres_Application!$I$2:$I$35,0)),"")</f>
        <v/>
      </c>
      <c r="EE5" s="88" t="str">
        <f>IF(EA5="L","S" &amp; TEXT(INT((EB5-LOOKUP(EB5,DATE(YEAR(EB5)+{-1;0;1},1,3)-WEEKDAY(DATE(YEAR(EB5)+{-1;0;1},1,3))+2))/7)+1,"00"),"")</f>
        <v>S31</v>
      </c>
      <c r="EF5" s="2"/>
      <c r="EG5" s="67">
        <f>EB5</f>
        <v>44410</v>
      </c>
      <c r="EH5" s="6"/>
      <c r="EI5" s="84"/>
      <c r="EJ5" s="6"/>
      <c r="EK5" s="84"/>
      <c r="EL5" s="73"/>
      <c r="EN5" s="23" t="str">
        <f t="shared" ref="EN5:EN61" si="24">UPPER(LEFT(TEXT(EO5,"jjj"),1))</f>
        <v>J</v>
      </c>
      <c r="EO5" s="24">
        <f>EO3+1</f>
        <v>44441</v>
      </c>
      <c r="EP5" s="22" t="str">
        <f>TEXT(EO5-DATE(An,1,1)+1,"000")&amp;" - "&amp;TEXT(DATE(An,12,31)-EO3,"000")-1</f>
        <v>245 - 120</v>
      </c>
      <c r="EQ5" s="108" t="str">
        <f>IFERROR(INDEX(Paramètres_Application!$J$2:$J$35,MATCH(Calendrier_A3!EO5,Paramètres_Application!$I$2:$I$35,0)),"")</f>
        <v/>
      </c>
      <c r="ER5" s="88" t="str">
        <f>IF(EN5="L","S" &amp; TEXT(INT((EO5-LOOKUP(EO5,DATE(YEAR(EO5)+{-1;0;1},1,3)-WEEKDAY(DATE(YEAR(EO5)+{-1;0;1},1,3))+2))/7)+1,"00"),"")</f>
        <v/>
      </c>
      <c r="ES5" s="2"/>
      <c r="ET5" s="67">
        <f>EO5</f>
        <v>44441</v>
      </c>
      <c r="EU5" s="6"/>
      <c r="EV5" s="84"/>
      <c r="EW5" s="6"/>
      <c r="EX5" s="84"/>
      <c r="EY5" s="73"/>
      <c r="FA5" s="23" t="str">
        <f t="shared" ref="FA5:FA63" si="25">UPPER(LEFT(TEXT(FB5,"jjj"),1))</f>
        <v>S</v>
      </c>
      <c r="FB5" s="24">
        <f>FB3+1</f>
        <v>44471</v>
      </c>
      <c r="FC5" s="22" t="str">
        <f>TEXT(FB5-DATE(An,1,1)+1,"000")&amp;" - "&amp;TEXT(DATE(An,12,31)-FB3,"000")-1</f>
        <v>275 - 90</v>
      </c>
      <c r="FD5" s="108" t="str">
        <f>IFERROR(INDEX(Paramètres_Application!$J$2:$J$35,MATCH(Calendrier_A3!FB5,Paramètres_Application!$I$2:$I$35,0)),"")</f>
        <v/>
      </c>
      <c r="FE5" s="88" t="str">
        <f>IF(FA5="L","S" &amp; TEXT(INT((FB5-LOOKUP(FB5,DATE(YEAR(FB5)+{-1;0;1},1,3)-WEEKDAY(DATE(YEAR(FB5)+{-1;0;1},1,3))+2))/7)+1,"00"),"")</f>
        <v/>
      </c>
      <c r="FF5" s="2"/>
      <c r="FG5" s="67">
        <f>FB5</f>
        <v>44471</v>
      </c>
      <c r="FH5" s="6"/>
      <c r="FI5" s="84"/>
      <c r="FJ5" s="6"/>
      <c r="FK5" s="84"/>
      <c r="FL5" s="73"/>
      <c r="FN5" s="23" t="str">
        <f t="shared" ref="FN5:FN61" si="26">UPPER(LEFT(TEXT(FO5,"jjj"),1))</f>
        <v>M</v>
      </c>
      <c r="FO5" s="24">
        <f>FO3+1</f>
        <v>44502</v>
      </c>
      <c r="FP5" s="22" t="str">
        <f>TEXT(FO5-DATE(An,1,1)+1,"000")&amp;" - "&amp;TEXT(DATE(An,12,31)-FO3,"000")-1</f>
        <v>306 - 59</v>
      </c>
      <c r="FQ5" s="108" t="str">
        <f>IFERROR(INDEX(Paramètres_Application!$J$2:$J$35,MATCH(Calendrier_A3!FO5,Paramètres_Application!$I$2:$I$35,0)),"")</f>
        <v/>
      </c>
      <c r="FR5" s="88" t="str">
        <f>IF(FN5="L","S" &amp; TEXT(INT((FO5-LOOKUP(FO5,DATE(YEAR(FO5)+{-1;0;1},1,3)-WEEKDAY(DATE(YEAR(FO5)+{-1;0;1},1,3))+2))/7)+1,"00"),"")</f>
        <v/>
      </c>
      <c r="FS5" s="32"/>
      <c r="FT5" s="67">
        <f>FO5</f>
        <v>44502</v>
      </c>
      <c r="FU5" s="6"/>
      <c r="FV5" s="84"/>
      <c r="FW5" s="6"/>
      <c r="FX5" s="84"/>
      <c r="FY5" s="73"/>
      <c r="GA5" s="23" t="str">
        <f t="shared" ref="GA5:GA63" si="27">UPPER(LEFT(TEXT(GB5,"jjj"),1))</f>
        <v>J</v>
      </c>
      <c r="GB5" s="24">
        <f>GB3+1</f>
        <v>44532</v>
      </c>
      <c r="GC5" s="22" t="str">
        <f>TEXT(GB5-DATE(An,1,1)+1,"000")&amp;" - "&amp;TEXT(DATE(An,12,31)-GB3,"000")-1</f>
        <v>336 - 29</v>
      </c>
      <c r="GD5" s="108" t="str">
        <f>IFERROR(INDEX(Paramètres_Application!$J$2:$J$35,MATCH(Calendrier_A3!GB5,Paramètres_Application!$I$2:$I$35,0)),"")</f>
        <v/>
      </c>
      <c r="GE5" s="88" t="str">
        <f>IF(GA5="L","S" &amp; TEXT(INT((GB5-LOOKUP(GB5,DATE(YEAR(GB5)+{-1;0;1},1,3)-WEEKDAY(DATE(YEAR(GB5)+{-1;0;1},1,3))+2))/7)+1,"00"),"")</f>
        <v/>
      </c>
      <c r="GF5" s="2"/>
      <c r="GG5" s="67">
        <f>GB5</f>
        <v>44532</v>
      </c>
      <c r="GH5" s="6"/>
      <c r="GI5" s="84"/>
      <c r="GJ5" s="6"/>
      <c r="GK5" s="84"/>
      <c r="GL5" s="73"/>
      <c r="GN5" s="23" t="str">
        <f t="shared" ref="GN5:GN63" si="28">UPPER(LEFT(TEXT(GO5,"jjj"),1))</f>
        <v>D</v>
      </c>
      <c r="GO5" s="24">
        <f>GO3+1</f>
        <v>44563</v>
      </c>
      <c r="GP5" s="22" t="str">
        <f>TEXT(GO5-DATE(An+1,1,1)+1,"000")&amp;" - "&amp;TEXT(DATE(An+1,12,31)-GO3,"000")-1</f>
        <v>002 - 363</v>
      </c>
      <c r="GQ5" s="108" t="str">
        <f>IFERROR(INDEX(Paramètres_Application!$J$2:$J$35,MATCH(Calendrier_A3!GO5,Paramètres_Application!$I$2:$I$35,0)),"")</f>
        <v/>
      </c>
      <c r="GR5" s="88" t="str">
        <f>IF(GN5="L","S" &amp; TEXT(INT((GO5-LOOKUP(GO5,DATE(YEAR(GO5)+{-1;0;1},1,3)-WEEKDAY(DATE(YEAR(GO5)+{-1;0;1},1,3))+2))/7)+1,"00"),"")</f>
        <v/>
      </c>
      <c r="GS5" s="2"/>
      <c r="GT5" s="67">
        <f>GO5</f>
        <v>44563</v>
      </c>
      <c r="GU5" s="6"/>
      <c r="GV5" s="84"/>
      <c r="GW5" s="6"/>
      <c r="GX5" s="84"/>
      <c r="GY5" s="73"/>
    </row>
    <row r="6" spans="1:207" ht="22.5" customHeight="1" x14ac:dyDescent="0.25">
      <c r="A6" s="81" t="str">
        <f>INDEX(Paramètres_Application!$N$1:$N$367,SUMPRODUCT((Paramètres_Application!$L$2:$L$367=MONTH(B5))*(DAY(B5)=Paramètres_Application!$M$2:$M$367)*ROW(Paramètres_Application!$L$2:$L$367)))</f>
        <v xml:space="preserve"> Viviane</v>
      </c>
      <c r="B6" s="82"/>
      <c r="C6" s="83"/>
      <c r="D6" s="109"/>
      <c r="E6" s="89"/>
      <c r="F6" s="2"/>
      <c r="G6" s="67">
        <f>B5</f>
        <v>44167</v>
      </c>
      <c r="H6" s="6"/>
      <c r="I6" s="84"/>
      <c r="J6" s="6"/>
      <c r="K6" s="84"/>
      <c r="L6" s="73"/>
      <c r="N6" s="81" t="str">
        <f>INDEX(Paramètres_Application!$N$1:$N$367,SUMPRODUCT((Paramètres_Application!$L$2:$L$367=MONTH(O5))*(DAY(O5)=Paramètres_Application!$M$2:$M$367)*ROW(Paramètres_Application!$L$2:$L$367)))</f>
        <v xml:space="preserve"> Basile</v>
      </c>
      <c r="O6" s="82"/>
      <c r="P6" s="83"/>
      <c r="Q6" s="109"/>
      <c r="R6" s="89"/>
      <c r="S6" s="2"/>
      <c r="T6" s="67">
        <f>O5</f>
        <v>44198</v>
      </c>
      <c r="U6" s="6"/>
      <c r="V6" s="84"/>
      <c r="W6" s="6"/>
      <c r="X6" s="84"/>
      <c r="Y6" s="73"/>
      <c r="AA6" s="81" t="str">
        <f>INDEX(Paramètres_Application!$N$1:$N$367,SUMPRODUCT((Paramètres_Application!$L$2:$L$367=MONTH(AB5))*(DAY(AB5)=Paramètres_Application!$M$2:$M$367)*ROW(Paramètres_Application!$L$2:$L$367)))</f>
        <v xml:space="preserve"> Présentation</v>
      </c>
      <c r="AB6" s="82"/>
      <c r="AC6" s="83"/>
      <c r="AD6" s="109"/>
      <c r="AE6" s="89"/>
      <c r="AF6" s="2"/>
      <c r="AG6" s="67">
        <f>AB5</f>
        <v>44229</v>
      </c>
      <c r="AH6" s="6"/>
      <c r="AI6" s="84"/>
      <c r="AJ6" s="6"/>
      <c r="AK6" s="84"/>
      <c r="AL6" s="73"/>
      <c r="AN6" s="81" t="str">
        <f>INDEX(Paramètres_Application!$N$1:$N$367,SUMPRODUCT((Paramètres_Application!$L$2:$L$367=MONTH(AO5))*(DAY(AO5)=Paramètres_Application!$M$2:$M$367)*ROW(Paramètres_Application!$L$2:$L$367)))</f>
        <v xml:space="preserve"> Charles le Bon</v>
      </c>
      <c r="AO6" s="82"/>
      <c r="AP6" s="83"/>
      <c r="AQ6" s="109"/>
      <c r="AR6" s="89"/>
      <c r="AS6" s="2"/>
      <c r="AT6" s="67">
        <f>AO5</f>
        <v>44257</v>
      </c>
      <c r="AU6" s="6"/>
      <c r="AV6" s="84"/>
      <c r="AW6" s="6"/>
      <c r="AX6" s="84"/>
      <c r="AY6" s="73"/>
      <c r="BA6" s="81" t="str">
        <f>INDEX(Paramètres_Application!$N$1:$N$367,SUMPRODUCT((Paramètres_Application!$L$2:$L$367=MONTH(BB5))*(DAY(BB5)=Paramètres_Application!$M$2:$M$367)*ROW(Paramètres_Application!$L$2:$L$367)))</f>
        <v xml:space="preserve"> Sandrine</v>
      </c>
      <c r="BB6" s="82"/>
      <c r="BC6" s="83"/>
      <c r="BD6" s="109"/>
      <c r="BE6" s="89"/>
      <c r="BF6" s="2"/>
      <c r="BG6" s="67">
        <f>BB5</f>
        <v>44288</v>
      </c>
      <c r="BH6" s="6"/>
      <c r="BI6" s="84"/>
      <c r="BJ6" s="6"/>
      <c r="BK6" s="84"/>
      <c r="BL6" s="73"/>
      <c r="BN6" s="81" t="str">
        <f>INDEX(Paramètres_Application!$N$1:$N$367,SUMPRODUCT((Paramètres_Application!$L$2:$L$367=MONTH(BO5))*(DAY(BO5)=Paramètres_Application!$M$2:$M$367)*ROW(Paramètres_Application!$L$2:$L$367)))</f>
        <v xml:space="preserve"> Boris</v>
      </c>
      <c r="BO6" s="82"/>
      <c r="BP6" s="83"/>
      <c r="BQ6" s="109"/>
      <c r="BR6" s="89"/>
      <c r="BS6" s="2"/>
      <c r="BT6" s="67">
        <f>BO5</f>
        <v>44318</v>
      </c>
      <c r="BU6" s="6"/>
      <c r="BV6" s="84"/>
      <c r="BW6" s="6"/>
      <c r="BX6" s="84"/>
      <c r="BY6" s="73"/>
      <c r="CA6" s="81" t="str">
        <f>INDEX(Paramètres_Application!$N$1:$N$367,SUMPRODUCT((Paramètres_Application!$L$2:$L$367=MONTH(CB5))*(DAY(CB5)=Paramètres_Application!$M$2:$M$367)*ROW(Paramètres_Application!$L$2:$L$367)))</f>
        <v xml:space="preserve"> Blandine</v>
      </c>
      <c r="CB6" s="82"/>
      <c r="CC6" s="83"/>
      <c r="CD6" s="109"/>
      <c r="CE6" s="89"/>
      <c r="CF6" s="2"/>
      <c r="CG6" s="67">
        <f>CB5</f>
        <v>44349</v>
      </c>
      <c r="CH6" s="6"/>
      <c r="CI6" s="84"/>
      <c r="CJ6" s="6"/>
      <c r="CK6" s="84"/>
      <c r="CL6" s="73"/>
      <c r="CN6" s="81" t="str">
        <f>INDEX(Paramètres_Application!$N$1:$N$367,SUMPRODUCT((Paramètres_Application!$L$2:$L$367=MONTH(CO5))*(DAY(CO5)=Paramètres_Application!$M$2:$M$367)*ROW(Paramètres_Application!$L$2:$L$367)))</f>
        <v xml:space="preserve"> Martinien</v>
      </c>
      <c r="CO6" s="82"/>
      <c r="CP6" s="83"/>
      <c r="CQ6" s="109"/>
      <c r="CR6" s="89"/>
      <c r="CS6" s="2"/>
      <c r="CT6" s="67">
        <f>CO5</f>
        <v>44379</v>
      </c>
      <c r="CU6" s="6"/>
      <c r="CV6" s="84"/>
      <c r="CW6" s="6"/>
      <c r="CX6" s="84"/>
      <c r="CY6" s="73"/>
      <c r="CZ6" s="18"/>
      <c r="DA6" s="81" t="str">
        <f>INDEX(Paramètres_Application!$N$1:$N$367,SUMPRODUCT((Paramètres_Application!$L$2:$L$367=MONTH(DB5))*(DAY(DB5)=Paramètres_Application!$M$2:$M$367)*ROW(Paramètres_Application!$L$2:$L$367)))</f>
        <v xml:space="preserve"> Blandine</v>
      </c>
      <c r="DB6" s="82"/>
      <c r="DC6" s="83"/>
      <c r="DD6" s="109"/>
      <c r="DE6" s="89"/>
      <c r="DF6" s="2"/>
      <c r="DG6" s="67">
        <f>DB5</f>
        <v>44349</v>
      </c>
      <c r="DH6" s="6"/>
      <c r="DI6" s="84"/>
      <c r="DJ6" s="6"/>
      <c r="DK6" s="84"/>
      <c r="DL6" s="73"/>
      <c r="DN6" s="81" t="str">
        <f>INDEX(Paramètres_Application!$N$1:$N$367,SUMPRODUCT((Paramètres_Application!$L$2:$L$367=MONTH(DO5))*(DAY(DO5)=Paramètres_Application!$M$2:$M$367)*ROW(Paramètres_Application!$L$2:$L$367)))</f>
        <v xml:space="preserve"> Martinien</v>
      </c>
      <c r="DO6" s="82"/>
      <c r="DP6" s="83"/>
      <c r="DQ6" s="109"/>
      <c r="DR6" s="89"/>
      <c r="DS6" s="2"/>
      <c r="DT6" s="67">
        <f>DO5</f>
        <v>44379</v>
      </c>
      <c r="DU6" s="6"/>
      <c r="DV6" s="84"/>
      <c r="DW6" s="6"/>
      <c r="DX6" s="84"/>
      <c r="DY6" s="73"/>
      <c r="EA6" s="81" t="str">
        <f>INDEX(Paramètres_Application!$N$1:$N$367,SUMPRODUCT((Paramètres_Application!$L$2:$L$367=MONTH(EB5))*(DAY(EB5)=Paramètres_Application!$M$2:$M$367)*ROW(Paramètres_Application!$L$2:$L$367)))</f>
        <v xml:space="preserve"> Julien Eymard</v>
      </c>
      <c r="EB6" s="82"/>
      <c r="EC6" s="83"/>
      <c r="ED6" s="109"/>
      <c r="EE6" s="89"/>
      <c r="EF6" s="2"/>
      <c r="EG6" s="67">
        <f>EB5</f>
        <v>44410</v>
      </c>
      <c r="EH6" s="6"/>
      <c r="EI6" s="84"/>
      <c r="EJ6" s="6"/>
      <c r="EK6" s="84"/>
      <c r="EL6" s="73"/>
      <c r="EN6" s="81" t="str">
        <f>INDEX(Paramètres_Application!$N$1:$N$367,SUMPRODUCT((Paramètres_Application!$L$2:$L$367=MONTH(EO5))*(DAY(EO5)=Paramètres_Application!$M$2:$M$367)*ROW(Paramètres_Application!$L$2:$L$367)))</f>
        <v xml:space="preserve"> Ingrid</v>
      </c>
      <c r="EO6" s="82"/>
      <c r="EP6" s="83"/>
      <c r="EQ6" s="109"/>
      <c r="ER6" s="89"/>
      <c r="ES6" s="2"/>
      <c r="ET6" s="67">
        <f>EO5</f>
        <v>44441</v>
      </c>
      <c r="EU6" s="6"/>
      <c r="EV6" s="84"/>
      <c r="EW6" s="6"/>
      <c r="EX6" s="84"/>
      <c r="EY6" s="73"/>
      <c r="FA6" s="81" t="str">
        <f>INDEX(Paramètres_Application!$N$1:$N$367,SUMPRODUCT((Paramètres_Application!$L$2:$L$367=MONTH(FB5))*(DAY(FB5)=Paramètres_Application!$M$2:$M$367)*ROW(Paramètres_Application!$L$2:$L$367)))</f>
        <v xml:space="preserve"> Léger</v>
      </c>
      <c r="FB6" s="82"/>
      <c r="FC6" s="83"/>
      <c r="FD6" s="109"/>
      <c r="FE6" s="89"/>
      <c r="FF6" s="2"/>
      <c r="FG6" s="67">
        <f>FB5</f>
        <v>44471</v>
      </c>
      <c r="FH6" s="6"/>
      <c r="FI6" s="84"/>
      <c r="FJ6" s="6"/>
      <c r="FK6" s="84"/>
      <c r="FL6" s="73"/>
      <c r="FN6" s="81" t="str">
        <f>INDEX(Paramètres_Application!$N$1:$N$367,SUMPRODUCT((Paramètres_Application!$L$2:$L$367=MONTH(FO5))*(DAY(FO5)=Paramètres_Application!$M$2:$M$367)*ROW(Paramètres_Application!$L$2:$L$367)))</f>
        <v xml:space="preserve"> Défunts</v>
      </c>
      <c r="FO6" s="82"/>
      <c r="FP6" s="83"/>
      <c r="FQ6" s="109"/>
      <c r="FR6" s="89"/>
      <c r="FS6" s="32"/>
      <c r="FT6" s="67">
        <f>FO5</f>
        <v>44502</v>
      </c>
      <c r="FU6" s="6"/>
      <c r="FV6" s="84"/>
      <c r="FW6" s="6"/>
      <c r="FX6" s="84"/>
      <c r="FY6" s="73"/>
      <c r="GA6" s="81" t="str">
        <f>INDEX(Paramètres_Application!$N$1:$N$367,SUMPRODUCT((Paramètres_Application!$L$2:$L$367=MONTH(GB5))*(DAY(GB5)=Paramètres_Application!$M$2:$M$367)*ROW(Paramètres_Application!$L$2:$L$367)))</f>
        <v xml:space="preserve"> Viviane</v>
      </c>
      <c r="GB6" s="82"/>
      <c r="GC6" s="83"/>
      <c r="GD6" s="109"/>
      <c r="GE6" s="89"/>
      <c r="GF6" s="2"/>
      <c r="GG6" s="67">
        <f>GB5</f>
        <v>44532</v>
      </c>
      <c r="GH6" s="6"/>
      <c r="GI6" s="84"/>
      <c r="GJ6" s="6"/>
      <c r="GK6" s="84"/>
      <c r="GL6" s="73"/>
      <c r="GN6" s="81" t="str">
        <f>INDEX(Paramètres_Application!$N$1:$N$367,SUMPRODUCT((Paramètres_Application!$L$2:$L$367=MONTH(GO5))*(DAY(GO5)=Paramètres_Application!$M$2:$M$367)*ROW(Paramètres_Application!$L$2:$L$367)))</f>
        <v xml:space="preserve"> Basile</v>
      </c>
      <c r="GO6" s="82"/>
      <c r="GP6" s="83"/>
      <c r="GQ6" s="109"/>
      <c r="GR6" s="89"/>
      <c r="GS6" s="2"/>
      <c r="GT6" s="67">
        <f>GO5</f>
        <v>44563</v>
      </c>
      <c r="GU6" s="6"/>
      <c r="GV6" s="84"/>
      <c r="GW6" s="6"/>
      <c r="GX6" s="84"/>
      <c r="GY6" s="73"/>
    </row>
    <row r="7" spans="1:207" ht="22.5" customHeight="1" x14ac:dyDescent="0.25">
      <c r="A7" s="23" t="str">
        <f t="shared" si="13"/>
        <v>J</v>
      </c>
      <c r="B7" s="24">
        <f t="shared" ref="B7" si="29">B5+1</f>
        <v>44168</v>
      </c>
      <c r="C7" s="22" t="str">
        <f>TEXT(B7-DATE(An-1,1,1)+((DATE(An,1,1)-DATE(An-1,1,1))-365),"000")&amp;" - "&amp;TEXT(DATE(An-1,12,31)-B7,"000")</f>
        <v>338 - 028</v>
      </c>
      <c r="D7" s="108" t="str">
        <f>IFERROR(INDEX(Paramètres_Application!$J$2:$J$35,MATCH(Calendrier_A3!B7,Paramètres_Application!$I$2:$I$35,0)),"")</f>
        <v/>
      </c>
      <c r="E7" s="88" t="str">
        <f>IF(A7="L","S" &amp; TEXT(INT((B7-LOOKUP(B7,DATE(YEAR(B7)+{-1;0;1},1,3)-WEEKDAY(DATE(YEAR(B7)+{-1;0;1},1,3))+2))/7)+1,"00"),"")</f>
        <v/>
      </c>
      <c r="F7" s="2"/>
      <c r="G7" s="67">
        <f t="shared" ref="G7" si="30">B7</f>
        <v>44168</v>
      </c>
      <c r="H7" s="6"/>
      <c r="I7" s="84"/>
      <c r="J7" s="6"/>
      <c r="K7" s="84"/>
      <c r="L7" s="73"/>
      <c r="N7" s="9" t="str">
        <f t="shared" si="14"/>
        <v>D</v>
      </c>
      <c r="O7" s="21">
        <f t="shared" ref="O7" si="31">O5+1</f>
        <v>44199</v>
      </c>
      <c r="P7" s="22" t="str">
        <f>TEXT(O7-DATE(An,1,1)+1,"000")&amp;" - "&amp;TEXT(DATE(An,12,31)-O5,"000")-1</f>
        <v>003 - 362</v>
      </c>
      <c r="Q7" s="108" t="str">
        <f>IFERROR(INDEX(Paramètres_Application!$J$2:$J$35,MATCH(Calendrier_A3!O7,Paramètres_Application!$I$2:$I$35,0)),"")</f>
        <v/>
      </c>
      <c r="R7" s="88" t="str">
        <f>IF(N7="L","S" &amp; TEXT(INT((O7-LOOKUP(O7,DATE(YEAR(O7)+{-1;0;1},1,3)-WEEKDAY(DATE(YEAR(O7)+{-1;0;1},1,3))+2))/7)+1,"00"),"")</f>
        <v/>
      </c>
      <c r="S7" s="2"/>
      <c r="T7" s="67">
        <f t="shared" ref="T7" si="32">O7</f>
        <v>44199</v>
      </c>
      <c r="U7" s="6"/>
      <c r="V7" s="84"/>
      <c r="W7" s="6"/>
      <c r="X7" s="84"/>
      <c r="Y7" s="73"/>
      <c r="AA7" s="23" t="str">
        <f t="shared" si="15"/>
        <v>M</v>
      </c>
      <c r="AB7" s="24">
        <f t="shared" ref="AB7" si="33">AB5+1</f>
        <v>44230</v>
      </c>
      <c r="AC7" s="22" t="str">
        <f>TEXT(AB7-DATE(An,1,1)+1,"000")&amp;" - "&amp;TEXT(DATE(An,12,31)-AB5,"000")-1</f>
        <v>034 - 331</v>
      </c>
      <c r="AD7" s="108" t="str">
        <f>IFERROR(INDEX(Paramètres_Application!$J$2:$J$35,MATCH(Calendrier_A3!AB7,Paramètres_Application!$I$2:$I$35,0)),"")</f>
        <v/>
      </c>
      <c r="AE7" s="88" t="str">
        <f>IF(AA7="L","S" &amp; TEXT(INT((AB7-LOOKUP(AB7,DATE(YEAR(AB7)+{-1;0;1},1,3)-WEEKDAY(DATE(YEAR(AB7)+{-1;0;1},1,3))+2))/7)+1,"00"),"")</f>
        <v/>
      </c>
      <c r="AF7" s="2"/>
      <c r="AG7" s="67">
        <f t="shared" ref="AG7" si="34">AB7</f>
        <v>44230</v>
      </c>
      <c r="AH7" s="6"/>
      <c r="AI7" s="84"/>
      <c r="AJ7" s="6"/>
      <c r="AK7" s="84"/>
      <c r="AL7" s="73"/>
      <c r="AN7" s="23" t="str">
        <f t="shared" si="16"/>
        <v>M</v>
      </c>
      <c r="AO7" s="24">
        <f t="shared" ref="AO7" si="35">AO5+1</f>
        <v>44258</v>
      </c>
      <c r="AP7" s="22" t="str">
        <f>TEXT(AO7-DATE(An,1,1)+1,"000")&amp;" - "&amp;TEXT(DATE(An,12,31)-AO5,"000")-1</f>
        <v>062 - 303</v>
      </c>
      <c r="AQ7" s="108" t="str">
        <f>IFERROR(INDEX(Paramètres_Application!$J$2:$J$35,MATCH(Calendrier_A3!AO7,Paramètres_Application!$I$2:$I$35,0)),"")</f>
        <v/>
      </c>
      <c r="AR7" s="88" t="str">
        <f>IF(AN7="L","S" &amp; TEXT(INT((AO7-LOOKUP(AO7,DATE(YEAR(AO7)+{-1;0;1},1,3)-WEEKDAY(DATE(YEAR(AO7)+{-1;0;1},1,3))+2))/7)+1,"00"),"")</f>
        <v/>
      </c>
      <c r="AS7" s="2"/>
      <c r="AT7" s="67">
        <f t="shared" ref="AT7" si="36">AO7</f>
        <v>44258</v>
      </c>
      <c r="AU7" s="6"/>
      <c r="AV7" s="84"/>
      <c r="AW7" s="6"/>
      <c r="AX7" s="84"/>
      <c r="AY7" s="73"/>
      <c r="BA7" s="23" t="str">
        <f t="shared" si="17"/>
        <v>S</v>
      </c>
      <c r="BB7" s="24">
        <f t="shared" ref="BB7" si="37">BB5+1</f>
        <v>44289</v>
      </c>
      <c r="BC7" s="22" t="str">
        <f>TEXT(BB7-DATE(An,1,1)+1,"000")&amp;" - "&amp;TEXT(DATE(An,12,31)-BB5,"000")-1</f>
        <v>093 - 272</v>
      </c>
      <c r="BD7" s="108" t="str">
        <f>IFERROR(INDEX(Paramètres_Application!$J$2:$J$35,MATCH(Calendrier_A3!BB7,Paramètres_Application!$I$2:$I$35,0)),"")</f>
        <v/>
      </c>
      <c r="BE7" s="88" t="str">
        <f>IF(BA7="L","S" &amp; TEXT(INT((BB7-LOOKUP(BB7,DATE(YEAR(BB7)+{-1;0;1},1,3)-WEEKDAY(DATE(YEAR(BB7)+{-1;0;1},1,3))+2))/7)+1,"00"),"")</f>
        <v/>
      </c>
      <c r="BF7" s="2"/>
      <c r="BG7" s="67">
        <f t="shared" ref="BG7" si="38">BB7</f>
        <v>44289</v>
      </c>
      <c r="BH7" s="6"/>
      <c r="BI7" s="84"/>
      <c r="BJ7" s="6"/>
      <c r="BK7" s="84"/>
      <c r="BL7" s="73"/>
      <c r="BN7" s="23" t="str">
        <f t="shared" si="18"/>
        <v>L</v>
      </c>
      <c r="BO7" s="24">
        <f t="shared" ref="BO7" si="39">BO5+1</f>
        <v>44319</v>
      </c>
      <c r="BP7" s="22" t="str">
        <f>TEXT(BO7-DATE(An,1,1)+1,"000")&amp;" - "&amp;TEXT(DATE(An,12,31)-BO5,"000")-1</f>
        <v>123 - 242</v>
      </c>
      <c r="BQ7" s="108" t="str">
        <f>IFERROR(INDEX(Paramètres_Application!$J$2:$J$35,MATCH(Calendrier_A3!BO7,Paramètres_Application!$I$2:$I$35,0)),"")</f>
        <v/>
      </c>
      <c r="BR7" s="88" t="str">
        <f>IF(BN7="L","S" &amp; TEXT(INT((BO7-LOOKUP(BO7,DATE(YEAR(BO7)+{-1;0;1},1,3)-WEEKDAY(DATE(YEAR(BO7)+{-1;0;1},1,3))+2))/7)+1,"00"),"")</f>
        <v>S18</v>
      </c>
      <c r="BS7" s="2"/>
      <c r="BT7" s="67">
        <f t="shared" ref="BT7" si="40">BO7</f>
        <v>44319</v>
      </c>
      <c r="BU7" s="6"/>
      <c r="BV7" s="84"/>
      <c r="BW7" s="6"/>
      <c r="BX7" s="84"/>
      <c r="BY7" s="73"/>
      <c r="CA7" s="23" t="str">
        <f t="shared" si="19"/>
        <v>J</v>
      </c>
      <c r="CB7" s="24">
        <f t="shared" ref="CB7" si="41">CB5+1</f>
        <v>44350</v>
      </c>
      <c r="CC7" s="22" t="str">
        <f>TEXT(CB7-DATE(An,1,1)+1,"000")&amp;" - "&amp;TEXT(DATE(An,12,31)-CB5,"000")-1</f>
        <v>154 - 211</v>
      </c>
      <c r="CD7" s="108" t="str">
        <f>IFERROR(INDEX(Paramètres_Application!$J$2:$J$35,MATCH(Calendrier_A3!CB7,Paramètres_Application!$I$2:$I$35,0)),"")</f>
        <v/>
      </c>
      <c r="CE7" s="88" t="str">
        <f>IF(CA7="L","S" &amp; TEXT(INT((CB7-LOOKUP(CB7,DATE(YEAR(CB7)+{-1;0;1},1,3)-WEEKDAY(DATE(YEAR(CB7)+{-1;0;1},1,3))+2))/7)+1,"00"),"")</f>
        <v/>
      </c>
      <c r="CF7" s="2"/>
      <c r="CG7" s="67">
        <f t="shared" ref="CG7" si="42">CB7</f>
        <v>44350</v>
      </c>
      <c r="CH7" s="6"/>
      <c r="CI7" s="84"/>
      <c r="CJ7" s="6"/>
      <c r="CK7" s="84"/>
      <c r="CL7" s="73"/>
      <c r="CN7" s="23" t="str">
        <f t="shared" si="20"/>
        <v>S</v>
      </c>
      <c r="CO7" s="24">
        <f t="shared" ref="CO7" si="43">CO5+1</f>
        <v>44380</v>
      </c>
      <c r="CP7" s="22" t="str">
        <f>TEXT(CO7-DATE(An,1,1)+1,"000")&amp;" - "&amp;TEXT(DATE(An,12,31)-CO5,"000")-1</f>
        <v>184 - 181</v>
      </c>
      <c r="CQ7" s="108" t="str">
        <f>IFERROR(INDEX(Paramètres_Application!$J$2:$J$35,MATCH(Calendrier_A3!CO7,Paramètres_Application!$I$2:$I$35,0)),"")</f>
        <v/>
      </c>
      <c r="CR7" s="88" t="str">
        <f>IF(CN7="L","S" &amp; TEXT(INT((CO7-LOOKUP(CO7,DATE(YEAR(CO7)+{-1;0;1},1,3)-WEEKDAY(DATE(YEAR(CO7)+{-1;0;1},1,3))+2))/7)+1,"00"),"")</f>
        <v/>
      </c>
      <c r="CS7" s="2"/>
      <c r="CT7" s="67">
        <f t="shared" ref="CT7" si="44">CO7</f>
        <v>44380</v>
      </c>
      <c r="CU7" s="6"/>
      <c r="CV7" s="84"/>
      <c r="CW7" s="6"/>
      <c r="CX7" s="84"/>
      <c r="CY7" s="73"/>
      <c r="CZ7" s="18"/>
      <c r="DA7" s="23" t="str">
        <f t="shared" si="21"/>
        <v>J</v>
      </c>
      <c r="DB7" s="24">
        <f t="shared" ref="DB7" si="45">DB5+1</f>
        <v>44350</v>
      </c>
      <c r="DC7" s="22" t="str">
        <f>TEXT(DB7-DATE(An,1,1)+1,"000")&amp;" - "&amp;TEXT(DATE(An,12,31)-DB5,"000")-1</f>
        <v>154 - 211</v>
      </c>
      <c r="DD7" s="108" t="str">
        <f>IFERROR(INDEX(Paramètres_Application!$J$2:$J$35,MATCH(Calendrier_A3!DB7,Paramètres_Application!$I$2:$I$35,0)),"")</f>
        <v/>
      </c>
      <c r="DE7" s="88" t="str">
        <f>IF(DA7="L","S" &amp; TEXT(INT((DB7-LOOKUP(DB7,DATE(YEAR(DB7)+{-1;0;1},1,3)-WEEKDAY(DATE(YEAR(DB7)+{-1;0;1},1,3))+2))/7)+1,"00"),"")</f>
        <v/>
      </c>
      <c r="DF7" s="2"/>
      <c r="DG7" s="67">
        <f t="shared" ref="DG7" si="46">DB7</f>
        <v>44350</v>
      </c>
      <c r="DH7" s="6"/>
      <c r="DI7" s="84"/>
      <c r="DJ7" s="6"/>
      <c r="DK7" s="84"/>
      <c r="DL7" s="73"/>
      <c r="DN7" s="23" t="str">
        <f t="shared" si="22"/>
        <v>S</v>
      </c>
      <c r="DO7" s="24">
        <f t="shared" ref="DO7" si="47">DO5+1</f>
        <v>44380</v>
      </c>
      <c r="DP7" s="22" t="str">
        <f>TEXT(DO7-DATE(An,1,1)+1,"000")&amp;" - "&amp;TEXT(DATE(An,12,31)-DO5,"000")-1</f>
        <v>184 - 181</v>
      </c>
      <c r="DQ7" s="108" t="str">
        <f>IFERROR(INDEX(Paramètres_Application!$J$2:$J$35,MATCH(Calendrier_A3!DO7,Paramètres_Application!$I$2:$I$35,0)),"")</f>
        <v/>
      </c>
      <c r="DR7" s="88" t="str">
        <f>IF(DN7="L","S" &amp; TEXT(INT((DO7-LOOKUP(DO7,DATE(YEAR(DO7)+{-1;0;1},1,3)-WEEKDAY(DATE(YEAR(DO7)+{-1;0;1},1,3))+2))/7)+1,"00"),"")</f>
        <v/>
      </c>
      <c r="DS7" s="2"/>
      <c r="DT7" s="67">
        <f t="shared" ref="DT7" si="48">DO7</f>
        <v>44380</v>
      </c>
      <c r="DU7" s="6"/>
      <c r="DV7" s="84"/>
      <c r="DW7" s="6"/>
      <c r="DX7" s="84"/>
      <c r="DY7" s="73"/>
      <c r="EA7" s="23" t="str">
        <f t="shared" si="23"/>
        <v>M</v>
      </c>
      <c r="EB7" s="24">
        <f t="shared" ref="EB7" si="49">EB5+1</f>
        <v>44411</v>
      </c>
      <c r="EC7" s="22" t="str">
        <f>TEXT(EB7-DATE(An,1,1)+1,"000")&amp;" - "&amp;TEXT(DATE(An,12,31)-EB5,"000")-1</f>
        <v>215 - 150</v>
      </c>
      <c r="ED7" s="108" t="str">
        <f>IFERROR(INDEX(Paramètres_Application!$J$2:$J$35,MATCH(Calendrier_A3!EB7,Paramètres_Application!$I$2:$I$35,0)),"")</f>
        <v/>
      </c>
      <c r="EE7" s="88" t="str">
        <f>IF(EA7="L","S" &amp; TEXT(INT((EB7-LOOKUP(EB7,DATE(YEAR(EB7)+{-1;0;1},1,3)-WEEKDAY(DATE(YEAR(EB7)+{-1;0;1},1,3))+2))/7)+1,"00"),"")</f>
        <v/>
      </c>
      <c r="EF7" s="2"/>
      <c r="EG7" s="67">
        <f t="shared" ref="EG7" si="50">EB7</f>
        <v>44411</v>
      </c>
      <c r="EH7" s="6"/>
      <c r="EI7" s="84"/>
      <c r="EJ7" s="6"/>
      <c r="EK7" s="84"/>
      <c r="EL7" s="73"/>
      <c r="EN7" s="23" t="str">
        <f t="shared" si="24"/>
        <v>V</v>
      </c>
      <c r="EO7" s="24">
        <f t="shared" ref="EO7" si="51">EO5+1</f>
        <v>44442</v>
      </c>
      <c r="EP7" s="22" t="str">
        <f>TEXT(EO7-DATE(An,1,1)+1,"000")&amp;" - "&amp;TEXT(DATE(An,12,31)-EO5,"000")-1</f>
        <v>246 - 119</v>
      </c>
      <c r="EQ7" s="108" t="str">
        <f>IFERROR(INDEX(Paramètres_Application!$J$2:$J$35,MATCH(Calendrier_A3!EO7,Paramètres_Application!$I$2:$I$35,0)),"")</f>
        <v/>
      </c>
      <c r="ER7" s="88" t="str">
        <f>IF(EN7="L","S" &amp; TEXT(INT((EO7-LOOKUP(EO7,DATE(YEAR(EO7)+{-1;0;1},1,3)-WEEKDAY(DATE(YEAR(EO7)+{-1;0;1},1,3))+2))/7)+1,"00"),"")</f>
        <v/>
      </c>
      <c r="ES7" s="2"/>
      <c r="ET7" s="67">
        <f t="shared" ref="ET7" si="52">EO7</f>
        <v>44442</v>
      </c>
      <c r="EU7" s="6"/>
      <c r="EV7" s="84"/>
      <c r="EW7" s="6"/>
      <c r="EX7" s="84"/>
      <c r="EY7" s="73"/>
      <c r="FA7" s="23" t="str">
        <f t="shared" si="25"/>
        <v>D</v>
      </c>
      <c r="FB7" s="24">
        <f t="shared" ref="FB7" si="53">FB5+1</f>
        <v>44472</v>
      </c>
      <c r="FC7" s="22" t="str">
        <f>TEXT(FB7-DATE(An,1,1)+1,"000")&amp;" - "&amp;TEXT(DATE(An,12,31)-FB5,"000")-1</f>
        <v>276 - 89</v>
      </c>
      <c r="FD7" s="108" t="str">
        <f>IFERROR(INDEX(Paramètres_Application!$J$2:$J$35,MATCH(Calendrier_A3!FB7,Paramètres_Application!$I$2:$I$35,0)),"")</f>
        <v/>
      </c>
      <c r="FE7" s="88" t="str">
        <f>IF(FA7="L","S" &amp; TEXT(INT((FB7-LOOKUP(FB7,DATE(YEAR(FB7)+{-1;0;1},1,3)-WEEKDAY(DATE(YEAR(FB7)+{-1;0;1},1,3))+2))/7)+1,"00"),"")</f>
        <v/>
      </c>
      <c r="FF7" s="2"/>
      <c r="FG7" s="67">
        <f t="shared" ref="FG7" si="54">FB7</f>
        <v>44472</v>
      </c>
      <c r="FH7" s="6"/>
      <c r="FI7" s="84"/>
      <c r="FJ7" s="6"/>
      <c r="FK7" s="84"/>
      <c r="FL7" s="73"/>
      <c r="FN7" s="23" t="str">
        <f t="shared" si="26"/>
        <v>M</v>
      </c>
      <c r="FO7" s="24">
        <f t="shared" ref="FO7" si="55">FO5+1</f>
        <v>44503</v>
      </c>
      <c r="FP7" s="22" t="str">
        <f>TEXT(FO7-DATE(An,1,1)+1,"000")&amp;" - "&amp;TEXT(DATE(An,12,31)-FO5,"000")-1</f>
        <v>307 - 58</v>
      </c>
      <c r="FQ7" s="108" t="str">
        <f>IFERROR(INDEX(Paramètres_Application!$J$2:$J$35,MATCH(Calendrier_A3!FO7,Paramètres_Application!$I$2:$I$35,0)),"")</f>
        <v/>
      </c>
      <c r="FR7" s="88" t="str">
        <f>IF(FN7="L","S" &amp; TEXT(INT((FO7-LOOKUP(FO7,DATE(YEAR(FO7)+{-1;0;1},1,3)-WEEKDAY(DATE(YEAR(FO7)+{-1;0;1},1,3))+2))/7)+1,"00"),"")</f>
        <v/>
      </c>
      <c r="FS7" s="32"/>
      <c r="FT7" s="67">
        <f t="shared" ref="FT7" si="56">FO7</f>
        <v>44503</v>
      </c>
      <c r="FU7" s="6"/>
      <c r="FV7" s="84"/>
      <c r="FW7" s="6"/>
      <c r="FX7" s="84"/>
      <c r="FY7" s="73"/>
      <c r="GA7" s="23" t="str">
        <f t="shared" si="27"/>
        <v>V</v>
      </c>
      <c r="GB7" s="24">
        <f t="shared" ref="GB7" si="57">GB5+1</f>
        <v>44533</v>
      </c>
      <c r="GC7" s="22" t="str">
        <f>TEXT(GB7-DATE(An,1,1)+1,"000")&amp;" - "&amp;TEXT(DATE(An,12,31)-GB5,"000")-1</f>
        <v>337 - 28</v>
      </c>
      <c r="GD7" s="108" t="str">
        <f>IFERROR(INDEX(Paramètres_Application!$J$2:$J$35,MATCH(Calendrier_A3!GB7,Paramètres_Application!$I$2:$I$35,0)),"")</f>
        <v/>
      </c>
      <c r="GE7" s="88" t="str">
        <f>IF(GA7="L","S" &amp; TEXT(INT((GB7-LOOKUP(GB7,DATE(YEAR(GB7)+{-1;0;1},1,3)-WEEKDAY(DATE(YEAR(GB7)+{-1;0;1},1,3))+2))/7)+1,"00"),"")</f>
        <v/>
      </c>
      <c r="GF7" s="2"/>
      <c r="GG7" s="67">
        <f t="shared" ref="GG7" si="58">GB7</f>
        <v>44533</v>
      </c>
      <c r="GH7" s="6"/>
      <c r="GI7" s="84"/>
      <c r="GJ7" s="6"/>
      <c r="GK7" s="84"/>
      <c r="GL7" s="73"/>
      <c r="GN7" s="23" t="str">
        <f t="shared" si="28"/>
        <v>L</v>
      </c>
      <c r="GO7" s="24">
        <f t="shared" ref="GO7" si="59">GO5+1</f>
        <v>44564</v>
      </c>
      <c r="GP7" s="22" t="str">
        <f>TEXT(GO7-DATE(An+1,1,1)+1,"000")&amp;" - "&amp;TEXT(DATE(An+1,12,31)-GO5,"000")-1</f>
        <v>003 - 362</v>
      </c>
      <c r="GQ7" s="108" t="str">
        <f>IFERROR(INDEX(Paramètres_Application!$J$2:$J$35,MATCH(Calendrier_A3!GO7,Paramètres_Application!$I$2:$I$35,0)),"")</f>
        <v/>
      </c>
      <c r="GR7" s="88" t="str">
        <f>IF(GN7="L","S" &amp; TEXT(INT((GO7-LOOKUP(GO7,DATE(YEAR(GO7)+{-1;0;1},1,3)-WEEKDAY(DATE(YEAR(GO7)+{-1;0;1},1,3))+2))/7)+1,"00"),"")</f>
        <v>S01</v>
      </c>
      <c r="GS7" s="2"/>
      <c r="GT7" s="67">
        <f t="shared" ref="GT7" si="60">GO7</f>
        <v>44564</v>
      </c>
      <c r="GU7" s="6"/>
      <c r="GV7" s="84"/>
      <c r="GW7" s="6"/>
      <c r="GX7" s="84"/>
      <c r="GY7" s="73"/>
    </row>
    <row r="8" spans="1:207" ht="22.5" customHeight="1" x14ac:dyDescent="0.25">
      <c r="A8" s="81" t="str">
        <f>INDEX(Paramètres_Application!$N$1:$N$367,SUMPRODUCT((Paramètres_Application!$L$2:$L$367=MONTH(B7))*(DAY(B7)=Paramètres_Application!$M$2:$M$367)*ROW(Paramètres_Application!$L$2:$L$367)))</f>
        <v xml:space="preserve"> François-Xavier</v>
      </c>
      <c r="B8" s="82"/>
      <c r="C8" s="83"/>
      <c r="D8" s="109"/>
      <c r="E8" s="89"/>
      <c r="F8" s="2"/>
      <c r="G8" s="67">
        <f t="shared" ref="G8" si="61">B7</f>
        <v>44168</v>
      </c>
      <c r="H8" s="6"/>
      <c r="I8" s="84"/>
      <c r="J8" s="6"/>
      <c r="K8" s="84"/>
      <c r="L8" s="73"/>
      <c r="N8" s="81" t="str">
        <f>INDEX(Paramètres_Application!$N$1:$N$367,SUMPRODUCT((Paramètres_Application!$L$2:$L$367=MONTH(O7))*(DAY(O7)=Paramètres_Application!$M$2:$M$367)*ROW(Paramètres_Application!$L$2:$L$367)))</f>
        <v xml:space="preserve"> Geneviève</v>
      </c>
      <c r="O8" s="82"/>
      <c r="P8" s="83"/>
      <c r="Q8" s="109"/>
      <c r="R8" s="89"/>
      <c r="S8" s="2"/>
      <c r="T8" s="67">
        <f t="shared" ref="T8" si="62">O7</f>
        <v>44199</v>
      </c>
      <c r="U8" s="6"/>
      <c r="V8" s="84"/>
      <c r="W8" s="6"/>
      <c r="X8" s="84"/>
      <c r="Y8" s="73"/>
      <c r="AA8" s="81" t="str">
        <f>INDEX(Paramètres_Application!$N$1:$N$367,SUMPRODUCT((Paramètres_Application!$L$2:$L$367=MONTH(AB7))*(DAY(AB7)=Paramètres_Application!$M$2:$M$367)*ROW(Paramètres_Application!$L$2:$L$367)))</f>
        <v xml:space="preserve"> Blaise</v>
      </c>
      <c r="AB8" s="82"/>
      <c r="AC8" s="83"/>
      <c r="AD8" s="109"/>
      <c r="AE8" s="89"/>
      <c r="AF8" s="2"/>
      <c r="AG8" s="67">
        <f t="shared" ref="AG8" si="63">AB7</f>
        <v>44230</v>
      </c>
      <c r="AH8" s="6"/>
      <c r="AI8" s="84"/>
      <c r="AJ8" s="6"/>
      <c r="AK8" s="84"/>
      <c r="AL8" s="73"/>
      <c r="AN8" s="81" t="str">
        <f>INDEX(Paramètres_Application!$N$1:$N$367,SUMPRODUCT((Paramètres_Application!$L$2:$L$367=MONTH(AO7))*(DAY(AO7)=Paramètres_Application!$M$2:$M$367)*ROW(Paramètres_Application!$L$2:$L$367)))</f>
        <v xml:space="preserve"> Guénolé</v>
      </c>
      <c r="AO8" s="82"/>
      <c r="AP8" s="83"/>
      <c r="AQ8" s="109"/>
      <c r="AR8" s="89"/>
      <c r="AS8" s="2"/>
      <c r="AT8" s="67">
        <f t="shared" ref="AT8" si="64">AO7</f>
        <v>44258</v>
      </c>
      <c r="AU8" s="6"/>
      <c r="AV8" s="84"/>
      <c r="AW8" s="6"/>
      <c r="AX8" s="84"/>
      <c r="AY8" s="73"/>
      <c r="BA8" s="81" t="str">
        <f>INDEX(Paramètres_Application!$N$1:$N$367,SUMPRODUCT((Paramètres_Application!$L$2:$L$367=MONTH(BB7))*(DAY(BB7)=Paramètres_Application!$M$2:$M$367)*ROW(Paramètres_Application!$L$2:$L$367)))</f>
        <v xml:space="preserve"> Richard</v>
      </c>
      <c r="BB8" s="82"/>
      <c r="BC8" s="83"/>
      <c r="BD8" s="109"/>
      <c r="BE8" s="89"/>
      <c r="BF8" s="2"/>
      <c r="BG8" s="67">
        <f t="shared" ref="BG8" si="65">BB7</f>
        <v>44289</v>
      </c>
      <c r="BH8" s="6"/>
      <c r="BI8" s="84"/>
      <c r="BJ8" s="6"/>
      <c r="BK8" s="84"/>
      <c r="BL8" s="73"/>
      <c r="BN8" s="81" t="str">
        <f>INDEX(Paramètres_Application!$N$1:$N$367,SUMPRODUCT((Paramètres_Application!$L$2:$L$367=MONTH(BO7))*(DAY(BO7)=Paramètres_Application!$M$2:$M$367)*ROW(Paramètres_Application!$L$2:$L$367)))</f>
        <v xml:space="preserve"> Philippe, Jacques</v>
      </c>
      <c r="BO8" s="82"/>
      <c r="BP8" s="83"/>
      <c r="BQ8" s="109"/>
      <c r="BR8" s="89"/>
      <c r="BS8" s="2"/>
      <c r="BT8" s="67">
        <f t="shared" ref="BT8" si="66">BO7</f>
        <v>44319</v>
      </c>
      <c r="BU8" s="6"/>
      <c r="BV8" s="84"/>
      <c r="BW8" s="6"/>
      <c r="BX8" s="84"/>
      <c r="BY8" s="73"/>
      <c r="CA8" s="81" t="str">
        <f>INDEX(Paramètres_Application!$N$1:$N$367,SUMPRODUCT((Paramètres_Application!$L$2:$L$367=MONTH(CB7))*(DAY(CB7)=Paramètres_Application!$M$2:$M$367)*ROW(Paramètres_Application!$L$2:$L$367)))</f>
        <v xml:space="preserve"> Kévin</v>
      </c>
      <c r="CB8" s="82"/>
      <c r="CC8" s="83"/>
      <c r="CD8" s="109"/>
      <c r="CE8" s="89"/>
      <c r="CF8" s="2"/>
      <c r="CG8" s="67">
        <f t="shared" ref="CG8" si="67">CB7</f>
        <v>44350</v>
      </c>
      <c r="CH8" s="6"/>
      <c r="CI8" s="84"/>
      <c r="CJ8" s="6"/>
      <c r="CK8" s="84"/>
      <c r="CL8" s="73"/>
      <c r="CN8" s="81" t="str">
        <f>INDEX(Paramètres_Application!$N$1:$N$367,SUMPRODUCT((Paramètres_Application!$L$2:$L$367=MONTH(CO7))*(DAY(CO7)=Paramètres_Application!$M$2:$M$367)*ROW(Paramètres_Application!$L$2:$L$367)))</f>
        <v xml:space="preserve"> Thomas</v>
      </c>
      <c r="CO8" s="82"/>
      <c r="CP8" s="83"/>
      <c r="CQ8" s="109"/>
      <c r="CR8" s="89"/>
      <c r="CS8" s="2"/>
      <c r="CT8" s="67">
        <f t="shared" ref="CT8" si="68">CO7</f>
        <v>44380</v>
      </c>
      <c r="CU8" s="6"/>
      <c r="CV8" s="84"/>
      <c r="CW8" s="6"/>
      <c r="CX8" s="84"/>
      <c r="CY8" s="73"/>
      <c r="CZ8" s="18"/>
      <c r="DA8" s="81" t="str">
        <f>INDEX(Paramètres_Application!$N$1:$N$367,SUMPRODUCT((Paramètres_Application!$L$2:$L$367=MONTH(DB7))*(DAY(DB7)=Paramètres_Application!$M$2:$M$367)*ROW(Paramètres_Application!$L$2:$L$367)))</f>
        <v xml:space="preserve"> Kévin</v>
      </c>
      <c r="DB8" s="82"/>
      <c r="DC8" s="83"/>
      <c r="DD8" s="109"/>
      <c r="DE8" s="89"/>
      <c r="DF8" s="2"/>
      <c r="DG8" s="67">
        <f t="shared" ref="DG8" si="69">DB7</f>
        <v>44350</v>
      </c>
      <c r="DH8" s="6"/>
      <c r="DI8" s="84"/>
      <c r="DJ8" s="6"/>
      <c r="DK8" s="84"/>
      <c r="DL8" s="73"/>
      <c r="DN8" s="81" t="str">
        <f>INDEX(Paramètres_Application!$N$1:$N$367,SUMPRODUCT((Paramètres_Application!$L$2:$L$367=MONTH(DO7))*(DAY(DO7)=Paramètres_Application!$M$2:$M$367)*ROW(Paramètres_Application!$L$2:$L$367)))</f>
        <v xml:space="preserve"> Thomas</v>
      </c>
      <c r="DO8" s="82"/>
      <c r="DP8" s="83"/>
      <c r="DQ8" s="109"/>
      <c r="DR8" s="89"/>
      <c r="DS8" s="2"/>
      <c r="DT8" s="67">
        <f t="shared" ref="DT8" si="70">DO7</f>
        <v>44380</v>
      </c>
      <c r="DU8" s="6"/>
      <c r="DV8" s="84"/>
      <c r="DW8" s="6"/>
      <c r="DX8" s="84"/>
      <c r="DY8" s="73"/>
      <c r="EA8" s="81" t="str">
        <f>INDEX(Paramètres_Application!$N$1:$N$367,SUMPRODUCT((Paramètres_Application!$L$2:$L$367=MONTH(EB7))*(DAY(EB7)=Paramètres_Application!$M$2:$M$367)*ROW(Paramètres_Application!$L$2:$L$367)))</f>
        <v xml:space="preserve"> Lydie</v>
      </c>
      <c r="EB8" s="82"/>
      <c r="EC8" s="83"/>
      <c r="ED8" s="109"/>
      <c r="EE8" s="89"/>
      <c r="EF8" s="2"/>
      <c r="EG8" s="67">
        <f t="shared" ref="EG8" si="71">EB7</f>
        <v>44411</v>
      </c>
      <c r="EH8" s="6"/>
      <c r="EI8" s="84"/>
      <c r="EJ8" s="6"/>
      <c r="EK8" s="84"/>
      <c r="EL8" s="73"/>
      <c r="EN8" s="81" t="str">
        <f>INDEX(Paramètres_Application!$N$1:$N$367,SUMPRODUCT((Paramètres_Application!$L$2:$L$367=MONTH(EO7))*(DAY(EO7)=Paramètres_Application!$M$2:$M$367)*ROW(Paramètres_Application!$L$2:$L$367)))</f>
        <v xml:space="preserve"> Grégoire</v>
      </c>
      <c r="EO8" s="82"/>
      <c r="EP8" s="83"/>
      <c r="EQ8" s="109"/>
      <c r="ER8" s="89"/>
      <c r="ES8" s="2"/>
      <c r="ET8" s="67">
        <f t="shared" ref="ET8" si="72">EO7</f>
        <v>44442</v>
      </c>
      <c r="EU8" s="6"/>
      <c r="EV8" s="84"/>
      <c r="EW8" s="6"/>
      <c r="EX8" s="84"/>
      <c r="EY8" s="73"/>
      <c r="FA8" s="81" t="str">
        <f>INDEX(Paramètres_Application!$N$1:$N$367,SUMPRODUCT((Paramètres_Application!$L$2:$L$367=MONTH(FB7))*(DAY(FB7)=Paramètres_Application!$M$2:$M$367)*ROW(Paramètres_Application!$L$2:$L$367)))</f>
        <v xml:space="preserve"> Gérard</v>
      </c>
      <c r="FB8" s="82"/>
      <c r="FC8" s="83"/>
      <c r="FD8" s="109"/>
      <c r="FE8" s="89"/>
      <c r="FF8" s="2"/>
      <c r="FG8" s="67">
        <f t="shared" ref="FG8" si="73">FB7</f>
        <v>44472</v>
      </c>
      <c r="FH8" s="6"/>
      <c r="FI8" s="84"/>
      <c r="FJ8" s="6"/>
      <c r="FK8" s="84"/>
      <c r="FL8" s="73"/>
      <c r="FN8" s="81" t="str">
        <f>INDEX(Paramètres_Application!$N$1:$N$367,SUMPRODUCT((Paramètres_Application!$L$2:$L$367=MONTH(FO7))*(DAY(FO7)=Paramètres_Application!$M$2:$M$367)*ROW(Paramètres_Application!$L$2:$L$367)))</f>
        <v xml:space="preserve"> Hubert</v>
      </c>
      <c r="FO8" s="82"/>
      <c r="FP8" s="83"/>
      <c r="FQ8" s="109"/>
      <c r="FR8" s="89"/>
      <c r="FS8" s="32"/>
      <c r="FT8" s="67">
        <f t="shared" ref="FT8" si="74">FO7</f>
        <v>44503</v>
      </c>
      <c r="FU8" s="6"/>
      <c r="FV8" s="84"/>
      <c r="FW8" s="6"/>
      <c r="FX8" s="84"/>
      <c r="FY8" s="73"/>
      <c r="GA8" s="81" t="str">
        <f>INDEX(Paramètres_Application!$N$1:$N$367,SUMPRODUCT((Paramètres_Application!$L$2:$L$367=MONTH(GB7))*(DAY(GB7)=Paramètres_Application!$M$2:$M$367)*ROW(Paramètres_Application!$L$2:$L$367)))</f>
        <v xml:space="preserve"> François-Xavier</v>
      </c>
      <c r="GB8" s="82"/>
      <c r="GC8" s="83"/>
      <c r="GD8" s="109"/>
      <c r="GE8" s="89"/>
      <c r="GF8" s="2"/>
      <c r="GG8" s="67">
        <f t="shared" ref="GG8" si="75">GB7</f>
        <v>44533</v>
      </c>
      <c r="GH8" s="6"/>
      <c r="GI8" s="84"/>
      <c r="GJ8" s="6"/>
      <c r="GK8" s="84"/>
      <c r="GL8" s="73"/>
      <c r="GN8" s="81" t="str">
        <f>INDEX(Paramètres_Application!$N$1:$N$367,SUMPRODUCT((Paramètres_Application!$L$2:$L$367=MONTH(GO7))*(DAY(GO7)=Paramètres_Application!$M$2:$M$367)*ROW(Paramètres_Application!$L$2:$L$367)))</f>
        <v xml:space="preserve"> Geneviève</v>
      </c>
      <c r="GO8" s="82"/>
      <c r="GP8" s="83"/>
      <c r="GQ8" s="109"/>
      <c r="GR8" s="89"/>
      <c r="GS8" s="2"/>
      <c r="GT8" s="67">
        <f t="shared" ref="GT8" si="76">GO7</f>
        <v>44564</v>
      </c>
      <c r="GU8" s="6"/>
      <c r="GV8" s="84"/>
      <c r="GW8" s="6"/>
      <c r="GX8" s="84"/>
      <c r="GY8" s="73"/>
    </row>
    <row r="9" spans="1:207" ht="22.5" customHeight="1" x14ac:dyDescent="0.25">
      <c r="A9" s="23" t="str">
        <f t="shared" si="13"/>
        <v>V</v>
      </c>
      <c r="B9" s="24">
        <f t="shared" ref="B9" si="77">B7+1</f>
        <v>44169</v>
      </c>
      <c r="C9" s="22" t="str">
        <f>TEXT(B9-DATE(An-1,1,1)+((DATE(An,1,1)-DATE(An-1,1,1))-365),"000")&amp;" - "&amp;TEXT(DATE(An-1,12,31)-B9,"000")</f>
        <v>339 - 027</v>
      </c>
      <c r="D9" s="108" t="str">
        <f>IFERROR(INDEX(Paramètres_Application!$J$2:$J$35,MATCH(Calendrier_A3!B9,Paramètres_Application!$I$2:$I$35,0)),"")</f>
        <v/>
      </c>
      <c r="E9" s="88" t="str">
        <f>IF(A9="L","S" &amp; TEXT(INT((B9-LOOKUP(B9,DATE(YEAR(B9)+{-1;0;1},1,3)-WEEKDAY(DATE(YEAR(B9)+{-1;0;1},1,3))+2))/7)+1,"00"),"")</f>
        <v/>
      </c>
      <c r="F9" s="2"/>
      <c r="G9" s="67">
        <f t="shared" ref="G9" si="78">B9</f>
        <v>44169</v>
      </c>
      <c r="H9" s="6"/>
      <c r="I9" s="84"/>
      <c r="J9" s="6"/>
      <c r="K9" s="84"/>
      <c r="L9" s="73"/>
      <c r="N9" s="9" t="str">
        <f t="shared" si="14"/>
        <v>L</v>
      </c>
      <c r="O9" s="21">
        <f t="shared" ref="O9" si="79">O7+1</f>
        <v>44200</v>
      </c>
      <c r="P9" s="22" t="str">
        <f>TEXT(O9-DATE(An,1,1)+1,"000")&amp;" - "&amp;TEXT(DATE(An,12,31)-O7,"000")-1</f>
        <v>004 - 361</v>
      </c>
      <c r="Q9" s="108" t="str">
        <f>IFERROR(INDEX(Paramètres_Application!$J$2:$J$35,MATCH(Calendrier_A3!O9,Paramètres_Application!$I$2:$I$35,0)),"")</f>
        <v/>
      </c>
      <c r="R9" s="88" t="str">
        <f>IF(N9="L","S" &amp; TEXT(INT((O9-LOOKUP(O9,DATE(YEAR(O9)+{-1;0;1},1,3)-WEEKDAY(DATE(YEAR(O9)+{-1;0;1},1,3))+2))/7)+1,"00"),"")</f>
        <v>S01</v>
      </c>
      <c r="S9" s="2"/>
      <c r="T9" s="67">
        <f t="shared" ref="T9" si="80">O9</f>
        <v>44200</v>
      </c>
      <c r="U9" s="6"/>
      <c r="V9" s="84"/>
      <c r="W9" s="6"/>
      <c r="X9" s="84"/>
      <c r="Y9" s="73"/>
      <c r="AA9" s="23" t="str">
        <f t="shared" si="15"/>
        <v>J</v>
      </c>
      <c r="AB9" s="24">
        <f t="shared" ref="AB9" si="81">AB7+1</f>
        <v>44231</v>
      </c>
      <c r="AC9" s="22" t="str">
        <f>TEXT(AB9-DATE(An,1,1)+1,"000")&amp;" - "&amp;TEXT(DATE(An,12,31)-AB7,"000")-1</f>
        <v>035 - 330</v>
      </c>
      <c r="AD9" s="108" t="str">
        <f>IFERROR(INDEX(Paramètres_Application!$J$2:$J$35,MATCH(Calendrier_A3!AB9,Paramètres_Application!$I$2:$I$35,0)),"")</f>
        <v/>
      </c>
      <c r="AE9" s="88" t="str">
        <f>IF(AA9="L","S" &amp; TEXT(INT((AB9-LOOKUP(AB9,DATE(YEAR(AB9)+{-1;0;1},1,3)-WEEKDAY(DATE(YEAR(AB9)+{-1;0;1},1,3))+2))/7)+1,"00"),"")</f>
        <v/>
      </c>
      <c r="AF9" s="2"/>
      <c r="AG9" s="67">
        <f t="shared" ref="AG9" si="82">AB9</f>
        <v>44231</v>
      </c>
      <c r="AH9" s="6"/>
      <c r="AI9" s="84"/>
      <c r="AJ9" s="6"/>
      <c r="AK9" s="84"/>
      <c r="AL9" s="73"/>
      <c r="AN9" s="23" t="str">
        <f t="shared" si="16"/>
        <v>J</v>
      </c>
      <c r="AO9" s="24">
        <f t="shared" ref="AO9" si="83">AO7+1</f>
        <v>44259</v>
      </c>
      <c r="AP9" s="22" t="str">
        <f>TEXT(AO9-DATE(An,1,1)+1,"000")&amp;" - "&amp;TEXT(DATE(An,12,31)-AO7,"000")-1</f>
        <v>063 - 302</v>
      </c>
      <c r="AQ9" s="108" t="str">
        <f>IFERROR(INDEX(Paramètres_Application!$J$2:$J$35,MATCH(Calendrier_A3!AO9,Paramètres_Application!$I$2:$I$35,0)),"")</f>
        <v/>
      </c>
      <c r="AR9" s="88" t="str">
        <f>IF(AN9="L","S" &amp; TEXT(INT((AO9-LOOKUP(AO9,DATE(YEAR(AO9)+{-1;0;1},1,3)-WEEKDAY(DATE(YEAR(AO9)+{-1;0;1},1,3))+2))/7)+1,"00"),"")</f>
        <v/>
      </c>
      <c r="AS9" s="2"/>
      <c r="AT9" s="67">
        <f t="shared" ref="AT9" si="84">AO9</f>
        <v>44259</v>
      </c>
      <c r="AU9" s="6"/>
      <c r="AV9" s="84"/>
      <c r="AW9" s="6"/>
      <c r="AX9" s="84"/>
      <c r="AY9" s="73"/>
      <c r="BA9" s="23" t="str">
        <f t="shared" si="17"/>
        <v>D</v>
      </c>
      <c r="BB9" s="24">
        <f t="shared" ref="BB9" si="85">BB7+1</f>
        <v>44290</v>
      </c>
      <c r="BC9" s="22" t="str">
        <f>TEXT(BB9-DATE(An,1,1)+1,"000")&amp;" - "&amp;TEXT(DATE(An,12,31)-BB7,"000")-1</f>
        <v>094 - 271</v>
      </c>
      <c r="BD9" s="108" t="str">
        <f>IFERROR(INDEX(Paramètres_Application!$J$2:$J$35,MATCH(Calendrier_A3!BB9,Paramètres_Application!$I$2:$I$35,0)),"")</f>
        <v/>
      </c>
      <c r="BE9" s="88" t="str">
        <f>IF(BA9="L","S" &amp; TEXT(INT((BB9-LOOKUP(BB9,DATE(YEAR(BB9)+{-1;0;1},1,3)-WEEKDAY(DATE(YEAR(BB9)+{-1;0;1},1,3))+2))/7)+1,"00"),"")</f>
        <v/>
      </c>
      <c r="BF9" s="2"/>
      <c r="BG9" s="67">
        <f t="shared" ref="BG9" si="86">BB9</f>
        <v>44290</v>
      </c>
      <c r="BH9" s="6"/>
      <c r="BI9" s="84"/>
      <c r="BJ9" s="6"/>
      <c r="BK9" s="84"/>
      <c r="BL9" s="73"/>
      <c r="BN9" s="23" t="str">
        <f t="shared" si="18"/>
        <v>M</v>
      </c>
      <c r="BO9" s="24">
        <f t="shared" ref="BO9" si="87">BO7+1</f>
        <v>44320</v>
      </c>
      <c r="BP9" s="22" t="str">
        <f>TEXT(BO9-DATE(An,1,1)+1,"000")&amp;" - "&amp;TEXT(DATE(An,12,31)-BO7,"000")-1</f>
        <v>124 - 241</v>
      </c>
      <c r="BQ9" s="108" t="str">
        <f>IFERROR(INDEX(Paramètres_Application!$J$2:$J$35,MATCH(Calendrier_A3!BO9,Paramètres_Application!$I$2:$I$35,0)),"")</f>
        <v/>
      </c>
      <c r="BR9" s="88" t="str">
        <f>IF(BN9="L","S" &amp; TEXT(INT((BO9-LOOKUP(BO9,DATE(YEAR(BO9)+{-1;0;1},1,3)-WEEKDAY(DATE(YEAR(BO9)+{-1;0;1},1,3))+2))/7)+1,"00"),"")</f>
        <v/>
      </c>
      <c r="BS9" s="2"/>
      <c r="BT9" s="67">
        <f t="shared" ref="BT9" si="88">BO9</f>
        <v>44320</v>
      </c>
      <c r="BU9" s="6"/>
      <c r="BV9" s="84"/>
      <c r="BW9" s="6"/>
      <c r="BX9" s="84"/>
      <c r="BY9" s="73"/>
      <c r="CA9" s="23" t="str">
        <f t="shared" si="19"/>
        <v>V</v>
      </c>
      <c r="CB9" s="24">
        <f t="shared" ref="CB9" si="89">CB7+1</f>
        <v>44351</v>
      </c>
      <c r="CC9" s="22" t="str">
        <f>TEXT(CB9-DATE(An,1,1)+1,"000")&amp;" - "&amp;TEXT(DATE(An,12,31)-CB7,"000")-1</f>
        <v>155 - 210</v>
      </c>
      <c r="CD9" s="108" t="str">
        <f>IFERROR(INDEX(Paramètres_Application!$J$2:$J$35,MATCH(Calendrier_A3!CB9,Paramètres_Application!$I$2:$I$35,0)),"")</f>
        <v/>
      </c>
      <c r="CE9" s="88" t="str">
        <f>IF(CA9="L","S" &amp; TEXT(INT((CB9-LOOKUP(CB9,DATE(YEAR(CB9)+{-1;0;1},1,3)-WEEKDAY(DATE(YEAR(CB9)+{-1;0;1},1,3))+2))/7)+1,"00"),"")</f>
        <v/>
      </c>
      <c r="CF9" s="2"/>
      <c r="CG9" s="67">
        <f t="shared" ref="CG9" si="90">CB9</f>
        <v>44351</v>
      </c>
      <c r="CH9" s="6"/>
      <c r="CI9" s="84"/>
      <c r="CJ9" s="6"/>
      <c r="CK9" s="84"/>
      <c r="CL9" s="73"/>
      <c r="CN9" s="23" t="str">
        <f t="shared" si="20"/>
        <v>D</v>
      </c>
      <c r="CO9" s="24">
        <f t="shared" ref="CO9" si="91">CO7+1</f>
        <v>44381</v>
      </c>
      <c r="CP9" s="22" t="str">
        <f>TEXT(CO9-DATE(An,1,1)+1,"000")&amp;" - "&amp;TEXT(DATE(An,12,31)-CO7,"000")-1</f>
        <v>185 - 180</v>
      </c>
      <c r="CQ9" s="108" t="str">
        <f>IFERROR(INDEX(Paramètres_Application!$J$2:$J$35,MATCH(Calendrier_A3!CO9,Paramètres_Application!$I$2:$I$35,0)),"")</f>
        <v/>
      </c>
      <c r="CR9" s="88" t="str">
        <f>IF(CN9="L","S" &amp; TEXT(INT((CO9-LOOKUP(CO9,DATE(YEAR(CO9)+{-1;0;1},1,3)-WEEKDAY(DATE(YEAR(CO9)+{-1;0;1},1,3))+2))/7)+1,"00"),"")</f>
        <v/>
      </c>
      <c r="CS9" s="2"/>
      <c r="CT9" s="67">
        <f t="shared" ref="CT9" si="92">CO9</f>
        <v>44381</v>
      </c>
      <c r="CU9" s="6"/>
      <c r="CV9" s="84"/>
      <c r="CW9" s="6"/>
      <c r="CX9" s="84"/>
      <c r="CY9" s="73"/>
      <c r="CZ9" s="18"/>
      <c r="DA9" s="23" t="str">
        <f t="shared" si="21"/>
        <v>V</v>
      </c>
      <c r="DB9" s="24">
        <f t="shared" ref="DB9" si="93">DB7+1</f>
        <v>44351</v>
      </c>
      <c r="DC9" s="22" t="str">
        <f>TEXT(DB9-DATE(An,1,1)+1,"000")&amp;" - "&amp;TEXT(DATE(An,12,31)-DB7,"000")-1</f>
        <v>155 - 210</v>
      </c>
      <c r="DD9" s="108" t="str">
        <f>IFERROR(INDEX(Paramètres_Application!$J$2:$J$35,MATCH(Calendrier_A3!DB9,Paramètres_Application!$I$2:$I$35,0)),"")</f>
        <v/>
      </c>
      <c r="DE9" s="88" t="str">
        <f>IF(DA9="L","S" &amp; TEXT(INT((DB9-LOOKUP(DB9,DATE(YEAR(DB9)+{-1;0;1},1,3)-WEEKDAY(DATE(YEAR(DB9)+{-1;0;1},1,3))+2))/7)+1,"00"),"")</f>
        <v/>
      </c>
      <c r="DF9" s="2"/>
      <c r="DG9" s="67">
        <f t="shared" ref="DG9" si="94">DB9</f>
        <v>44351</v>
      </c>
      <c r="DH9" s="6"/>
      <c r="DI9" s="84"/>
      <c r="DJ9" s="6"/>
      <c r="DK9" s="84"/>
      <c r="DL9" s="73"/>
      <c r="DN9" s="23" t="str">
        <f t="shared" si="22"/>
        <v>D</v>
      </c>
      <c r="DO9" s="24">
        <f t="shared" ref="DO9" si="95">DO7+1</f>
        <v>44381</v>
      </c>
      <c r="DP9" s="22" t="str">
        <f>TEXT(DO9-DATE(An,1,1)+1,"000")&amp;" - "&amp;TEXT(DATE(An,12,31)-DO7,"000")-1</f>
        <v>185 - 180</v>
      </c>
      <c r="DQ9" s="108" t="str">
        <f>IFERROR(INDEX(Paramètres_Application!$J$2:$J$35,MATCH(Calendrier_A3!DO9,Paramètres_Application!$I$2:$I$35,0)),"")</f>
        <v/>
      </c>
      <c r="DR9" s="88" t="str">
        <f>IF(DN9="L","S" &amp; TEXT(INT((DO9-LOOKUP(DO9,DATE(YEAR(DO9)+{-1;0;1},1,3)-WEEKDAY(DATE(YEAR(DO9)+{-1;0;1},1,3))+2))/7)+1,"00"),"")</f>
        <v/>
      </c>
      <c r="DS9" s="2"/>
      <c r="DT9" s="67">
        <f t="shared" ref="DT9" si="96">DO9</f>
        <v>44381</v>
      </c>
      <c r="DU9" s="6"/>
      <c r="DV9" s="84"/>
      <c r="DW9" s="6"/>
      <c r="DX9" s="84"/>
      <c r="DY9" s="73"/>
      <c r="EA9" s="23" t="str">
        <f t="shared" si="23"/>
        <v>M</v>
      </c>
      <c r="EB9" s="24">
        <f t="shared" ref="EB9" si="97">EB7+1</f>
        <v>44412</v>
      </c>
      <c r="EC9" s="22" t="str">
        <f>TEXT(EB9-DATE(An,1,1)+1,"000")&amp;" - "&amp;TEXT(DATE(An,12,31)-EB7,"000")-1</f>
        <v>216 - 149</v>
      </c>
      <c r="ED9" s="108" t="str">
        <f>IFERROR(INDEX(Paramètres_Application!$J$2:$J$35,MATCH(Calendrier_A3!EB9,Paramètres_Application!$I$2:$I$35,0)),"")</f>
        <v/>
      </c>
      <c r="EE9" s="88" t="str">
        <f>IF(EA9="L","S" &amp; TEXT(INT((EB9-LOOKUP(EB9,DATE(YEAR(EB9)+{-1;0;1},1,3)-WEEKDAY(DATE(YEAR(EB9)+{-1;0;1},1,3))+2))/7)+1,"00"),"")</f>
        <v/>
      </c>
      <c r="EF9" s="2"/>
      <c r="EG9" s="67">
        <f t="shared" ref="EG9" si="98">EB9</f>
        <v>44412</v>
      </c>
      <c r="EH9" s="6"/>
      <c r="EI9" s="84"/>
      <c r="EJ9" s="6"/>
      <c r="EK9" s="84"/>
      <c r="EL9" s="73"/>
      <c r="EN9" s="23" t="str">
        <f t="shared" si="24"/>
        <v>S</v>
      </c>
      <c r="EO9" s="24">
        <f t="shared" ref="EO9" si="99">EO7+1</f>
        <v>44443</v>
      </c>
      <c r="EP9" s="22" t="str">
        <f>TEXT(EO9-DATE(An,1,1)+1,"000")&amp;" - "&amp;TEXT(DATE(An,12,31)-EO7,"000")-1</f>
        <v>247 - 118</v>
      </c>
      <c r="EQ9" s="108" t="str">
        <f>IFERROR(INDEX(Paramètres_Application!$J$2:$J$35,MATCH(Calendrier_A3!EO9,Paramètres_Application!$I$2:$I$35,0)),"")</f>
        <v/>
      </c>
      <c r="ER9" s="88" t="str">
        <f>IF(EN9="L","S" &amp; TEXT(INT((EO9-LOOKUP(EO9,DATE(YEAR(EO9)+{-1;0;1},1,3)-WEEKDAY(DATE(YEAR(EO9)+{-1;0;1},1,3))+2))/7)+1,"00"),"")</f>
        <v/>
      </c>
      <c r="ES9" s="2"/>
      <c r="ET9" s="67">
        <f t="shared" ref="ET9" si="100">EO9</f>
        <v>44443</v>
      </c>
      <c r="EU9" s="6"/>
      <c r="EV9" s="84"/>
      <c r="EW9" s="6"/>
      <c r="EX9" s="84"/>
      <c r="EY9" s="73"/>
      <c r="FA9" s="23" t="str">
        <f t="shared" si="25"/>
        <v>L</v>
      </c>
      <c r="FB9" s="24">
        <f t="shared" ref="FB9" si="101">FB7+1</f>
        <v>44473</v>
      </c>
      <c r="FC9" s="22" t="str">
        <f>TEXT(FB9-DATE(An,1,1)+1,"000")&amp;" - "&amp;TEXT(DATE(An,12,31)-FB7,"000")-1</f>
        <v>277 - 88</v>
      </c>
      <c r="FD9" s="108" t="str">
        <f>IFERROR(INDEX(Paramètres_Application!$J$2:$J$35,MATCH(Calendrier_A3!FB9,Paramètres_Application!$I$2:$I$35,0)),"")</f>
        <v/>
      </c>
      <c r="FE9" s="88" t="str">
        <f>IF(FA9="L","S" &amp; TEXT(INT((FB9-LOOKUP(FB9,DATE(YEAR(FB9)+{-1;0;1},1,3)-WEEKDAY(DATE(YEAR(FB9)+{-1;0;1},1,3))+2))/7)+1,"00"),"")</f>
        <v>S40</v>
      </c>
      <c r="FF9" s="2"/>
      <c r="FG9" s="67">
        <f t="shared" ref="FG9" si="102">FB9</f>
        <v>44473</v>
      </c>
      <c r="FH9" s="6"/>
      <c r="FI9" s="84"/>
      <c r="FJ9" s="6"/>
      <c r="FK9" s="84"/>
      <c r="FL9" s="73"/>
      <c r="FN9" s="23" t="str">
        <f t="shared" si="26"/>
        <v>J</v>
      </c>
      <c r="FO9" s="24">
        <f t="shared" ref="FO9" si="103">FO7+1</f>
        <v>44504</v>
      </c>
      <c r="FP9" s="22" t="str">
        <f>TEXT(FO9-DATE(An,1,1)+1,"000")&amp;" - "&amp;TEXT(DATE(An,12,31)-FO7,"000")-1</f>
        <v>308 - 57</v>
      </c>
      <c r="FQ9" s="108" t="str">
        <f>IFERROR(INDEX(Paramètres_Application!$J$2:$J$35,MATCH(Calendrier_A3!FO9,Paramètres_Application!$I$2:$I$35,0)),"")</f>
        <v/>
      </c>
      <c r="FR9" s="88" t="str">
        <f>IF(FN9="L","S" &amp; TEXT(INT((FO9-LOOKUP(FO9,DATE(YEAR(FO9)+{-1;0;1},1,3)-WEEKDAY(DATE(YEAR(FO9)+{-1;0;1},1,3))+2))/7)+1,"00"),"")</f>
        <v/>
      </c>
      <c r="FS9" s="32"/>
      <c r="FT9" s="67">
        <f t="shared" ref="FT9" si="104">FO9</f>
        <v>44504</v>
      </c>
      <c r="FU9" s="6"/>
      <c r="FV9" s="84"/>
      <c r="FW9" s="6"/>
      <c r="FX9" s="84"/>
      <c r="FY9" s="73"/>
      <c r="GA9" s="23" t="str">
        <f t="shared" si="27"/>
        <v>S</v>
      </c>
      <c r="GB9" s="24">
        <f t="shared" ref="GB9" si="105">GB7+1</f>
        <v>44534</v>
      </c>
      <c r="GC9" s="22" t="str">
        <f>TEXT(GB9-DATE(An,1,1)+1,"000")&amp;" - "&amp;TEXT(DATE(An,12,31)-GB7,"000")-1</f>
        <v>338 - 27</v>
      </c>
      <c r="GD9" s="108" t="str">
        <f>IFERROR(INDEX(Paramètres_Application!$J$2:$J$35,MATCH(Calendrier_A3!GB9,Paramètres_Application!$I$2:$I$35,0)),"")</f>
        <v/>
      </c>
      <c r="GE9" s="88" t="str">
        <f>IF(GA9="L","S" &amp; TEXT(INT((GB9-LOOKUP(GB9,DATE(YEAR(GB9)+{-1;0;1},1,3)-WEEKDAY(DATE(YEAR(GB9)+{-1;0;1},1,3))+2))/7)+1,"00"),"")</f>
        <v/>
      </c>
      <c r="GF9" s="2"/>
      <c r="GG9" s="67">
        <f t="shared" ref="GG9" si="106">GB9</f>
        <v>44534</v>
      </c>
      <c r="GH9" s="6"/>
      <c r="GI9" s="84"/>
      <c r="GJ9" s="6"/>
      <c r="GK9" s="84"/>
      <c r="GL9" s="73"/>
      <c r="GN9" s="23" t="str">
        <f t="shared" si="28"/>
        <v>M</v>
      </c>
      <c r="GO9" s="24">
        <f t="shared" ref="GO9" si="107">GO7+1</f>
        <v>44565</v>
      </c>
      <c r="GP9" s="22" t="str">
        <f>TEXT(GO9-DATE(An+1,1,1)+1,"000")&amp;" - "&amp;TEXT(DATE(An+1,12,31)-GO7,"000")-1</f>
        <v>004 - 361</v>
      </c>
      <c r="GQ9" s="108" t="str">
        <f>IFERROR(INDEX(Paramètres_Application!$J$2:$J$35,MATCH(Calendrier_A3!GO9,Paramètres_Application!$I$2:$I$35,0)),"")</f>
        <v/>
      </c>
      <c r="GR9" s="88" t="str">
        <f>IF(GN9="L","S" &amp; TEXT(INT((GO9-LOOKUP(GO9,DATE(YEAR(GO9)+{-1;0;1},1,3)-WEEKDAY(DATE(YEAR(GO9)+{-1;0;1},1,3))+2))/7)+1,"00"),"")</f>
        <v/>
      </c>
      <c r="GS9" s="2"/>
      <c r="GT9" s="67">
        <f t="shared" ref="GT9" si="108">GO9</f>
        <v>44565</v>
      </c>
      <c r="GU9" s="6"/>
      <c r="GV9" s="84"/>
      <c r="GW9" s="6"/>
      <c r="GX9" s="84"/>
      <c r="GY9" s="73"/>
    </row>
    <row r="10" spans="1:207" ht="22.5" customHeight="1" x14ac:dyDescent="0.25">
      <c r="A10" s="81" t="str">
        <f>INDEX(Paramètres_Application!$N$1:$N$367,SUMPRODUCT((Paramètres_Application!$L$2:$L$367=MONTH(B9))*(DAY(B9)=Paramètres_Application!$M$2:$M$367)*ROW(Paramètres_Application!$L$2:$L$367)))</f>
        <v xml:space="preserve"> Barbara</v>
      </c>
      <c r="B10" s="82"/>
      <c r="C10" s="83"/>
      <c r="D10" s="109"/>
      <c r="E10" s="89"/>
      <c r="F10" s="2"/>
      <c r="G10" s="67">
        <f t="shared" ref="G10" si="109">B9</f>
        <v>44169</v>
      </c>
      <c r="H10" s="6"/>
      <c r="I10" s="84"/>
      <c r="J10" s="6"/>
      <c r="K10" s="84"/>
      <c r="L10" s="73"/>
      <c r="N10" s="81" t="str">
        <f>INDEX(Paramètres_Application!$N$1:$N$367,SUMPRODUCT((Paramètres_Application!$L$2:$L$367=MONTH(O9))*(DAY(O9)=Paramètres_Application!$M$2:$M$367)*ROW(Paramètres_Application!$L$2:$L$367)))</f>
        <v xml:space="preserve"> Odilon</v>
      </c>
      <c r="O10" s="82"/>
      <c r="P10" s="83"/>
      <c r="Q10" s="109"/>
      <c r="R10" s="89"/>
      <c r="S10" s="2"/>
      <c r="T10" s="67">
        <f t="shared" ref="T10" si="110">O9</f>
        <v>44200</v>
      </c>
      <c r="U10" s="6"/>
      <c r="V10" s="84"/>
      <c r="W10" s="6"/>
      <c r="X10" s="84"/>
      <c r="Y10" s="73"/>
      <c r="AA10" s="81" t="str">
        <f>INDEX(Paramètres_Application!$N$1:$N$367,SUMPRODUCT((Paramètres_Application!$L$2:$L$367=MONTH(AB9))*(DAY(AB9)=Paramètres_Application!$M$2:$M$367)*ROW(Paramètres_Application!$L$2:$L$367)))</f>
        <v xml:space="preserve"> Véronique</v>
      </c>
      <c r="AB10" s="82"/>
      <c r="AC10" s="83"/>
      <c r="AD10" s="109"/>
      <c r="AE10" s="89"/>
      <c r="AF10" s="2"/>
      <c r="AG10" s="67">
        <f t="shared" ref="AG10" si="111">AB9</f>
        <v>44231</v>
      </c>
      <c r="AH10" s="6"/>
      <c r="AI10" s="84"/>
      <c r="AJ10" s="6"/>
      <c r="AK10" s="84"/>
      <c r="AL10" s="73"/>
      <c r="AN10" s="81" t="str">
        <f>INDEX(Paramètres_Application!$N$1:$N$367,SUMPRODUCT((Paramètres_Application!$L$2:$L$367=MONTH(AO9))*(DAY(AO9)=Paramètres_Application!$M$2:$M$367)*ROW(Paramètres_Application!$L$2:$L$367)))</f>
        <v xml:space="preserve"> Casimir</v>
      </c>
      <c r="AO10" s="82"/>
      <c r="AP10" s="83"/>
      <c r="AQ10" s="109"/>
      <c r="AR10" s="89"/>
      <c r="AS10" s="2"/>
      <c r="AT10" s="67">
        <f t="shared" ref="AT10" si="112">AO9</f>
        <v>44259</v>
      </c>
      <c r="AU10" s="6"/>
      <c r="AV10" s="84"/>
      <c r="AW10" s="6"/>
      <c r="AX10" s="84"/>
      <c r="AY10" s="73"/>
      <c r="BA10" s="81" t="str">
        <f>INDEX(Paramètres_Application!$N$1:$N$367,SUMPRODUCT((Paramètres_Application!$L$2:$L$367=MONTH(BB9))*(DAY(BB9)=Paramètres_Application!$M$2:$M$367)*ROW(Paramètres_Application!$L$2:$L$367)))</f>
        <v xml:space="preserve"> Isidore</v>
      </c>
      <c r="BB10" s="82"/>
      <c r="BC10" s="83"/>
      <c r="BD10" s="109"/>
      <c r="BE10" s="89"/>
      <c r="BF10" s="2"/>
      <c r="BG10" s="67">
        <f t="shared" ref="BG10" si="113">BB9</f>
        <v>44290</v>
      </c>
      <c r="BH10" s="6"/>
      <c r="BI10" s="84"/>
      <c r="BJ10" s="6"/>
      <c r="BK10" s="84"/>
      <c r="BL10" s="73"/>
      <c r="BN10" s="81" t="str">
        <f>INDEX(Paramètres_Application!$N$1:$N$367,SUMPRODUCT((Paramètres_Application!$L$2:$L$367=MONTH(BO9))*(DAY(BO9)=Paramètres_Application!$M$2:$M$367)*ROW(Paramètres_Application!$L$2:$L$367)))</f>
        <v xml:space="preserve"> Sylvain</v>
      </c>
      <c r="BO10" s="82"/>
      <c r="BP10" s="83"/>
      <c r="BQ10" s="109"/>
      <c r="BR10" s="89"/>
      <c r="BS10" s="2"/>
      <c r="BT10" s="67">
        <f t="shared" ref="BT10" si="114">BO9</f>
        <v>44320</v>
      </c>
      <c r="BU10" s="6"/>
      <c r="BV10" s="84"/>
      <c r="BW10" s="6"/>
      <c r="BX10" s="84"/>
      <c r="BY10" s="73"/>
      <c r="CA10" s="81" t="str">
        <f>INDEX(Paramètres_Application!$N$1:$N$367,SUMPRODUCT((Paramètres_Application!$L$2:$L$367=MONTH(CB9))*(DAY(CB9)=Paramètres_Application!$M$2:$M$367)*ROW(Paramètres_Application!$L$2:$L$367)))</f>
        <v xml:space="preserve"> Clotilde</v>
      </c>
      <c r="CB10" s="82"/>
      <c r="CC10" s="83"/>
      <c r="CD10" s="109"/>
      <c r="CE10" s="89"/>
      <c r="CF10" s="2"/>
      <c r="CG10" s="67">
        <f t="shared" ref="CG10" si="115">CB9</f>
        <v>44351</v>
      </c>
      <c r="CH10" s="6"/>
      <c r="CI10" s="84"/>
      <c r="CJ10" s="6"/>
      <c r="CK10" s="84"/>
      <c r="CL10" s="73"/>
      <c r="CN10" s="81" t="str">
        <f>INDEX(Paramètres_Application!$N$1:$N$367,SUMPRODUCT((Paramètres_Application!$L$2:$L$367=MONTH(CO9))*(DAY(CO9)=Paramètres_Application!$M$2:$M$367)*ROW(Paramètres_Application!$L$2:$L$367)))</f>
        <v xml:space="preserve"> Florent</v>
      </c>
      <c r="CO10" s="82"/>
      <c r="CP10" s="83"/>
      <c r="CQ10" s="109"/>
      <c r="CR10" s="89"/>
      <c r="CS10" s="2"/>
      <c r="CT10" s="67">
        <f t="shared" ref="CT10" si="116">CO9</f>
        <v>44381</v>
      </c>
      <c r="CU10" s="6"/>
      <c r="CV10" s="84"/>
      <c r="CW10" s="6"/>
      <c r="CX10" s="84"/>
      <c r="CY10" s="73"/>
      <c r="CZ10" s="18"/>
      <c r="DA10" s="81" t="str">
        <f>INDEX(Paramètres_Application!$N$1:$N$367,SUMPRODUCT((Paramètres_Application!$L$2:$L$367=MONTH(DB9))*(DAY(DB9)=Paramètres_Application!$M$2:$M$367)*ROW(Paramètres_Application!$L$2:$L$367)))</f>
        <v xml:space="preserve"> Clotilde</v>
      </c>
      <c r="DB10" s="82"/>
      <c r="DC10" s="83"/>
      <c r="DD10" s="109"/>
      <c r="DE10" s="89"/>
      <c r="DF10" s="2"/>
      <c r="DG10" s="67">
        <f t="shared" ref="DG10" si="117">DB9</f>
        <v>44351</v>
      </c>
      <c r="DH10" s="6"/>
      <c r="DI10" s="84"/>
      <c r="DJ10" s="6"/>
      <c r="DK10" s="84"/>
      <c r="DL10" s="73"/>
      <c r="DN10" s="81" t="str">
        <f>INDEX(Paramètres_Application!$N$1:$N$367,SUMPRODUCT((Paramètres_Application!$L$2:$L$367=MONTH(DO9))*(DAY(DO9)=Paramètres_Application!$M$2:$M$367)*ROW(Paramètres_Application!$L$2:$L$367)))</f>
        <v xml:space="preserve"> Florent</v>
      </c>
      <c r="DO10" s="82"/>
      <c r="DP10" s="83"/>
      <c r="DQ10" s="109"/>
      <c r="DR10" s="89"/>
      <c r="DS10" s="2"/>
      <c r="DT10" s="67">
        <f t="shared" ref="DT10" si="118">DO9</f>
        <v>44381</v>
      </c>
      <c r="DU10" s="6"/>
      <c r="DV10" s="84"/>
      <c r="DW10" s="6"/>
      <c r="DX10" s="84"/>
      <c r="DY10" s="73"/>
      <c r="EA10" s="81" t="str">
        <f>INDEX(Paramètres_Application!$N$1:$N$367,SUMPRODUCT((Paramètres_Application!$L$2:$L$367=MONTH(EB9))*(DAY(EB9)=Paramètres_Application!$M$2:$M$367)*ROW(Paramètres_Application!$L$2:$L$367)))</f>
        <v xml:space="preserve"> Jean-Marie Vianney</v>
      </c>
      <c r="EB10" s="82"/>
      <c r="EC10" s="83"/>
      <c r="ED10" s="109"/>
      <c r="EE10" s="89"/>
      <c r="EF10" s="2"/>
      <c r="EG10" s="67">
        <f t="shared" ref="EG10" si="119">EB9</f>
        <v>44412</v>
      </c>
      <c r="EH10" s="6"/>
      <c r="EI10" s="84"/>
      <c r="EJ10" s="6"/>
      <c r="EK10" s="84"/>
      <c r="EL10" s="73"/>
      <c r="EN10" s="81" t="str">
        <f>INDEX(Paramètres_Application!$N$1:$N$367,SUMPRODUCT((Paramètres_Application!$L$2:$L$367=MONTH(EO9))*(DAY(EO9)=Paramètres_Application!$M$2:$M$367)*ROW(Paramètres_Application!$L$2:$L$367)))</f>
        <v xml:space="preserve"> Rosalie</v>
      </c>
      <c r="EO10" s="82"/>
      <c r="EP10" s="83"/>
      <c r="EQ10" s="109"/>
      <c r="ER10" s="89"/>
      <c r="ES10" s="2"/>
      <c r="ET10" s="67">
        <f t="shared" ref="ET10" si="120">EO9</f>
        <v>44443</v>
      </c>
      <c r="EU10" s="6"/>
      <c r="EV10" s="84"/>
      <c r="EW10" s="6"/>
      <c r="EX10" s="84"/>
      <c r="EY10" s="73"/>
      <c r="FA10" s="81" t="str">
        <f>INDEX(Paramètres_Application!$N$1:$N$367,SUMPRODUCT((Paramètres_Application!$L$2:$L$367=MONTH(FB9))*(DAY(FB9)=Paramètres_Application!$M$2:$M$367)*ROW(Paramètres_Application!$L$2:$L$367)))</f>
        <v xml:space="preserve"> François d'Assise</v>
      </c>
      <c r="FB10" s="82"/>
      <c r="FC10" s="83"/>
      <c r="FD10" s="109"/>
      <c r="FE10" s="89"/>
      <c r="FF10" s="2"/>
      <c r="FG10" s="67">
        <f t="shared" ref="FG10" si="121">FB9</f>
        <v>44473</v>
      </c>
      <c r="FH10" s="6"/>
      <c r="FI10" s="84"/>
      <c r="FJ10" s="6"/>
      <c r="FK10" s="84"/>
      <c r="FL10" s="73"/>
      <c r="FN10" s="81" t="str">
        <f>INDEX(Paramètres_Application!$N$1:$N$367,SUMPRODUCT((Paramètres_Application!$L$2:$L$367=MONTH(FO9))*(DAY(FO9)=Paramètres_Application!$M$2:$M$367)*ROW(Paramètres_Application!$L$2:$L$367)))</f>
        <v xml:space="preserve"> Charles</v>
      </c>
      <c r="FO10" s="82"/>
      <c r="FP10" s="83"/>
      <c r="FQ10" s="109"/>
      <c r="FR10" s="89"/>
      <c r="FS10" s="32"/>
      <c r="FT10" s="67">
        <f t="shared" ref="FT10" si="122">FO9</f>
        <v>44504</v>
      </c>
      <c r="FU10" s="6"/>
      <c r="FV10" s="84"/>
      <c r="FW10" s="6"/>
      <c r="FX10" s="84"/>
      <c r="FY10" s="73"/>
      <c r="GA10" s="81" t="str">
        <f>INDEX(Paramètres_Application!$N$1:$N$367,SUMPRODUCT((Paramètres_Application!$L$2:$L$367=MONTH(GB9))*(DAY(GB9)=Paramètres_Application!$M$2:$M$367)*ROW(Paramètres_Application!$L$2:$L$367)))</f>
        <v xml:space="preserve"> Barbara</v>
      </c>
      <c r="GB10" s="82"/>
      <c r="GC10" s="83"/>
      <c r="GD10" s="109"/>
      <c r="GE10" s="89"/>
      <c r="GF10" s="2"/>
      <c r="GG10" s="67">
        <f t="shared" ref="GG10" si="123">GB9</f>
        <v>44534</v>
      </c>
      <c r="GH10" s="6"/>
      <c r="GI10" s="84"/>
      <c r="GJ10" s="6"/>
      <c r="GK10" s="84"/>
      <c r="GL10" s="73"/>
      <c r="GN10" s="81" t="str">
        <f>INDEX(Paramètres_Application!$N$1:$N$367,SUMPRODUCT((Paramètres_Application!$L$2:$L$367=MONTH(GO9))*(DAY(GO9)=Paramètres_Application!$M$2:$M$367)*ROW(Paramètres_Application!$L$2:$L$367)))</f>
        <v xml:space="preserve"> Odilon</v>
      </c>
      <c r="GO10" s="82"/>
      <c r="GP10" s="83"/>
      <c r="GQ10" s="109"/>
      <c r="GR10" s="89"/>
      <c r="GS10" s="2"/>
      <c r="GT10" s="67">
        <f t="shared" ref="GT10" si="124">GO9</f>
        <v>44565</v>
      </c>
      <c r="GU10" s="6"/>
      <c r="GV10" s="84"/>
      <c r="GW10" s="6"/>
      <c r="GX10" s="84"/>
      <c r="GY10" s="73"/>
    </row>
    <row r="11" spans="1:207" ht="22.5" customHeight="1" x14ac:dyDescent="0.25">
      <c r="A11" s="23" t="str">
        <f t="shared" si="13"/>
        <v>S</v>
      </c>
      <c r="B11" s="24">
        <f t="shared" ref="B11" si="125">B9+1</f>
        <v>44170</v>
      </c>
      <c r="C11" s="22" t="str">
        <f>TEXT(B11-DATE(An-1,1,1)+((DATE(An,1,1)-DATE(An-1,1,1))-365),"000")&amp;" - "&amp;TEXT(DATE(An-1,12,31)-B11,"000")</f>
        <v>340 - 026</v>
      </c>
      <c r="D11" s="108" t="str">
        <f>IFERROR(INDEX(Paramètres_Application!$J$2:$J$35,MATCH(Calendrier_A3!B11,Paramètres_Application!$I$2:$I$35,0)),"")</f>
        <v/>
      </c>
      <c r="E11" s="88" t="str">
        <f>IF(A11="L","S" &amp; TEXT(INT((B11-LOOKUP(B11,DATE(YEAR(B11)+{-1;0;1},1,3)-WEEKDAY(DATE(YEAR(B11)+{-1;0;1},1,3))+2))/7)+1,"00"),"")</f>
        <v/>
      </c>
      <c r="F11" s="2"/>
      <c r="G11" s="67">
        <f t="shared" ref="G11" si="126">B11</f>
        <v>44170</v>
      </c>
      <c r="H11" s="6"/>
      <c r="I11" s="84"/>
      <c r="J11" s="6"/>
      <c r="K11" s="84"/>
      <c r="L11" s="73"/>
      <c r="N11" s="9" t="str">
        <f t="shared" si="14"/>
        <v>M</v>
      </c>
      <c r="O11" s="21">
        <f t="shared" ref="O11" si="127">O9+1</f>
        <v>44201</v>
      </c>
      <c r="P11" s="22" t="str">
        <f>TEXT(O11-DATE(An,1,1)+1,"000")&amp;" - "&amp;TEXT(DATE(An,12,31)-O9,"000")-1</f>
        <v>005 - 360</v>
      </c>
      <c r="Q11" s="108" t="str">
        <f>IFERROR(INDEX(Paramètres_Application!$J$2:$J$35,MATCH(Calendrier_A3!O11,Paramètres_Application!$I$2:$I$35,0)),"")</f>
        <v/>
      </c>
      <c r="R11" s="88" t="str">
        <f>IF(N11="L","S" &amp; TEXT(INT((O11-LOOKUP(O11,DATE(YEAR(O11)+{-1;0;1},1,3)-WEEKDAY(DATE(YEAR(O11)+{-1;0;1},1,3))+2))/7)+1,"00"),"")</f>
        <v/>
      </c>
      <c r="S11" s="2"/>
      <c r="T11" s="67">
        <f t="shared" ref="T11" si="128">O11</f>
        <v>44201</v>
      </c>
      <c r="U11" s="6"/>
      <c r="V11" s="84"/>
      <c r="W11" s="6"/>
      <c r="X11" s="84"/>
      <c r="Y11" s="73"/>
      <c r="AA11" s="23" t="str">
        <f t="shared" si="15"/>
        <v>V</v>
      </c>
      <c r="AB11" s="24">
        <f t="shared" ref="AB11" si="129">AB9+1</f>
        <v>44232</v>
      </c>
      <c r="AC11" s="22" t="str">
        <f>TEXT(AB11-DATE(An,1,1)+1,"000")&amp;" - "&amp;TEXT(DATE(An,12,31)-AB9,"000")-1</f>
        <v>036 - 329</v>
      </c>
      <c r="AD11" s="108" t="str">
        <f>IFERROR(INDEX(Paramètres_Application!$J$2:$J$35,MATCH(Calendrier_A3!AB11,Paramètres_Application!$I$2:$I$35,0)),"")</f>
        <v/>
      </c>
      <c r="AE11" s="88" t="str">
        <f>IF(AA11="L","S" &amp; TEXT(INT((AB11-LOOKUP(AB11,DATE(YEAR(AB11)+{-1;0;1},1,3)-WEEKDAY(DATE(YEAR(AB11)+{-1;0;1},1,3))+2))/7)+1,"00"),"")</f>
        <v/>
      </c>
      <c r="AF11" s="2"/>
      <c r="AG11" s="67">
        <f t="shared" ref="AG11" si="130">AB11</f>
        <v>44232</v>
      </c>
      <c r="AH11" s="6"/>
      <c r="AI11" s="84"/>
      <c r="AJ11" s="6"/>
      <c r="AK11" s="84"/>
      <c r="AL11" s="73"/>
      <c r="AN11" s="23" t="str">
        <f t="shared" si="16"/>
        <v>V</v>
      </c>
      <c r="AO11" s="24">
        <f t="shared" ref="AO11" si="131">AO9+1</f>
        <v>44260</v>
      </c>
      <c r="AP11" s="22" t="str">
        <f>TEXT(AO11-DATE(An,1,1)+1,"000")&amp;" - "&amp;TEXT(DATE(An,12,31)-AO9,"000")-1</f>
        <v>064 - 301</v>
      </c>
      <c r="AQ11" s="108" t="str">
        <f>IFERROR(INDEX(Paramètres_Application!$J$2:$J$35,MATCH(Calendrier_A3!AO11,Paramètres_Application!$I$2:$I$35,0)),"")</f>
        <v/>
      </c>
      <c r="AR11" s="88" t="str">
        <f>IF(AN11="L","S" &amp; TEXT(INT((AO11-LOOKUP(AO11,DATE(YEAR(AO11)+{-1;0;1},1,3)-WEEKDAY(DATE(YEAR(AO11)+{-1;0;1},1,3))+2))/7)+1,"00"),"")</f>
        <v/>
      </c>
      <c r="AS11" s="2"/>
      <c r="AT11" s="67">
        <f t="shared" ref="AT11" si="132">AO11</f>
        <v>44260</v>
      </c>
      <c r="AU11" s="6"/>
      <c r="AV11" s="84"/>
      <c r="AW11" s="6"/>
      <c r="AX11" s="84"/>
      <c r="AY11" s="73"/>
      <c r="BA11" s="23" t="str">
        <f t="shared" si="17"/>
        <v>L</v>
      </c>
      <c r="BB11" s="24">
        <f t="shared" ref="BB11" si="133">BB9+1</f>
        <v>44291</v>
      </c>
      <c r="BC11" s="22" t="str">
        <f>TEXT(BB11-DATE(An,1,1)+1,"000")&amp;" - "&amp;TEXT(DATE(An,12,31)-BB9,"000")-1</f>
        <v>095 - 270</v>
      </c>
      <c r="BD11" s="108" t="str">
        <f>IFERROR(INDEX(Paramètres_Application!$J$2:$J$35,MATCH(Calendrier_A3!BB11,Paramètres_Application!$I$2:$I$35,0)),"")</f>
        <v>Lundi de Pâques</v>
      </c>
      <c r="BE11" s="88" t="str">
        <f>IF(BA11="L","S" &amp; TEXT(INT((BB11-LOOKUP(BB11,DATE(YEAR(BB11)+{-1;0;1},1,3)-WEEKDAY(DATE(YEAR(BB11)+{-1;0;1},1,3))+2))/7)+1,"00"),"")</f>
        <v>S14</v>
      </c>
      <c r="BF11" s="2"/>
      <c r="BG11" s="67">
        <f t="shared" ref="BG11" si="134">BB11</f>
        <v>44291</v>
      </c>
      <c r="BH11" s="6"/>
      <c r="BI11" s="84"/>
      <c r="BJ11" s="6"/>
      <c r="BK11" s="84"/>
      <c r="BL11" s="73"/>
      <c r="BN11" s="23" t="str">
        <f t="shared" si="18"/>
        <v>M</v>
      </c>
      <c r="BO11" s="24">
        <f t="shared" ref="BO11" si="135">BO9+1</f>
        <v>44321</v>
      </c>
      <c r="BP11" s="22" t="str">
        <f>TEXT(BO11-DATE(An,1,1)+1,"000")&amp;" - "&amp;TEXT(DATE(An,12,31)-BO9,"000")-1</f>
        <v>125 - 240</v>
      </c>
      <c r="BQ11" s="108" t="str">
        <f>IFERROR(INDEX(Paramètres_Application!$J$2:$J$35,MATCH(Calendrier_A3!BO11,Paramètres_Application!$I$2:$I$35,0)),"")</f>
        <v/>
      </c>
      <c r="BR11" s="88" t="str">
        <f>IF(BN11="L","S" &amp; TEXT(INT((BO11-LOOKUP(BO11,DATE(YEAR(BO11)+{-1;0;1},1,3)-WEEKDAY(DATE(YEAR(BO11)+{-1;0;1},1,3))+2))/7)+1,"00"),"")</f>
        <v/>
      </c>
      <c r="BS11" s="2"/>
      <c r="BT11" s="67">
        <f t="shared" ref="BT11" si="136">BO11</f>
        <v>44321</v>
      </c>
      <c r="BU11" s="6"/>
      <c r="BV11" s="84"/>
      <c r="BW11" s="6"/>
      <c r="BX11" s="84"/>
      <c r="BY11" s="73"/>
      <c r="CA11" s="23" t="str">
        <f t="shared" si="19"/>
        <v>S</v>
      </c>
      <c r="CB11" s="24">
        <f t="shared" ref="CB11" si="137">CB9+1</f>
        <v>44352</v>
      </c>
      <c r="CC11" s="22" t="str">
        <f>TEXT(CB11-DATE(An,1,1)+1,"000")&amp;" - "&amp;TEXT(DATE(An,12,31)-CB9,"000")-1</f>
        <v>156 - 209</v>
      </c>
      <c r="CD11" s="108" t="str">
        <f>IFERROR(INDEX(Paramètres_Application!$J$2:$J$35,MATCH(Calendrier_A3!CB11,Paramètres_Application!$I$2:$I$35,0)),"")</f>
        <v/>
      </c>
      <c r="CE11" s="88" t="str">
        <f>IF(CA11="L","S" &amp; TEXT(INT((CB11-LOOKUP(CB11,DATE(YEAR(CB11)+{-1;0;1},1,3)-WEEKDAY(DATE(YEAR(CB11)+{-1;0;1},1,3))+2))/7)+1,"00"),"")</f>
        <v/>
      </c>
      <c r="CF11" s="2"/>
      <c r="CG11" s="67">
        <f t="shared" ref="CG11" si="138">CB11</f>
        <v>44352</v>
      </c>
      <c r="CH11" s="6"/>
      <c r="CI11" s="84"/>
      <c r="CJ11" s="6"/>
      <c r="CK11" s="84"/>
      <c r="CL11" s="73"/>
      <c r="CN11" s="23" t="str">
        <f t="shared" si="20"/>
        <v>L</v>
      </c>
      <c r="CO11" s="24">
        <f t="shared" ref="CO11" si="139">CO9+1</f>
        <v>44382</v>
      </c>
      <c r="CP11" s="22" t="str">
        <f>TEXT(CO11-DATE(An,1,1)+1,"000")&amp;" - "&amp;TEXT(DATE(An,12,31)-CO9,"000")-1</f>
        <v>186 - 179</v>
      </c>
      <c r="CQ11" s="108" t="str">
        <f>IFERROR(INDEX(Paramètres_Application!$J$2:$J$35,MATCH(Calendrier_A3!CO11,Paramètres_Application!$I$2:$I$35,0)),"")</f>
        <v/>
      </c>
      <c r="CR11" s="88" t="str">
        <f>IF(CN11="L","S" &amp; TEXT(INT((CO11-LOOKUP(CO11,DATE(YEAR(CO11)+{-1;0;1},1,3)-WEEKDAY(DATE(YEAR(CO11)+{-1;0;1},1,3))+2))/7)+1,"00"),"")</f>
        <v>S27</v>
      </c>
      <c r="CS11" s="2"/>
      <c r="CT11" s="67">
        <f t="shared" ref="CT11" si="140">CO11</f>
        <v>44382</v>
      </c>
      <c r="CU11" s="6"/>
      <c r="CV11" s="84"/>
      <c r="CW11" s="6"/>
      <c r="CX11" s="84"/>
      <c r="CY11" s="73"/>
      <c r="CZ11" s="18"/>
      <c r="DA11" s="23" t="str">
        <f t="shared" si="21"/>
        <v>S</v>
      </c>
      <c r="DB11" s="24">
        <f t="shared" ref="DB11" si="141">DB9+1</f>
        <v>44352</v>
      </c>
      <c r="DC11" s="22" t="str">
        <f>TEXT(DB11-DATE(An,1,1)+1,"000")&amp;" - "&amp;TEXT(DATE(An,12,31)-DB9,"000")-1</f>
        <v>156 - 209</v>
      </c>
      <c r="DD11" s="108" t="str">
        <f>IFERROR(INDEX(Paramètres_Application!$J$2:$J$35,MATCH(Calendrier_A3!DB11,Paramètres_Application!$I$2:$I$35,0)),"")</f>
        <v/>
      </c>
      <c r="DE11" s="88" t="str">
        <f>IF(DA11="L","S" &amp; TEXT(INT((DB11-LOOKUP(DB11,DATE(YEAR(DB11)+{-1;0;1},1,3)-WEEKDAY(DATE(YEAR(DB11)+{-1;0;1},1,3))+2))/7)+1,"00"),"")</f>
        <v/>
      </c>
      <c r="DF11" s="2"/>
      <c r="DG11" s="67">
        <f t="shared" ref="DG11" si="142">DB11</f>
        <v>44352</v>
      </c>
      <c r="DH11" s="6"/>
      <c r="DI11" s="84"/>
      <c r="DJ11" s="6"/>
      <c r="DK11" s="84"/>
      <c r="DL11" s="73"/>
      <c r="DN11" s="23" t="str">
        <f t="shared" si="22"/>
        <v>L</v>
      </c>
      <c r="DO11" s="24">
        <f t="shared" ref="DO11" si="143">DO9+1</f>
        <v>44382</v>
      </c>
      <c r="DP11" s="22" t="str">
        <f>TEXT(DO11-DATE(An,1,1)+1,"000")&amp;" - "&amp;TEXT(DATE(An,12,31)-DO9,"000")-1</f>
        <v>186 - 179</v>
      </c>
      <c r="DQ11" s="108" t="str">
        <f>IFERROR(INDEX(Paramètres_Application!$J$2:$J$35,MATCH(Calendrier_A3!DO11,Paramètres_Application!$I$2:$I$35,0)),"")</f>
        <v/>
      </c>
      <c r="DR11" s="88" t="str">
        <f>IF(DN11="L","S" &amp; TEXT(INT((DO11-LOOKUP(DO11,DATE(YEAR(DO11)+{-1;0;1},1,3)-WEEKDAY(DATE(YEAR(DO11)+{-1;0;1},1,3))+2))/7)+1,"00"),"")</f>
        <v>S27</v>
      </c>
      <c r="DS11" s="2"/>
      <c r="DT11" s="67">
        <f t="shared" ref="DT11" si="144">DO11</f>
        <v>44382</v>
      </c>
      <c r="DU11" s="6"/>
      <c r="DV11" s="84"/>
      <c r="DW11" s="6"/>
      <c r="DX11" s="84"/>
      <c r="DY11" s="73"/>
      <c r="EA11" s="23" t="str">
        <f t="shared" si="23"/>
        <v>J</v>
      </c>
      <c r="EB11" s="24">
        <f t="shared" ref="EB11" si="145">EB9+1</f>
        <v>44413</v>
      </c>
      <c r="EC11" s="22" t="str">
        <f>TEXT(EB11-DATE(An,1,1)+1,"000")&amp;" - "&amp;TEXT(DATE(An,12,31)-EB9,"000")-1</f>
        <v>217 - 148</v>
      </c>
      <c r="ED11" s="108" t="str">
        <f>IFERROR(INDEX(Paramètres_Application!$J$2:$J$35,MATCH(Calendrier_A3!EB11,Paramètres_Application!$I$2:$I$35,0)),"")</f>
        <v/>
      </c>
      <c r="EE11" s="88" t="str">
        <f>IF(EA11="L","S" &amp; TEXT(INT((EB11-LOOKUP(EB11,DATE(YEAR(EB11)+{-1;0;1},1,3)-WEEKDAY(DATE(YEAR(EB11)+{-1;0;1},1,3))+2))/7)+1,"00"),"")</f>
        <v/>
      </c>
      <c r="EF11" s="2"/>
      <c r="EG11" s="67">
        <f t="shared" ref="EG11" si="146">EB11</f>
        <v>44413</v>
      </c>
      <c r="EH11" s="6"/>
      <c r="EI11" s="84"/>
      <c r="EJ11" s="6"/>
      <c r="EK11" s="84"/>
      <c r="EL11" s="73"/>
      <c r="EN11" s="23" t="str">
        <f t="shared" si="24"/>
        <v>D</v>
      </c>
      <c r="EO11" s="24">
        <f t="shared" ref="EO11" si="147">EO9+1</f>
        <v>44444</v>
      </c>
      <c r="EP11" s="22" t="str">
        <f>TEXT(EO11-DATE(An,1,1)+1,"000")&amp;" - "&amp;TEXT(DATE(An,12,31)-EO9,"000")-1</f>
        <v>248 - 117</v>
      </c>
      <c r="EQ11" s="108" t="str">
        <f>IFERROR(INDEX(Paramètres_Application!$J$2:$J$35,MATCH(Calendrier_A3!EO11,Paramètres_Application!$I$2:$I$35,0)),"")</f>
        <v/>
      </c>
      <c r="ER11" s="88" t="str">
        <f>IF(EN11="L","S" &amp; TEXT(INT((EO11-LOOKUP(EO11,DATE(YEAR(EO11)+{-1;0;1},1,3)-WEEKDAY(DATE(YEAR(EO11)+{-1;0;1},1,3))+2))/7)+1,"00"),"")</f>
        <v/>
      </c>
      <c r="ES11" s="2"/>
      <c r="ET11" s="67">
        <f t="shared" ref="ET11" si="148">EO11</f>
        <v>44444</v>
      </c>
      <c r="EU11" s="6"/>
      <c r="EV11" s="84"/>
      <c r="EW11" s="6"/>
      <c r="EX11" s="84"/>
      <c r="EY11" s="73"/>
      <c r="FA11" s="23" t="str">
        <f t="shared" si="25"/>
        <v>M</v>
      </c>
      <c r="FB11" s="24">
        <f t="shared" ref="FB11" si="149">FB9+1</f>
        <v>44474</v>
      </c>
      <c r="FC11" s="22" t="str">
        <f>TEXT(FB11-DATE(An,1,1)+1,"000")&amp;" - "&amp;TEXT(DATE(An,12,31)-FB9,"000")-1</f>
        <v>278 - 87</v>
      </c>
      <c r="FD11" s="108" t="str">
        <f>IFERROR(INDEX(Paramètres_Application!$J$2:$J$35,MATCH(Calendrier_A3!FB11,Paramètres_Application!$I$2:$I$35,0)),"")</f>
        <v/>
      </c>
      <c r="FE11" s="88" t="str">
        <f>IF(FA11="L","S" &amp; TEXT(INT((FB11-LOOKUP(FB11,DATE(YEAR(FB11)+{-1;0;1},1,3)-WEEKDAY(DATE(YEAR(FB11)+{-1;0;1},1,3))+2))/7)+1,"00"),"")</f>
        <v/>
      </c>
      <c r="FF11" s="2"/>
      <c r="FG11" s="67">
        <f t="shared" ref="FG11" si="150">FB11</f>
        <v>44474</v>
      </c>
      <c r="FH11" s="6"/>
      <c r="FI11" s="84"/>
      <c r="FJ11" s="6"/>
      <c r="FK11" s="84"/>
      <c r="FL11" s="73"/>
      <c r="FN11" s="23" t="str">
        <f t="shared" si="26"/>
        <v>V</v>
      </c>
      <c r="FO11" s="24">
        <f t="shared" ref="FO11" si="151">FO9+1</f>
        <v>44505</v>
      </c>
      <c r="FP11" s="22" t="str">
        <f>TEXT(FO11-DATE(An,1,1)+1,"000")&amp;" - "&amp;TEXT(DATE(An,12,31)-FO9,"000")-1</f>
        <v>309 - 56</v>
      </c>
      <c r="FQ11" s="108" t="str">
        <f>IFERROR(INDEX(Paramètres_Application!$J$2:$J$35,MATCH(Calendrier_A3!FO11,Paramètres_Application!$I$2:$I$35,0)),"")</f>
        <v/>
      </c>
      <c r="FR11" s="88" t="str">
        <f>IF(FN11="L","S" &amp; TEXT(INT((FO11-LOOKUP(FO11,DATE(YEAR(FO11)+{-1;0;1},1,3)-WEEKDAY(DATE(YEAR(FO11)+{-1;0;1},1,3))+2))/7)+1,"00"),"")</f>
        <v/>
      </c>
      <c r="FS11" s="32"/>
      <c r="FT11" s="67">
        <f t="shared" ref="FT11" si="152">FO11</f>
        <v>44505</v>
      </c>
      <c r="FU11" s="6"/>
      <c r="FV11" s="84"/>
      <c r="FW11" s="6"/>
      <c r="FX11" s="84"/>
      <c r="FY11" s="73"/>
      <c r="GA11" s="23" t="str">
        <f t="shared" si="27"/>
        <v>D</v>
      </c>
      <c r="GB11" s="24">
        <f t="shared" ref="GB11" si="153">GB9+1</f>
        <v>44535</v>
      </c>
      <c r="GC11" s="22" t="str">
        <f>TEXT(GB11-DATE(An,1,1)+1,"000")&amp;" - "&amp;TEXT(DATE(An,12,31)-GB9,"000")-1</f>
        <v>339 - 26</v>
      </c>
      <c r="GD11" s="108" t="str">
        <f>IFERROR(INDEX(Paramètres_Application!$J$2:$J$35,MATCH(Calendrier_A3!GB11,Paramètres_Application!$I$2:$I$35,0)),"")</f>
        <v/>
      </c>
      <c r="GE11" s="88" t="str">
        <f>IF(GA11="L","S" &amp; TEXT(INT((GB11-LOOKUP(GB11,DATE(YEAR(GB11)+{-1;0;1},1,3)-WEEKDAY(DATE(YEAR(GB11)+{-1;0;1},1,3))+2))/7)+1,"00"),"")</f>
        <v/>
      </c>
      <c r="GF11" s="2"/>
      <c r="GG11" s="67">
        <f t="shared" ref="GG11" si="154">GB11</f>
        <v>44535</v>
      </c>
      <c r="GH11" s="6"/>
      <c r="GI11" s="84"/>
      <c r="GJ11" s="6"/>
      <c r="GK11" s="84"/>
      <c r="GL11" s="73"/>
      <c r="GN11" s="23" t="str">
        <f t="shared" si="28"/>
        <v>M</v>
      </c>
      <c r="GO11" s="24">
        <f t="shared" ref="GO11" si="155">GO9+1</f>
        <v>44566</v>
      </c>
      <c r="GP11" s="22" t="str">
        <f>TEXT(GO11-DATE(An+1,1,1)+1,"000")&amp;" - "&amp;TEXT(DATE(An+1,12,31)-GO9,"000")-1</f>
        <v>005 - 360</v>
      </c>
      <c r="GQ11" s="108" t="str">
        <f>IFERROR(INDEX(Paramètres_Application!$J$2:$J$35,MATCH(Calendrier_A3!GO11,Paramètres_Application!$I$2:$I$35,0)),"")</f>
        <v/>
      </c>
      <c r="GR11" s="88" t="str">
        <f>IF(GN11="L","S" &amp; TEXT(INT((GO11-LOOKUP(GO11,DATE(YEAR(GO11)+{-1;0;1},1,3)-WEEKDAY(DATE(YEAR(GO11)+{-1;0;1},1,3))+2))/7)+1,"00"),"")</f>
        <v/>
      </c>
      <c r="GS11" s="2"/>
      <c r="GT11" s="67">
        <f t="shared" ref="GT11" si="156">GO11</f>
        <v>44566</v>
      </c>
      <c r="GU11" s="6"/>
      <c r="GV11" s="84"/>
      <c r="GW11" s="6"/>
      <c r="GX11" s="84"/>
      <c r="GY11" s="73"/>
    </row>
    <row r="12" spans="1:207" ht="22.5" customHeight="1" x14ac:dyDescent="0.25">
      <c r="A12" s="81" t="str">
        <f>INDEX(Paramètres_Application!$N$1:$N$367,SUMPRODUCT((Paramètres_Application!$L$2:$L$367=MONTH(B11))*(DAY(B11)=Paramètres_Application!$M$2:$M$367)*ROW(Paramètres_Application!$L$2:$L$367)))</f>
        <v xml:space="preserve"> Gérald</v>
      </c>
      <c r="B12" s="82"/>
      <c r="C12" s="83"/>
      <c r="D12" s="109"/>
      <c r="E12" s="89"/>
      <c r="F12" s="2"/>
      <c r="G12" s="67">
        <f t="shared" ref="G12" si="157">B11</f>
        <v>44170</v>
      </c>
      <c r="H12" s="6"/>
      <c r="I12" s="84"/>
      <c r="J12" s="6"/>
      <c r="K12" s="84"/>
      <c r="L12" s="73"/>
      <c r="N12" s="81" t="str">
        <f>INDEX(Paramètres_Application!$N$1:$N$367,SUMPRODUCT((Paramètres_Application!$L$2:$L$367=MONTH(O11))*(DAY(O11)=Paramètres_Application!$M$2:$M$367)*ROW(Paramètres_Application!$L$2:$L$367)))</f>
        <v xml:space="preserve"> Edouard</v>
      </c>
      <c r="O12" s="82"/>
      <c r="P12" s="83"/>
      <c r="Q12" s="109"/>
      <c r="R12" s="89"/>
      <c r="S12" s="2"/>
      <c r="T12" s="67">
        <f t="shared" ref="T12" si="158">O11</f>
        <v>44201</v>
      </c>
      <c r="U12" s="6"/>
      <c r="V12" s="84"/>
      <c r="W12" s="6"/>
      <c r="X12" s="84"/>
      <c r="Y12" s="73"/>
      <c r="AA12" s="81" t="str">
        <f>INDEX(Paramètres_Application!$N$1:$N$367,SUMPRODUCT((Paramètres_Application!$L$2:$L$367=MONTH(AB11))*(DAY(AB11)=Paramètres_Application!$M$2:$M$367)*ROW(Paramètres_Application!$L$2:$L$367)))</f>
        <v xml:space="preserve"> Agathe</v>
      </c>
      <c r="AB12" s="82"/>
      <c r="AC12" s="83"/>
      <c r="AD12" s="109"/>
      <c r="AE12" s="89"/>
      <c r="AF12" s="2"/>
      <c r="AG12" s="67">
        <f t="shared" ref="AG12" si="159">AB11</f>
        <v>44232</v>
      </c>
      <c r="AH12" s="6"/>
      <c r="AI12" s="84"/>
      <c r="AJ12" s="6"/>
      <c r="AK12" s="84"/>
      <c r="AL12" s="73"/>
      <c r="AN12" s="81" t="str">
        <f>INDEX(Paramètres_Application!$N$1:$N$367,SUMPRODUCT((Paramètres_Application!$L$2:$L$367=MONTH(AO11))*(DAY(AO11)=Paramètres_Application!$M$2:$M$367)*ROW(Paramètres_Application!$L$2:$L$367)))</f>
        <v xml:space="preserve"> Olive</v>
      </c>
      <c r="AO12" s="82"/>
      <c r="AP12" s="83"/>
      <c r="AQ12" s="109"/>
      <c r="AR12" s="89"/>
      <c r="AS12" s="2"/>
      <c r="AT12" s="67">
        <f t="shared" ref="AT12" si="160">AO11</f>
        <v>44260</v>
      </c>
      <c r="AU12" s="6"/>
      <c r="AV12" s="84"/>
      <c r="AW12" s="6"/>
      <c r="AX12" s="84"/>
      <c r="AY12" s="73"/>
      <c r="BA12" s="81" t="str">
        <f>INDEX(Paramètres_Application!$N$1:$N$367,SUMPRODUCT((Paramètres_Application!$L$2:$L$367=MONTH(BB11))*(DAY(BB11)=Paramètres_Application!$M$2:$M$367)*ROW(Paramètres_Application!$L$2:$L$367)))</f>
        <v xml:space="preserve"> Irène</v>
      </c>
      <c r="BB12" s="82"/>
      <c r="BC12" s="83"/>
      <c r="BD12" s="109"/>
      <c r="BE12" s="89"/>
      <c r="BF12" s="2"/>
      <c r="BG12" s="67">
        <f t="shared" ref="BG12" si="161">BB11</f>
        <v>44291</v>
      </c>
      <c r="BH12" s="6"/>
      <c r="BI12" s="84"/>
      <c r="BJ12" s="6"/>
      <c r="BK12" s="84"/>
      <c r="BL12" s="73"/>
      <c r="BN12" s="81" t="str">
        <f>INDEX(Paramètres_Application!$N$1:$N$367,SUMPRODUCT((Paramètres_Application!$L$2:$L$367=MONTH(BO11))*(DAY(BO11)=Paramètres_Application!$M$2:$M$367)*ROW(Paramètres_Application!$L$2:$L$367)))</f>
        <v xml:space="preserve"> Judith</v>
      </c>
      <c r="BO12" s="82"/>
      <c r="BP12" s="83"/>
      <c r="BQ12" s="109"/>
      <c r="BR12" s="89"/>
      <c r="BS12" s="2"/>
      <c r="BT12" s="67">
        <f t="shared" ref="BT12" si="162">BO11</f>
        <v>44321</v>
      </c>
      <c r="BU12" s="6"/>
      <c r="BV12" s="84"/>
      <c r="BW12" s="6"/>
      <c r="BX12" s="84"/>
      <c r="BY12" s="73"/>
      <c r="CA12" s="81" t="str">
        <f>INDEX(Paramètres_Application!$N$1:$N$367,SUMPRODUCT((Paramètres_Application!$L$2:$L$367=MONTH(CB11))*(DAY(CB11)=Paramètres_Application!$M$2:$M$367)*ROW(Paramètres_Application!$L$2:$L$367)))</f>
        <v xml:space="preserve"> Igor</v>
      </c>
      <c r="CB12" s="82"/>
      <c r="CC12" s="83"/>
      <c r="CD12" s="109"/>
      <c r="CE12" s="89"/>
      <c r="CF12" s="2"/>
      <c r="CG12" s="67">
        <f t="shared" ref="CG12" si="163">CB11</f>
        <v>44352</v>
      </c>
      <c r="CH12" s="6"/>
      <c r="CI12" s="84"/>
      <c r="CJ12" s="6"/>
      <c r="CK12" s="84"/>
      <c r="CL12" s="73"/>
      <c r="CN12" s="81" t="str">
        <f>INDEX(Paramètres_Application!$N$1:$N$367,SUMPRODUCT((Paramètres_Application!$L$2:$L$367=MONTH(CO11))*(DAY(CO11)=Paramètres_Application!$M$2:$M$367)*ROW(Paramètres_Application!$L$2:$L$367)))</f>
        <v xml:space="preserve"> Antoine</v>
      </c>
      <c r="CO12" s="82"/>
      <c r="CP12" s="83"/>
      <c r="CQ12" s="109"/>
      <c r="CR12" s="89"/>
      <c r="CS12" s="2"/>
      <c r="CT12" s="67">
        <f t="shared" ref="CT12" si="164">CO11</f>
        <v>44382</v>
      </c>
      <c r="CU12" s="6"/>
      <c r="CV12" s="84"/>
      <c r="CW12" s="6"/>
      <c r="CX12" s="84"/>
      <c r="CY12" s="73"/>
      <c r="CZ12" s="18"/>
      <c r="DA12" s="81" t="str">
        <f>INDEX(Paramètres_Application!$N$1:$N$367,SUMPRODUCT((Paramètres_Application!$L$2:$L$367=MONTH(DB11))*(DAY(DB11)=Paramètres_Application!$M$2:$M$367)*ROW(Paramètres_Application!$L$2:$L$367)))</f>
        <v xml:space="preserve"> Igor</v>
      </c>
      <c r="DB12" s="82"/>
      <c r="DC12" s="83"/>
      <c r="DD12" s="109"/>
      <c r="DE12" s="89"/>
      <c r="DF12" s="2"/>
      <c r="DG12" s="67">
        <f t="shared" ref="DG12" si="165">DB11</f>
        <v>44352</v>
      </c>
      <c r="DH12" s="6"/>
      <c r="DI12" s="84"/>
      <c r="DJ12" s="6"/>
      <c r="DK12" s="84"/>
      <c r="DL12" s="73"/>
      <c r="DN12" s="81" t="str">
        <f>INDEX(Paramètres_Application!$N$1:$N$367,SUMPRODUCT((Paramètres_Application!$L$2:$L$367=MONTH(DO11))*(DAY(DO11)=Paramètres_Application!$M$2:$M$367)*ROW(Paramètres_Application!$L$2:$L$367)))</f>
        <v xml:space="preserve"> Antoine</v>
      </c>
      <c r="DO12" s="82"/>
      <c r="DP12" s="83"/>
      <c r="DQ12" s="109"/>
      <c r="DR12" s="89"/>
      <c r="DS12" s="2"/>
      <c r="DT12" s="67">
        <f t="shared" ref="DT12" si="166">DO11</f>
        <v>44382</v>
      </c>
      <c r="DU12" s="6"/>
      <c r="DV12" s="84"/>
      <c r="DW12" s="6"/>
      <c r="DX12" s="84"/>
      <c r="DY12" s="73"/>
      <c r="EA12" s="81" t="str">
        <f>INDEX(Paramètres_Application!$N$1:$N$367,SUMPRODUCT((Paramètres_Application!$L$2:$L$367=MONTH(EB11))*(DAY(EB11)=Paramètres_Application!$M$2:$M$367)*ROW(Paramètres_Application!$L$2:$L$367)))</f>
        <v xml:space="preserve"> Abel</v>
      </c>
      <c r="EB12" s="82"/>
      <c r="EC12" s="83"/>
      <c r="ED12" s="109"/>
      <c r="EE12" s="89"/>
      <c r="EF12" s="2"/>
      <c r="EG12" s="67">
        <f t="shared" ref="EG12" si="167">EB11</f>
        <v>44413</v>
      </c>
      <c r="EH12" s="6"/>
      <c r="EI12" s="84"/>
      <c r="EJ12" s="6"/>
      <c r="EK12" s="84"/>
      <c r="EL12" s="73"/>
      <c r="EN12" s="81" t="str">
        <f>INDEX(Paramètres_Application!$N$1:$N$367,SUMPRODUCT((Paramètres_Application!$L$2:$L$367=MONTH(EO11))*(DAY(EO11)=Paramètres_Application!$M$2:$M$367)*ROW(Paramètres_Application!$L$2:$L$367)))</f>
        <v xml:space="preserve"> Raïssa</v>
      </c>
      <c r="EO12" s="82"/>
      <c r="EP12" s="83"/>
      <c r="EQ12" s="109"/>
      <c r="ER12" s="89"/>
      <c r="ES12" s="2"/>
      <c r="ET12" s="67">
        <f t="shared" ref="ET12" si="168">EO11</f>
        <v>44444</v>
      </c>
      <c r="EU12" s="6"/>
      <c r="EV12" s="84"/>
      <c r="EW12" s="6"/>
      <c r="EX12" s="84"/>
      <c r="EY12" s="73"/>
      <c r="FA12" s="81" t="str">
        <f>INDEX(Paramètres_Application!$N$1:$N$367,SUMPRODUCT((Paramètres_Application!$L$2:$L$367=MONTH(FB11))*(DAY(FB11)=Paramètres_Application!$M$2:$M$367)*ROW(Paramètres_Application!$L$2:$L$367)))</f>
        <v xml:space="preserve"> Fleur</v>
      </c>
      <c r="FB12" s="82"/>
      <c r="FC12" s="83"/>
      <c r="FD12" s="109"/>
      <c r="FE12" s="89"/>
      <c r="FF12" s="2"/>
      <c r="FG12" s="67">
        <f t="shared" ref="FG12" si="169">FB11</f>
        <v>44474</v>
      </c>
      <c r="FH12" s="6"/>
      <c r="FI12" s="84"/>
      <c r="FJ12" s="6"/>
      <c r="FK12" s="84"/>
      <c r="FL12" s="73"/>
      <c r="FN12" s="81" t="str">
        <f>INDEX(Paramètres_Application!$N$1:$N$367,SUMPRODUCT((Paramètres_Application!$L$2:$L$367=MONTH(FO11))*(DAY(FO11)=Paramètres_Application!$M$2:$M$367)*ROW(Paramètres_Application!$L$2:$L$367)))</f>
        <v xml:space="preserve"> Sylvie</v>
      </c>
      <c r="FO12" s="82"/>
      <c r="FP12" s="83"/>
      <c r="FQ12" s="109"/>
      <c r="FR12" s="89"/>
      <c r="FS12" s="32"/>
      <c r="FT12" s="67">
        <f t="shared" ref="FT12" si="170">FO11</f>
        <v>44505</v>
      </c>
      <c r="FU12" s="6"/>
      <c r="FV12" s="84"/>
      <c r="FW12" s="6"/>
      <c r="FX12" s="84"/>
      <c r="FY12" s="73"/>
      <c r="GA12" s="81" t="str">
        <f>INDEX(Paramètres_Application!$N$1:$N$367,SUMPRODUCT((Paramètres_Application!$L$2:$L$367=MONTH(GB11))*(DAY(GB11)=Paramètres_Application!$M$2:$M$367)*ROW(Paramètres_Application!$L$2:$L$367)))</f>
        <v xml:space="preserve"> Gérald</v>
      </c>
      <c r="GB12" s="82"/>
      <c r="GC12" s="83"/>
      <c r="GD12" s="109"/>
      <c r="GE12" s="89"/>
      <c r="GF12" s="2"/>
      <c r="GG12" s="67">
        <f t="shared" ref="GG12" si="171">GB11</f>
        <v>44535</v>
      </c>
      <c r="GH12" s="6"/>
      <c r="GI12" s="84"/>
      <c r="GJ12" s="6"/>
      <c r="GK12" s="84"/>
      <c r="GL12" s="73"/>
      <c r="GN12" s="81" t="str">
        <f>INDEX(Paramètres_Application!$N$1:$N$367,SUMPRODUCT((Paramètres_Application!$L$2:$L$367=MONTH(GO11))*(DAY(GO11)=Paramètres_Application!$M$2:$M$367)*ROW(Paramètres_Application!$L$2:$L$367)))</f>
        <v xml:space="preserve"> Edouard</v>
      </c>
      <c r="GO12" s="82"/>
      <c r="GP12" s="83"/>
      <c r="GQ12" s="109"/>
      <c r="GR12" s="89"/>
      <c r="GS12" s="2"/>
      <c r="GT12" s="67">
        <f t="shared" ref="GT12" si="172">GO11</f>
        <v>44566</v>
      </c>
      <c r="GU12" s="6"/>
      <c r="GV12" s="84"/>
      <c r="GW12" s="6"/>
      <c r="GX12" s="84"/>
      <c r="GY12" s="73"/>
    </row>
    <row r="13" spans="1:207" ht="22.5" customHeight="1" x14ac:dyDescent="0.25">
      <c r="A13" s="23" t="str">
        <f t="shared" si="13"/>
        <v>D</v>
      </c>
      <c r="B13" s="24">
        <f t="shared" ref="B13" si="173">B11+1</f>
        <v>44171</v>
      </c>
      <c r="C13" s="22" t="str">
        <f>TEXT(B13-DATE(An-1,1,1)+((DATE(An,1,1)-DATE(An-1,1,1))-365),"000")&amp;" - "&amp;TEXT(DATE(An-1,12,31)-B13,"000")</f>
        <v>341 - 025</v>
      </c>
      <c r="D13" s="108" t="str">
        <f>IFERROR(INDEX(Paramètres_Application!$J$2:$J$35,MATCH(Calendrier_A3!B13,Paramètres_Application!$I$2:$I$35,0)),"")</f>
        <v/>
      </c>
      <c r="E13" s="88" t="str">
        <f>IF(A13="L","S" &amp; TEXT(INT((B13-LOOKUP(B13,DATE(YEAR(B13)+{-1;0;1},1,3)-WEEKDAY(DATE(YEAR(B13)+{-1;0;1},1,3))+2))/7)+1,"00"),"")</f>
        <v/>
      </c>
      <c r="F13" s="2"/>
      <c r="G13" s="67">
        <f t="shared" ref="G13" si="174">B13</f>
        <v>44171</v>
      </c>
      <c r="H13" s="6"/>
      <c r="I13" s="84"/>
      <c r="J13" s="6"/>
      <c r="K13" s="84"/>
      <c r="L13" s="73"/>
      <c r="N13" s="9" t="str">
        <f t="shared" si="14"/>
        <v>M</v>
      </c>
      <c r="O13" s="21">
        <f t="shared" ref="O13" si="175">O11+1</f>
        <v>44202</v>
      </c>
      <c r="P13" s="22" t="str">
        <f>TEXT(O13-DATE(An,1,1)+1,"000")&amp;" - "&amp;TEXT(DATE(An,12,31)-O11,"000")-1</f>
        <v>006 - 359</v>
      </c>
      <c r="Q13" s="108" t="str">
        <f>IFERROR(INDEX(Paramètres_Application!$J$2:$J$35,MATCH(Calendrier_A3!O13,Paramètres_Application!$I$2:$I$35,0)),"")</f>
        <v/>
      </c>
      <c r="R13" s="88" t="str">
        <f>IF(N13="L","S" &amp; TEXT(INT((O13-LOOKUP(O13,DATE(YEAR(O13)+{-1;0;1},1,3)-WEEKDAY(DATE(YEAR(O13)+{-1;0;1},1,3))+2))/7)+1,"00"),"")</f>
        <v/>
      </c>
      <c r="S13" s="2"/>
      <c r="T13" s="67">
        <f t="shared" ref="T13" si="176">O13</f>
        <v>44202</v>
      </c>
      <c r="U13" s="6"/>
      <c r="V13" s="84"/>
      <c r="W13" s="6"/>
      <c r="X13" s="84"/>
      <c r="Y13" s="73"/>
      <c r="AA13" s="23" t="str">
        <f t="shared" si="15"/>
        <v>S</v>
      </c>
      <c r="AB13" s="24">
        <f t="shared" ref="AB13" si="177">AB11+1</f>
        <v>44233</v>
      </c>
      <c r="AC13" s="22" t="str">
        <f>TEXT(AB13-DATE(An,1,1)+1,"000")&amp;" - "&amp;TEXT(DATE(An,12,31)-AB11,"000")-1</f>
        <v>037 - 328</v>
      </c>
      <c r="AD13" s="108" t="str">
        <f>IFERROR(INDEX(Paramètres_Application!$J$2:$J$35,MATCH(Calendrier_A3!AB13,Paramètres_Application!$I$2:$I$35,0)),"")</f>
        <v/>
      </c>
      <c r="AE13" s="88" t="str">
        <f>IF(AA13="L","S" &amp; TEXT(INT((AB13-LOOKUP(AB13,DATE(YEAR(AB13)+{-1;0;1},1,3)-WEEKDAY(DATE(YEAR(AB13)+{-1;0;1},1,3))+2))/7)+1,"00"),"")</f>
        <v/>
      </c>
      <c r="AF13" s="2"/>
      <c r="AG13" s="67">
        <f t="shared" ref="AG13" si="178">AB13</f>
        <v>44233</v>
      </c>
      <c r="AH13" s="6"/>
      <c r="AI13" s="84"/>
      <c r="AJ13" s="6"/>
      <c r="AK13" s="84"/>
      <c r="AL13" s="73"/>
      <c r="AN13" s="23" t="str">
        <f t="shared" si="16"/>
        <v>S</v>
      </c>
      <c r="AO13" s="24">
        <f t="shared" ref="AO13" si="179">AO11+1</f>
        <v>44261</v>
      </c>
      <c r="AP13" s="22" t="str">
        <f>TEXT(AO13-DATE(An,1,1)+1,"000")&amp;" - "&amp;TEXT(DATE(An,12,31)-AO11,"000")-1</f>
        <v>065 - 300</v>
      </c>
      <c r="AQ13" s="108" t="str">
        <f>IFERROR(INDEX(Paramètres_Application!$J$2:$J$35,MATCH(Calendrier_A3!AO13,Paramètres_Application!$I$2:$I$35,0)),"")</f>
        <v/>
      </c>
      <c r="AR13" s="88" t="str">
        <f>IF(AN13="L","S" &amp; TEXT(INT((AO13-LOOKUP(AO13,DATE(YEAR(AO13)+{-1;0;1},1,3)-WEEKDAY(DATE(YEAR(AO13)+{-1;0;1},1,3))+2))/7)+1,"00"),"")</f>
        <v/>
      </c>
      <c r="AS13" s="2"/>
      <c r="AT13" s="67">
        <f t="shared" ref="AT13" si="180">AO13</f>
        <v>44261</v>
      </c>
      <c r="AU13" s="6"/>
      <c r="AV13" s="84"/>
      <c r="AW13" s="6"/>
      <c r="AX13" s="84"/>
      <c r="AY13" s="73"/>
      <c r="BA13" s="23" t="str">
        <f t="shared" si="17"/>
        <v>M</v>
      </c>
      <c r="BB13" s="24">
        <f t="shared" ref="BB13" si="181">BB11+1</f>
        <v>44292</v>
      </c>
      <c r="BC13" s="22" t="str">
        <f>TEXT(BB13-DATE(An,1,1)+1,"000")&amp;" - "&amp;TEXT(DATE(An,12,31)-BB11,"000")-1</f>
        <v>096 - 269</v>
      </c>
      <c r="BD13" s="108" t="str">
        <f>IFERROR(INDEX(Paramètres_Application!$J$2:$J$35,MATCH(Calendrier_A3!BB13,Paramètres_Application!$I$2:$I$35,0)),"")</f>
        <v/>
      </c>
      <c r="BE13" s="88" t="str">
        <f>IF(BA13="L","S" &amp; TEXT(INT((BB13-LOOKUP(BB13,DATE(YEAR(BB13)+{-1;0;1},1,3)-WEEKDAY(DATE(YEAR(BB13)+{-1;0;1},1,3))+2))/7)+1,"00"),"")</f>
        <v/>
      </c>
      <c r="BF13" s="2"/>
      <c r="BG13" s="67">
        <f t="shared" ref="BG13" si="182">BB13</f>
        <v>44292</v>
      </c>
      <c r="BH13" s="6"/>
      <c r="BI13" s="84"/>
      <c r="BJ13" s="6"/>
      <c r="BK13" s="84"/>
      <c r="BL13" s="73"/>
      <c r="BN13" s="23" t="str">
        <f t="shared" si="18"/>
        <v>J</v>
      </c>
      <c r="BO13" s="24">
        <f t="shared" ref="BO13" si="183">BO11+1</f>
        <v>44322</v>
      </c>
      <c r="BP13" s="22" t="str">
        <f>TEXT(BO13-DATE(An,1,1)+1,"000")&amp;" - "&amp;TEXT(DATE(An,12,31)-BO11,"000")-1</f>
        <v>126 - 239</v>
      </c>
      <c r="BQ13" s="108" t="str">
        <f>IFERROR(INDEX(Paramètres_Application!$J$2:$J$35,MATCH(Calendrier_A3!BO13,Paramètres_Application!$I$2:$I$35,0)),"")</f>
        <v/>
      </c>
      <c r="BR13" s="88" t="str">
        <f>IF(BN13="L","S" &amp; TEXT(INT((BO13-LOOKUP(BO13,DATE(YEAR(BO13)+{-1;0;1},1,3)-WEEKDAY(DATE(YEAR(BO13)+{-1;0;1},1,3))+2))/7)+1,"00"),"")</f>
        <v/>
      </c>
      <c r="BS13" s="2"/>
      <c r="BT13" s="67">
        <f t="shared" ref="BT13" si="184">BO13</f>
        <v>44322</v>
      </c>
      <c r="BU13" s="6"/>
      <c r="BV13" s="84"/>
      <c r="BW13" s="6"/>
      <c r="BX13" s="84"/>
      <c r="BY13" s="73"/>
      <c r="CA13" s="23" t="str">
        <f t="shared" si="19"/>
        <v>D</v>
      </c>
      <c r="CB13" s="24">
        <f t="shared" ref="CB13" si="185">CB11+1</f>
        <v>44353</v>
      </c>
      <c r="CC13" s="22" t="str">
        <f>TEXT(CB13-DATE(An,1,1)+1,"000")&amp;" - "&amp;TEXT(DATE(An,12,31)-CB11,"000")-1</f>
        <v>157 - 208</v>
      </c>
      <c r="CD13" s="108" t="str">
        <f>IFERROR(INDEX(Paramètres_Application!$J$2:$J$35,MATCH(Calendrier_A3!CB13,Paramètres_Application!$I$2:$I$35,0)),"")</f>
        <v/>
      </c>
      <c r="CE13" s="88" t="str">
        <f>IF(CA13="L","S" &amp; TEXT(INT((CB13-LOOKUP(CB13,DATE(YEAR(CB13)+{-1;0;1},1,3)-WEEKDAY(DATE(YEAR(CB13)+{-1;0;1},1,3))+2))/7)+1,"00"),"")</f>
        <v/>
      </c>
      <c r="CF13" s="2"/>
      <c r="CG13" s="67">
        <f t="shared" ref="CG13" si="186">CB13</f>
        <v>44353</v>
      </c>
      <c r="CH13" s="6"/>
      <c r="CI13" s="84"/>
      <c r="CJ13" s="6"/>
      <c r="CK13" s="84"/>
      <c r="CL13" s="73"/>
      <c r="CN13" s="23" t="str">
        <f t="shared" si="20"/>
        <v>M</v>
      </c>
      <c r="CO13" s="24">
        <f t="shared" ref="CO13" si="187">CO11+1</f>
        <v>44383</v>
      </c>
      <c r="CP13" s="22" t="str">
        <f>TEXT(CO13-DATE(An,1,1)+1,"000")&amp;" - "&amp;TEXT(DATE(An,12,31)-CO11,"000")-1</f>
        <v>187 - 178</v>
      </c>
      <c r="CQ13" s="108" t="str">
        <f>IFERROR(INDEX(Paramètres_Application!$J$2:$J$35,MATCH(Calendrier_A3!CO13,Paramètres_Application!$I$2:$I$35,0)),"")</f>
        <v/>
      </c>
      <c r="CR13" s="88" t="str">
        <f>IF(CN13="L","S" &amp; TEXT(INT((CO13-LOOKUP(CO13,DATE(YEAR(CO13)+{-1;0;1},1,3)-WEEKDAY(DATE(YEAR(CO13)+{-1;0;1},1,3))+2))/7)+1,"00"),"")</f>
        <v/>
      </c>
      <c r="CS13" s="2"/>
      <c r="CT13" s="67">
        <f t="shared" ref="CT13" si="188">CO13</f>
        <v>44383</v>
      </c>
      <c r="CU13" s="6"/>
      <c r="CV13" s="84"/>
      <c r="CW13" s="6"/>
      <c r="CX13" s="84"/>
      <c r="CY13" s="73"/>
      <c r="CZ13" s="18"/>
      <c r="DA13" s="23" t="str">
        <f t="shared" si="21"/>
        <v>D</v>
      </c>
      <c r="DB13" s="24">
        <f t="shared" ref="DB13" si="189">DB11+1</f>
        <v>44353</v>
      </c>
      <c r="DC13" s="22" t="str">
        <f>TEXT(DB13-DATE(An,1,1)+1,"000")&amp;" - "&amp;TEXT(DATE(An,12,31)-DB11,"000")-1</f>
        <v>157 - 208</v>
      </c>
      <c r="DD13" s="108" t="str">
        <f>IFERROR(INDEX(Paramètres_Application!$J$2:$J$35,MATCH(Calendrier_A3!DB13,Paramètres_Application!$I$2:$I$35,0)),"")</f>
        <v/>
      </c>
      <c r="DE13" s="88" t="str">
        <f>IF(DA13="L","S" &amp; TEXT(INT((DB13-LOOKUP(DB13,DATE(YEAR(DB13)+{-1;0;1},1,3)-WEEKDAY(DATE(YEAR(DB13)+{-1;0;1},1,3))+2))/7)+1,"00"),"")</f>
        <v/>
      </c>
      <c r="DF13" s="2"/>
      <c r="DG13" s="67">
        <f t="shared" ref="DG13" si="190">DB13</f>
        <v>44353</v>
      </c>
      <c r="DH13" s="6"/>
      <c r="DI13" s="84"/>
      <c r="DJ13" s="6"/>
      <c r="DK13" s="84"/>
      <c r="DL13" s="73"/>
      <c r="DN13" s="23" t="str">
        <f t="shared" si="22"/>
        <v>M</v>
      </c>
      <c r="DO13" s="24">
        <f t="shared" ref="DO13" si="191">DO11+1</f>
        <v>44383</v>
      </c>
      <c r="DP13" s="22" t="str">
        <f>TEXT(DO13-DATE(An,1,1)+1,"000")&amp;" - "&amp;TEXT(DATE(An,12,31)-DO11,"000")-1</f>
        <v>187 - 178</v>
      </c>
      <c r="DQ13" s="108" t="str">
        <f>IFERROR(INDEX(Paramètres_Application!$J$2:$J$35,MATCH(Calendrier_A3!DO13,Paramètres_Application!$I$2:$I$35,0)),"")</f>
        <v/>
      </c>
      <c r="DR13" s="88" t="str">
        <f>IF(DN13="L","S" &amp; TEXT(INT((DO13-LOOKUP(DO13,DATE(YEAR(DO13)+{-1;0;1},1,3)-WEEKDAY(DATE(YEAR(DO13)+{-1;0;1},1,3))+2))/7)+1,"00"),"")</f>
        <v/>
      </c>
      <c r="DS13" s="2"/>
      <c r="DT13" s="67">
        <f t="shared" ref="DT13" si="192">DO13</f>
        <v>44383</v>
      </c>
      <c r="DU13" s="6"/>
      <c r="DV13" s="84"/>
      <c r="DW13" s="6"/>
      <c r="DX13" s="84"/>
      <c r="DY13" s="73"/>
      <c r="EA13" s="23" t="str">
        <f t="shared" si="23"/>
        <v>V</v>
      </c>
      <c r="EB13" s="24">
        <f t="shared" ref="EB13" si="193">EB11+1</f>
        <v>44414</v>
      </c>
      <c r="EC13" s="22" t="str">
        <f>TEXT(EB13-DATE(An,1,1)+1,"000")&amp;" - "&amp;TEXT(DATE(An,12,31)-EB11,"000")-1</f>
        <v>218 - 147</v>
      </c>
      <c r="ED13" s="108" t="str">
        <f>IFERROR(INDEX(Paramètres_Application!$J$2:$J$35,MATCH(Calendrier_A3!EB13,Paramètres_Application!$I$2:$I$35,0)),"")</f>
        <v/>
      </c>
      <c r="EE13" s="88" t="str">
        <f>IF(EA13="L","S" &amp; TEXT(INT((EB13-LOOKUP(EB13,DATE(YEAR(EB13)+{-1;0;1},1,3)-WEEKDAY(DATE(YEAR(EB13)+{-1;0;1},1,3))+2))/7)+1,"00"),"")</f>
        <v/>
      </c>
      <c r="EF13" s="2"/>
      <c r="EG13" s="67">
        <f t="shared" ref="EG13" si="194">EB13</f>
        <v>44414</v>
      </c>
      <c r="EH13" s="6"/>
      <c r="EI13" s="84"/>
      <c r="EJ13" s="6"/>
      <c r="EK13" s="84"/>
      <c r="EL13" s="73"/>
      <c r="EN13" s="23" t="str">
        <f t="shared" si="24"/>
        <v>L</v>
      </c>
      <c r="EO13" s="24">
        <f t="shared" ref="EO13" si="195">EO11+1</f>
        <v>44445</v>
      </c>
      <c r="EP13" s="22" t="str">
        <f>TEXT(EO13-DATE(An,1,1)+1,"000")&amp;" - "&amp;TEXT(DATE(An,12,31)-EO11,"000")-1</f>
        <v>249 - 116</v>
      </c>
      <c r="EQ13" s="108" t="str">
        <f>IFERROR(INDEX(Paramètres_Application!$J$2:$J$35,MATCH(Calendrier_A3!EO13,Paramètres_Application!$I$2:$I$35,0)),"")</f>
        <v/>
      </c>
      <c r="ER13" s="88" t="str">
        <f>IF(EN13="L","S" &amp; TEXT(INT((EO13-LOOKUP(EO13,DATE(YEAR(EO13)+{-1;0;1},1,3)-WEEKDAY(DATE(YEAR(EO13)+{-1;0;1},1,3))+2))/7)+1,"00"),"")</f>
        <v>S36</v>
      </c>
      <c r="ES13" s="2"/>
      <c r="ET13" s="67">
        <f t="shared" ref="ET13" si="196">EO13</f>
        <v>44445</v>
      </c>
      <c r="EU13" s="6"/>
      <c r="EV13" s="84"/>
      <c r="EW13" s="6"/>
      <c r="EX13" s="84"/>
      <c r="EY13" s="73"/>
      <c r="FA13" s="23" t="str">
        <f t="shared" si="25"/>
        <v>M</v>
      </c>
      <c r="FB13" s="24">
        <f t="shared" ref="FB13" si="197">FB11+1</f>
        <v>44475</v>
      </c>
      <c r="FC13" s="22" t="str">
        <f>TEXT(FB13-DATE(An,1,1)+1,"000")&amp;" - "&amp;TEXT(DATE(An,12,31)-FB11,"000")-1</f>
        <v>279 - 86</v>
      </c>
      <c r="FD13" s="108" t="str">
        <f>IFERROR(INDEX(Paramètres_Application!$J$2:$J$35,MATCH(Calendrier_A3!FB13,Paramètres_Application!$I$2:$I$35,0)),"")</f>
        <v/>
      </c>
      <c r="FE13" s="88" t="str">
        <f>IF(FA13="L","S" &amp; TEXT(INT((FB13-LOOKUP(FB13,DATE(YEAR(FB13)+{-1;0;1},1,3)-WEEKDAY(DATE(YEAR(FB13)+{-1;0;1},1,3))+2))/7)+1,"00"),"")</f>
        <v/>
      </c>
      <c r="FF13" s="2"/>
      <c r="FG13" s="67">
        <f t="shared" ref="FG13" si="198">FB13</f>
        <v>44475</v>
      </c>
      <c r="FH13" s="6"/>
      <c r="FI13" s="84"/>
      <c r="FJ13" s="6"/>
      <c r="FK13" s="84"/>
      <c r="FL13" s="73"/>
      <c r="FN13" s="23" t="str">
        <f t="shared" si="26"/>
        <v>S</v>
      </c>
      <c r="FO13" s="24">
        <f t="shared" ref="FO13" si="199">FO11+1</f>
        <v>44506</v>
      </c>
      <c r="FP13" s="22" t="str">
        <f>TEXT(FO13-DATE(An,1,1)+1,"000")&amp;" - "&amp;TEXT(DATE(An,12,31)-FO11,"000")-1</f>
        <v>310 - 55</v>
      </c>
      <c r="FQ13" s="108" t="str">
        <f>IFERROR(INDEX(Paramètres_Application!$J$2:$J$35,MATCH(Calendrier_A3!FO13,Paramètres_Application!$I$2:$I$35,0)),"")</f>
        <v/>
      </c>
      <c r="FR13" s="88" t="str">
        <f>IF(FN13="L","S" &amp; TEXT(INT((FO13-LOOKUP(FO13,DATE(YEAR(FO13)+{-1;0;1},1,3)-WEEKDAY(DATE(YEAR(FO13)+{-1;0;1},1,3))+2))/7)+1,"00"),"")</f>
        <v/>
      </c>
      <c r="FS13" s="32"/>
      <c r="FT13" s="67">
        <f t="shared" ref="FT13" si="200">FO13</f>
        <v>44506</v>
      </c>
      <c r="FU13" s="6"/>
      <c r="FV13" s="84"/>
      <c r="FW13" s="6"/>
      <c r="FX13" s="84"/>
      <c r="FY13" s="73"/>
      <c r="GA13" s="23" t="str">
        <f t="shared" si="27"/>
        <v>L</v>
      </c>
      <c r="GB13" s="24">
        <f t="shared" ref="GB13" si="201">GB11+1</f>
        <v>44536</v>
      </c>
      <c r="GC13" s="22" t="str">
        <f>TEXT(GB13-DATE(An,1,1)+1,"000")&amp;" - "&amp;TEXT(DATE(An,12,31)-GB11,"000")-1</f>
        <v>340 - 25</v>
      </c>
      <c r="GD13" s="108" t="str">
        <f>IFERROR(INDEX(Paramètres_Application!$J$2:$J$35,MATCH(Calendrier_A3!GB13,Paramètres_Application!$I$2:$I$35,0)),"")</f>
        <v/>
      </c>
      <c r="GE13" s="88" t="str">
        <f>IF(GA13="L","S" &amp; TEXT(INT((GB13-LOOKUP(GB13,DATE(YEAR(GB13)+{-1;0;1},1,3)-WEEKDAY(DATE(YEAR(GB13)+{-1;0;1},1,3))+2))/7)+1,"00"),"")</f>
        <v>S49</v>
      </c>
      <c r="GF13" s="2"/>
      <c r="GG13" s="67">
        <f t="shared" ref="GG13" si="202">GB13</f>
        <v>44536</v>
      </c>
      <c r="GH13" s="6"/>
      <c r="GI13" s="84"/>
      <c r="GJ13" s="6"/>
      <c r="GK13" s="84"/>
      <c r="GL13" s="73"/>
      <c r="GN13" s="23" t="str">
        <f t="shared" si="28"/>
        <v>J</v>
      </c>
      <c r="GO13" s="24">
        <f t="shared" ref="GO13" si="203">GO11+1</f>
        <v>44567</v>
      </c>
      <c r="GP13" s="22" t="str">
        <f>TEXT(GO13-DATE(An+1,1,1)+1,"000")&amp;" - "&amp;TEXT(DATE(An+1,12,31)-GO11,"000")-1</f>
        <v>006 - 359</v>
      </c>
      <c r="GQ13" s="108" t="str">
        <f>IFERROR(INDEX(Paramètres_Application!$J$2:$J$35,MATCH(Calendrier_A3!GO13,Paramètres_Application!$I$2:$I$35,0)),"")</f>
        <v/>
      </c>
      <c r="GR13" s="88" t="str">
        <f>IF(GN13="L","S" &amp; TEXT(INT((GO13-LOOKUP(GO13,DATE(YEAR(GO13)+{-1;0;1},1,3)-WEEKDAY(DATE(YEAR(GO13)+{-1;0;1},1,3))+2))/7)+1,"00"),"")</f>
        <v/>
      </c>
      <c r="GS13" s="2"/>
      <c r="GT13" s="67">
        <f t="shared" ref="GT13" si="204">GO13</f>
        <v>44567</v>
      </c>
      <c r="GU13" s="6"/>
      <c r="GV13" s="84"/>
      <c r="GW13" s="6"/>
      <c r="GX13" s="84"/>
      <c r="GY13" s="73"/>
    </row>
    <row r="14" spans="1:207" ht="22.5" customHeight="1" x14ac:dyDescent="0.25">
      <c r="A14" s="81" t="str">
        <f>INDEX(Paramètres_Application!$N$1:$N$367,SUMPRODUCT((Paramètres_Application!$L$2:$L$367=MONTH(B13))*(DAY(B13)=Paramètres_Application!$M$2:$M$367)*ROW(Paramètres_Application!$L$2:$L$367)))</f>
        <v xml:space="preserve"> Nicolas</v>
      </c>
      <c r="B14" s="82"/>
      <c r="C14" s="83"/>
      <c r="D14" s="109"/>
      <c r="E14" s="89"/>
      <c r="F14" s="2"/>
      <c r="G14" s="67">
        <f t="shared" ref="G14" si="205">B13</f>
        <v>44171</v>
      </c>
      <c r="H14" s="6"/>
      <c r="I14" s="84"/>
      <c r="J14" s="6"/>
      <c r="K14" s="84"/>
      <c r="L14" s="73"/>
      <c r="N14" s="81" t="str">
        <f>INDEX(Paramètres_Application!$N$1:$N$367,SUMPRODUCT((Paramètres_Application!$L$2:$L$367=MONTH(O13))*(DAY(O13)=Paramètres_Application!$M$2:$M$367)*ROW(Paramètres_Application!$L$2:$L$367)))</f>
        <v xml:space="preserve"> Mélaine</v>
      </c>
      <c r="O14" s="82"/>
      <c r="P14" s="83"/>
      <c r="Q14" s="109"/>
      <c r="R14" s="89"/>
      <c r="S14" s="2"/>
      <c r="T14" s="67">
        <f t="shared" ref="T14" si="206">O13</f>
        <v>44202</v>
      </c>
      <c r="U14" s="6"/>
      <c r="V14" s="84"/>
      <c r="W14" s="6"/>
      <c r="X14" s="84"/>
      <c r="Y14" s="73"/>
      <c r="AA14" s="81" t="str">
        <f>INDEX(Paramètres_Application!$N$1:$N$367,SUMPRODUCT((Paramètres_Application!$L$2:$L$367=MONTH(AB13))*(DAY(AB13)=Paramètres_Application!$M$2:$M$367)*ROW(Paramètres_Application!$L$2:$L$367)))</f>
        <v xml:space="preserve"> Gaston</v>
      </c>
      <c r="AB14" s="82"/>
      <c r="AC14" s="83"/>
      <c r="AD14" s="109"/>
      <c r="AE14" s="89"/>
      <c r="AF14" s="2"/>
      <c r="AG14" s="67">
        <f t="shared" ref="AG14" si="207">AB13</f>
        <v>44233</v>
      </c>
      <c r="AH14" s="6"/>
      <c r="AI14" s="84"/>
      <c r="AJ14" s="6"/>
      <c r="AK14" s="84"/>
      <c r="AL14" s="73"/>
      <c r="AN14" s="81" t="str">
        <f>INDEX(Paramètres_Application!$N$1:$N$367,SUMPRODUCT((Paramètres_Application!$L$2:$L$367=MONTH(AO13))*(DAY(AO13)=Paramètres_Application!$M$2:$M$367)*ROW(Paramètres_Application!$L$2:$L$367)))</f>
        <v xml:space="preserve"> Colette</v>
      </c>
      <c r="AO14" s="82"/>
      <c r="AP14" s="83"/>
      <c r="AQ14" s="109"/>
      <c r="AR14" s="89"/>
      <c r="AS14" s="2"/>
      <c r="AT14" s="67">
        <f t="shared" ref="AT14" si="208">AO13</f>
        <v>44261</v>
      </c>
      <c r="AU14" s="6"/>
      <c r="AV14" s="84"/>
      <c r="AW14" s="6"/>
      <c r="AX14" s="84"/>
      <c r="AY14" s="73"/>
      <c r="BA14" s="81" t="str">
        <f>INDEX(Paramètres_Application!$N$1:$N$367,SUMPRODUCT((Paramètres_Application!$L$2:$L$367=MONTH(BB13))*(DAY(BB13)=Paramètres_Application!$M$2:$M$367)*ROW(Paramètres_Application!$L$2:$L$367)))</f>
        <v xml:space="preserve"> Marcellin</v>
      </c>
      <c r="BB14" s="82"/>
      <c r="BC14" s="83"/>
      <c r="BD14" s="109"/>
      <c r="BE14" s="89"/>
      <c r="BF14" s="2"/>
      <c r="BG14" s="67">
        <f t="shared" ref="BG14" si="209">BB13</f>
        <v>44292</v>
      </c>
      <c r="BH14" s="6"/>
      <c r="BI14" s="84"/>
      <c r="BJ14" s="6"/>
      <c r="BK14" s="84"/>
      <c r="BL14" s="73"/>
      <c r="BN14" s="81" t="str">
        <f>INDEX(Paramètres_Application!$N$1:$N$367,SUMPRODUCT((Paramètres_Application!$L$2:$L$367=MONTH(BO13))*(DAY(BO13)=Paramètres_Application!$M$2:$M$367)*ROW(Paramètres_Application!$L$2:$L$367)))</f>
        <v xml:space="preserve"> Prudence</v>
      </c>
      <c r="BO14" s="82"/>
      <c r="BP14" s="83"/>
      <c r="BQ14" s="109"/>
      <c r="BR14" s="89"/>
      <c r="BS14" s="2"/>
      <c r="BT14" s="67">
        <f t="shared" ref="BT14" si="210">BO13</f>
        <v>44322</v>
      </c>
      <c r="BU14" s="6"/>
      <c r="BV14" s="84"/>
      <c r="BW14" s="6"/>
      <c r="BX14" s="84"/>
      <c r="BY14" s="73"/>
      <c r="CA14" s="81" t="str">
        <f>INDEX(Paramètres_Application!$N$1:$N$367,SUMPRODUCT((Paramètres_Application!$L$2:$L$367=MONTH(CB13))*(DAY(CB13)=Paramètres_Application!$M$2:$M$367)*ROW(Paramètres_Application!$L$2:$L$367)))</f>
        <v xml:space="preserve"> Norbert</v>
      </c>
      <c r="CB14" s="82"/>
      <c r="CC14" s="83"/>
      <c r="CD14" s="109"/>
      <c r="CE14" s="89"/>
      <c r="CF14" s="2"/>
      <c r="CG14" s="67">
        <f t="shared" ref="CG14" si="211">CB13</f>
        <v>44353</v>
      </c>
      <c r="CH14" s="6"/>
      <c r="CI14" s="84"/>
      <c r="CJ14" s="6"/>
      <c r="CK14" s="84"/>
      <c r="CL14" s="73"/>
      <c r="CN14" s="81" t="str">
        <f>INDEX(Paramètres_Application!$N$1:$N$367,SUMPRODUCT((Paramètres_Application!$L$2:$L$367=MONTH(CO13))*(DAY(CO13)=Paramètres_Application!$M$2:$M$367)*ROW(Paramètres_Application!$L$2:$L$367)))</f>
        <v xml:space="preserve"> Mariette</v>
      </c>
      <c r="CO14" s="82"/>
      <c r="CP14" s="83"/>
      <c r="CQ14" s="109"/>
      <c r="CR14" s="89"/>
      <c r="CS14" s="2"/>
      <c r="CT14" s="67">
        <f t="shared" ref="CT14" si="212">CO13</f>
        <v>44383</v>
      </c>
      <c r="CU14" s="6"/>
      <c r="CV14" s="84"/>
      <c r="CW14" s="6"/>
      <c r="CX14" s="84"/>
      <c r="CY14" s="73"/>
      <c r="CZ14" s="18"/>
      <c r="DA14" s="81" t="str">
        <f>INDEX(Paramètres_Application!$N$1:$N$367,SUMPRODUCT((Paramètres_Application!$L$2:$L$367=MONTH(DB13))*(DAY(DB13)=Paramètres_Application!$M$2:$M$367)*ROW(Paramètres_Application!$L$2:$L$367)))</f>
        <v xml:space="preserve"> Norbert</v>
      </c>
      <c r="DB14" s="82"/>
      <c r="DC14" s="83"/>
      <c r="DD14" s="109"/>
      <c r="DE14" s="89"/>
      <c r="DF14" s="2"/>
      <c r="DG14" s="67">
        <f t="shared" ref="DG14" si="213">DB13</f>
        <v>44353</v>
      </c>
      <c r="DH14" s="6"/>
      <c r="DI14" s="84"/>
      <c r="DJ14" s="6"/>
      <c r="DK14" s="84"/>
      <c r="DL14" s="73"/>
      <c r="DN14" s="81" t="str">
        <f>INDEX(Paramètres_Application!$N$1:$N$367,SUMPRODUCT((Paramètres_Application!$L$2:$L$367=MONTH(DO13))*(DAY(DO13)=Paramètres_Application!$M$2:$M$367)*ROW(Paramètres_Application!$L$2:$L$367)))</f>
        <v xml:space="preserve"> Mariette</v>
      </c>
      <c r="DO14" s="82"/>
      <c r="DP14" s="83"/>
      <c r="DQ14" s="109"/>
      <c r="DR14" s="89"/>
      <c r="DS14" s="2"/>
      <c r="DT14" s="67">
        <f t="shared" ref="DT14" si="214">DO13</f>
        <v>44383</v>
      </c>
      <c r="DU14" s="6"/>
      <c r="DV14" s="84"/>
      <c r="DW14" s="6"/>
      <c r="DX14" s="84"/>
      <c r="DY14" s="73"/>
      <c r="EA14" s="81" t="str">
        <f>INDEX(Paramètres_Application!$N$1:$N$367,SUMPRODUCT((Paramètres_Application!$L$2:$L$367=MONTH(EB13))*(DAY(EB13)=Paramètres_Application!$M$2:$M$367)*ROW(Paramètres_Application!$L$2:$L$367)))</f>
        <v xml:space="preserve"> Transfiguration</v>
      </c>
      <c r="EB14" s="82"/>
      <c r="EC14" s="83"/>
      <c r="ED14" s="109"/>
      <c r="EE14" s="89"/>
      <c r="EF14" s="2"/>
      <c r="EG14" s="67">
        <f t="shared" ref="EG14" si="215">EB13</f>
        <v>44414</v>
      </c>
      <c r="EH14" s="6"/>
      <c r="EI14" s="84"/>
      <c r="EJ14" s="6"/>
      <c r="EK14" s="84"/>
      <c r="EL14" s="73"/>
      <c r="EN14" s="81" t="str">
        <f>INDEX(Paramètres_Application!$N$1:$N$367,SUMPRODUCT((Paramètres_Application!$L$2:$L$367=MONTH(EO13))*(DAY(EO13)=Paramètres_Application!$M$2:$M$367)*ROW(Paramètres_Application!$L$2:$L$367)))</f>
        <v xml:space="preserve"> Bertrand</v>
      </c>
      <c r="EO14" s="82"/>
      <c r="EP14" s="83"/>
      <c r="EQ14" s="109"/>
      <c r="ER14" s="89"/>
      <c r="ES14" s="2"/>
      <c r="ET14" s="67">
        <f t="shared" ref="ET14" si="216">EO13</f>
        <v>44445</v>
      </c>
      <c r="EU14" s="6"/>
      <c r="EV14" s="84"/>
      <c r="EW14" s="6"/>
      <c r="EX14" s="84"/>
      <c r="EY14" s="73"/>
      <c r="FA14" s="81" t="str">
        <f>INDEX(Paramètres_Application!$N$1:$N$367,SUMPRODUCT((Paramètres_Application!$L$2:$L$367=MONTH(FB13))*(DAY(FB13)=Paramètres_Application!$M$2:$M$367)*ROW(Paramètres_Application!$L$2:$L$367)))</f>
        <v xml:space="preserve"> Bruno</v>
      </c>
      <c r="FB14" s="82"/>
      <c r="FC14" s="83"/>
      <c r="FD14" s="109"/>
      <c r="FE14" s="89"/>
      <c r="FF14" s="2"/>
      <c r="FG14" s="67">
        <f t="shared" ref="FG14" si="217">FB13</f>
        <v>44475</v>
      </c>
      <c r="FH14" s="6"/>
      <c r="FI14" s="84"/>
      <c r="FJ14" s="6"/>
      <c r="FK14" s="84"/>
      <c r="FL14" s="73"/>
      <c r="FN14" s="81" t="str">
        <f>INDEX(Paramètres_Application!$N$1:$N$367,SUMPRODUCT((Paramètres_Application!$L$2:$L$367=MONTH(FO13))*(DAY(FO13)=Paramètres_Application!$M$2:$M$367)*ROW(Paramètres_Application!$L$2:$L$367)))</f>
        <v xml:space="preserve"> Bertille</v>
      </c>
      <c r="FO14" s="82"/>
      <c r="FP14" s="83"/>
      <c r="FQ14" s="109"/>
      <c r="FR14" s="89"/>
      <c r="FS14" s="32"/>
      <c r="FT14" s="67">
        <f t="shared" ref="FT14" si="218">FO13</f>
        <v>44506</v>
      </c>
      <c r="FU14" s="6"/>
      <c r="FV14" s="84"/>
      <c r="FW14" s="6"/>
      <c r="FX14" s="84"/>
      <c r="FY14" s="73"/>
      <c r="GA14" s="81" t="str">
        <f>INDEX(Paramètres_Application!$N$1:$N$367,SUMPRODUCT((Paramètres_Application!$L$2:$L$367=MONTH(GB13))*(DAY(GB13)=Paramètres_Application!$M$2:$M$367)*ROW(Paramètres_Application!$L$2:$L$367)))</f>
        <v xml:space="preserve"> Nicolas</v>
      </c>
      <c r="GB14" s="82"/>
      <c r="GC14" s="83"/>
      <c r="GD14" s="109"/>
      <c r="GE14" s="89"/>
      <c r="GF14" s="2"/>
      <c r="GG14" s="67">
        <f t="shared" ref="GG14" si="219">GB13</f>
        <v>44536</v>
      </c>
      <c r="GH14" s="6"/>
      <c r="GI14" s="84"/>
      <c r="GJ14" s="6"/>
      <c r="GK14" s="84"/>
      <c r="GL14" s="73"/>
      <c r="GN14" s="81" t="str">
        <f>INDEX(Paramètres_Application!$N$1:$N$367,SUMPRODUCT((Paramètres_Application!$L$2:$L$367=MONTH(GO13))*(DAY(GO13)=Paramètres_Application!$M$2:$M$367)*ROW(Paramètres_Application!$L$2:$L$367)))</f>
        <v xml:space="preserve"> Mélaine</v>
      </c>
      <c r="GO14" s="82"/>
      <c r="GP14" s="83"/>
      <c r="GQ14" s="109"/>
      <c r="GR14" s="89"/>
      <c r="GS14" s="2"/>
      <c r="GT14" s="67">
        <f t="shared" ref="GT14" si="220">GO13</f>
        <v>44567</v>
      </c>
      <c r="GU14" s="6"/>
      <c r="GV14" s="84"/>
      <c r="GW14" s="6"/>
      <c r="GX14" s="84"/>
      <c r="GY14" s="73"/>
    </row>
    <row r="15" spans="1:207" ht="22.5" customHeight="1" x14ac:dyDescent="0.25">
      <c r="A15" s="23" t="str">
        <f t="shared" si="13"/>
        <v>L</v>
      </c>
      <c r="B15" s="24">
        <f t="shared" ref="B15" si="221">B13+1</f>
        <v>44172</v>
      </c>
      <c r="C15" s="22" t="str">
        <f>TEXT(B15-DATE(An-1,1,1)+((DATE(An,1,1)-DATE(An-1,1,1))-365),"000")&amp;" - "&amp;TEXT(DATE(An-1,12,31)-B15,"000")</f>
        <v>342 - 024</v>
      </c>
      <c r="D15" s="108" t="str">
        <f>IFERROR(INDEX(Paramètres_Application!$J$2:$J$35,MATCH(Calendrier_A3!B15,Paramètres_Application!$I$2:$I$35,0)),"")</f>
        <v/>
      </c>
      <c r="E15" s="88" t="str">
        <f>IF(A15="L","S" &amp; TEXT(INT((B15-LOOKUP(B15,DATE(YEAR(B15)+{-1;0;1},1,3)-WEEKDAY(DATE(YEAR(B15)+{-1;0;1},1,3))+2))/7)+1,"00"),"")</f>
        <v>S50</v>
      </c>
      <c r="F15" s="2"/>
      <c r="G15" s="67">
        <f t="shared" ref="G15" si="222">B15</f>
        <v>44172</v>
      </c>
      <c r="H15" s="6"/>
      <c r="I15" s="84"/>
      <c r="J15" s="6"/>
      <c r="K15" s="84"/>
      <c r="L15" s="73"/>
      <c r="N15" s="9" t="str">
        <f t="shared" si="14"/>
        <v>J</v>
      </c>
      <c r="O15" s="21">
        <f t="shared" ref="O15" si="223">O13+1</f>
        <v>44203</v>
      </c>
      <c r="P15" s="22" t="str">
        <f>TEXT(O15-DATE(An,1,1)+1,"000")&amp;" - "&amp;TEXT(DATE(An,12,31)-O13,"000")-1</f>
        <v>007 - 358</v>
      </c>
      <c r="Q15" s="108" t="str">
        <f>IFERROR(INDEX(Paramètres_Application!$J$2:$J$35,MATCH(Calendrier_A3!O15,Paramètres_Application!$I$2:$I$35,0)),"")</f>
        <v/>
      </c>
      <c r="R15" s="88" t="str">
        <f>IF(N15="L","S" &amp; TEXT(INT((O15-LOOKUP(O15,DATE(YEAR(O15)+{-1;0;1},1,3)-WEEKDAY(DATE(YEAR(O15)+{-1;0;1},1,3))+2))/7)+1,"00"),"")</f>
        <v/>
      </c>
      <c r="S15" s="2"/>
      <c r="T15" s="67">
        <f t="shared" ref="T15" si="224">O15</f>
        <v>44203</v>
      </c>
      <c r="U15" s="6"/>
      <c r="V15" s="84"/>
      <c r="W15" s="6"/>
      <c r="X15" s="84"/>
      <c r="Y15" s="73"/>
      <c r="AA15" s="23" t="str">
        <f t="shared" si="15"/>
        <v>D</v>
      </c>
      <c r="AB15" s="24">
        <f t="shared" ref="AB15" si="225">AB13+1</f>
        <v>44234</v>
      </c>
      <c r="AC15" s="22" t="str">
        <f>TEXT(AB15-DATE(An,1,1)+1,"000")&amp;" - "&amp;TEXT(DATE(An,12,31)-AB13,"000")-1</f>
        <v>038 - 327</v>
      </c>
      <c r="AD15" s="108" t="str">
        <f>IFERROR(INDEX(Paramètres_Application!$J$2:$J$35,MATCH(Calendrier_A3!AB15,Paramètres_Application!$I$2:$I$35,0)),"")</f>
        <v/>
      </c>
      <c r="AE15" s="88" t="str">
        <f>IF(AA15="L","S" &amp; TEXT(INT((AB15-LOOKUP(AB15,DATE(YEAR(AB15)+{-1;0;1},1,3)-WEEKDAY(DATE(YEAR(AB15)+{-1;0;1},1,3))+2))/7)+1,"00"),"")</f>
        <v/>
      </c>
      <c r="AF15" s="2"/>
      <c r="AG15" s="67">
        <f t="shared" ref="AG15" si="226">AB15</f>
        <v>44234</v>
      </c>
      <c r="AH15" s="6"/>
      <c r="AI15" s="84"/>
      <c r="AJ15" s="6"/>
      <c r="AK15" s="84"/>
      <c r="AL15" s="73"/>
      <c r="AN15" s="23" t="str">
        <f t="shared" si="16"/>
        <v>D</v>
      </c>
      <c r="AO15" s="24">
        <f t="shared" ref="AO15" si="227">AO13+1</f>
        <v>44262</v>
      </c>
      <c r="AP15" s="22" t="str">
        <f>TEXT(AO15-DATE(An,1,1)+1,"000")&amp;" - "&amp;TEXT(DATE(An,12,31)-AO13,"000")-1</f>
        <v>066 - 299</v>
      </c>
      <c r="AQ15" s="108" t="str">
        <f>IFERROR(INDEX(Paramètres_Application!$J$2:$J$35,MATCH(Calendrier_A3!AO15,Paramètres_Application!$I$2:$I$35,0)),"")</f>
        <v/>
      </c>
      <c r="AR15" s="88" t="str">
        <f>IF(AN15="L","S" &amp; TEXT(INT((AO15-LOOKUP(AO15,DATE(YEAR(AO15)+{-1;0;1},1,3)-WEEKDAY(DATE(YEAR(AO15)+{-1;0;1},1,3))+2))/7)+1,"00"),"")</f>
        <v/>
      </c>
      <c r="AS15" s="2"/>
      <c r="AT15" s="67">
        <f t="shared" ref="AT15" si="228">AO15</f>
        <v>44262</v>
      </c>
      <c r="AU15" s="6"/>
      <c r="AV15" s="84"/>
      <c r="AW15" s="6"/>
      <c r="AX15" s="84"/>
      <c r="AY15" s="73"/>
      <c r="BA15" s="23" t="str">
        <f t="shared" si="17"/>
        <v>M</v>
      </c>
      <c r="BB15" s="24">
        <f t="shared" ref="BB15" si="229">BB13+1</f>
        <v>44293</v>
      </c>
      <c r="BC15" s="22" t="str">
        <f>TEXT(BB15-DATE(An,1,1)+1,"000")&amp;" - "&amp;TEXT(DATE(An,12,31)-BB13,"000")-1</f>
        <v>097 - 268</v>
      </c>
      <c r="BD15" s="108" t="str">
        <f>IFERROR(INDEX(Paramètres_Application!$J$2:$J$35,MATCH(Calendrier_A3!BB15,Paramètres_Application!$I$2:$I$35,0)),"")</f>
        <v/>
      </c>
      <c r="BE15" s="88" t="str">
        <f>IF(BA15="L","S" &amp; TEXT(INT((BB15-LOOKUP(BB15,DATE(YEAR(BB15)+{-1;0;1},1,3)-WEEKDAY(DATE(YEAR(BB15)+{-1;0;1},1,3))+2))/7)+1,"00"),"")</f>
        <v/>
      </c>
      <c r="BF15" s="2"/>
      <c r="BG15" s="67">
        <f t="shared" ref="BG15" si="230">BB15</f>
        <v>44293</v>
      </c>
      <c r="BH15" s="6"/>
      <c r="BI15" s="84"/>
      <c r="BJ15" s="6"/>
      <c r="BK15" s="84"/>
      <c r="BL15" s="73"/>
      <c r="BN15" s="23" t="str">
        <f t="shared" si="18"/>
        <v>V</v>
      </c>
      <c r="BO15" s="24">
        <f t="shared" ref="BO15" si="231">BO13+1</f>
        <v>44323</v>
      </c>
      <c r="BP15" s="22" t="str">
        <f>TEXT(BO15-DATE(An,1,1)+1,"000")&amp;" - "&amp;TEXT(DATE(An,12,31)-BO13,"000")-1</f>
        <v>127 - 238</v>
      </c>
      <c r="BQ15" s="108" t="str">
        <f>IFERROR(INDEX(Paramètres_Application!$J$2:$J$35,MATCH(Calendrier_A3!BO15,Paramètres_Application!$I$2:$I$35,0)),"")</f>
        <v/>
      </c>
      <c r="BR15" s="88" t="str">
        <f>IF(BN15="L","S" &amp; TEXT(INT((BO15-LOOKUP(BO15,DATE(YEAR(BO15)+{-1;0;1},1,3)-WEEKDAY(DATE(YEAR(BO15)+{-1;0;1},1,3))+2))/7)+1,"00"),"")</f>
        <v/>
      </c>
      <c r="BS15" s="2"/>
      <c r="BT15" s="67">
        <f t="shared" ref="BT15" si="232">BO15</f>
        <v>44323</v>
      </c>
      <c r="BU15" s="6"/>
      <c r="BV15" s="84"/>
      <c r="BW15" s="6"/>
      <c r="BX15" s="84"/>
      <c r="BY15" s="73"/>
      <c r="CA15" s="23" t="str">
        <f t="shared" si="19"/>
        <v>L</v>
      </c>
      <c r="CB15" s="24">
        <f t="shared" ref="CB15" si="233">CB13+1</f>
        <v>44354</v>
      </c>
      <c r="CC15" s="22" t="str">
        <f>TEXT(CB15-DATE(An,1,1)+1,"000")&amp;" - "&amp;TEXT(DATE(An,12,31)-CB13,"000")-1</f>
        <v>158 - 207</v>
      </c>
      <c r="CD15" s="108" t="str">
        <f>IFERROR(INDEX(Paramètres_Application!$J$2:$J$35,MATCH(Calendrier_A3!CB15,Paramètres_Application!$I$2:$I$35,0)),"")</f>
        <v/>
      </c>
      <c r="CE15" s="88" t="str">
        <f>IF(CA15="L","S" &amp; TEXT(INT((CB15-LOOKUP(CB15,DATE(YEAR(CB15)+{-1;0;1},1,3)-WEEKDAY(DATE(YEAR(CB15)+{-1;0;1},1,3))+2))/7)+1,"00"),"")</f>
        <v>S23</v>
      </c>
      <c r="CF15" s="2"/>
      <c r="CG15" s="67">
        <f t="shared" ref="CG15" si="234">CB15</f>
        <v>44354</v>
      </c>
      <c r="CH15" s="6"/>
      <c r="CI15" s="84"/>
      <c r="CJ15" s="6"/>
      <c r="CK15" s="84"/>
      <c r="CL15" s="73"/>
      <c r="CN15" s="23" t="str">
        <f t="shared" si="20"/>
        <v>M</v>
      </c>
      <c r="CO15" s="24">
        <f t="shared" ref="CO15" si="235">CO13+1</f>
        <v>44384</v>
      </c>
      <c r="CP15" s="22" t="str">
        <f>TEXT(CO15-DATE(An,1,1)+1,"000")&amp;" - "&amp;TEXT(DATE(An,12,31)-CO13,"000")-1</f>
        <v>188 - 177</v>
      </c>
      <c r="CQ15" s="108" t="str">
        <f>IFERROR(INDEX(Paramètres_Application!$J$2:$J$35,MATCH(Calendrier_A3!CO15,Paramètres_Application!$I$2:$I$35,0)),"")</f>
        <v/>
      </c>
      <c r="CR15" s="88" t="str">
        <f>IF(CN15="L","S" &amp; TEXT(INT((CO15-LOOKUP(CO15,DATE(YEAR(CO15)+{-1;0;1},1,3)-WEEKDAY(DATE(YEAR(CO15)+{-1;0;1},1,3))+2))/7)+1,"00"),"")</f>
        <v/>
      </c>
      <c r="CS15" s="2"/>
      <c r="CT15" s="67">
        <f t="shared" ref="CT15" si="236">CO15</f>
        <v>44384</v>
      </c>
      <c r="CU15" s="6"/>
      <c r="CV15" s="84"/>
      <c r="CW15" s="6"/>
      <c r="CX15" s="84"/>
      <c r="CY15" s="73"/>
      <c r="CZ15" s="18"/>
      <c r="DA15" s="23" t="str">
        <f t="shared" si="21"/>
        <v>L</v>
      </c>
      <c r="DB15" s="24">
        <f t="shared" ref="DB15" si="237">DB13+1</f>
        <v>44354</v>
      </c>
      <c r="DC15" s="22" t="str">
        <f>TEXT(DB15-DATE(An,1,1)+1,"000")&amp;" - "&amp;TEXT(DATE(An,12,31)-DB13,"000")-1</f>
        <v>158 - 207</v>
      </c>
      <c r="DD15" s="108" t="str">
        <f>IFERROR(INDEX(Paramètres_Application!$J$2:$J$35,MATCH(Calendrier_A3!DB15,Paramètres_Application!$I$2:$I$35,0)),"")</f>
        <v/>
      </c>
      <c r="DE15" s="88" t="str">
        <f>IF(DA15="L","S" &amp; TEXT(INT((DB15-LOOKUP(DB15,DATE(YEAR(DB15)+{-1;0;1},1,3)-WEEKDAY(DATE(YEAR(DB15)+{-1;0;1},1,3))+2))/7)+1,"00"),"")</f>
        <v>S23</v>
      </c>
      <c r="DF15" s="2"/>
      <c r="DG15" s="67">
        <f t="shared" ref="DG15" si="238">DB15</f>
        <v>44354</v>
      </c>
      <c r="DH15" s="6"/>
      <c r="DI15" s="84"/>
      <c r="DJ15" s="6"/>
      <c r="DK15" s="84"/>
      <c r="DL15" s="73"/>
      <c r="DN15" s="23" t="str">
        <f t="shared" si="22"/>
        <v>M</v>
      </c>
      <c r="DO15" s="24">
        <f t="shared" ref="DO15" si="239">DO13+1</f>
        <v>44384</v>
      </c>
      <c r="DP15" s="22" t="str">
        <f>TEXT(DO15-DATE(An,1,1)+1,"000")&amp;" - "&amp;TEXT(DATE(An,12,31)-DO13,"000")-1</f>
        <v>188 - 177</v>
      </c>
      <c r="DQ15" s="108" t="str">
        <f>IFERROR(INDEX(Paramètres_Application!$J$2:$J$35,MATCH(Calendrier_A3!DO15,Paramètres_Application!$I$2:$I$35,0)),"")</f>
        <v/>
      </c>
      <c r="DR15" s="88" t="str">
        <f>IF(DN15="L","S" &amp; TEXT(INT((DO15-LOOKUP(DO15,DATE(YEAR(DO15)+{-1;0;1},1,3)-WEEKDAY(DATE(YEAR(DO15)+{-1;0;1},1,3))+2))/7)+1,"00"),"")</f>
        <v/>
      </c>
      <c r="DS15" s="2"/>
      <c r="DT15" s="67">
        <f t="shared" ref="DT15" si="240">DO15</f>
        <v>44384</v>
      </c>
      <c r="DU15" s="6"/>
      <c r="DV15" s="84"/>
      <c r="DW15" s="6"/>
      <c r="DX15" s="84"/>
      <c r="DY15" s="73"/>
      <c r="EA15" s="23" t="str">
        <f t="shared" si="23"/>
        <v>S</v>
      </c>
      <c r="EB15" s="24">
        <f t="shared" ref="EB15" si="241">EB13+1</f>
        <v>44415</v>
      </c>
      <c r="EC15" s="22" t="str">
        <f>TEXT(EB15-DATE(An,1,1)+1,"000")&amp;" - "&amp;TEXT(DATE(An,12,31)-EB13,"000")-1</f>
        <v>219 - 146</v>
      </c>
      <c r="ED15" s="108" t="str">
        <f>IFERROR(INDEX(Paramètres_Application!$J$2:$J$35,MATCH(Calendrier_A3!EB15,Paramètres_Application!$I$2:$I$35,0)),"")</f>
        <v/>
      </c>
      <c r="EE15" s="88" t="str">
        <f>IF(EA15="L","S" &amp; TEXT(INT((EB15-LOOKUP(EB15,DATE(YEAR(EB15)+{-1;0;1},1,3)-WEEKDAY(DATE(YEAR(EB15)+{-1;0;1},1,3))+2))/7)+1,"00"),"")</f>
        <v/>
      </c>
      <c r="EF15" s="2"/>
      <c r="EG15" s="67">
        <f t="shared" ref="EG15" si="242">EB15</f>
        <v>44415</v>
      </c>
      <c r="EH15" s="6"/>
      <c r="EI15" s="84"/>
      <c r="EJ15" s="6"/>
      <c r="EK15" s="84"/>
      <c r="EL15" s="73"/>
      <c r="EN15" s="23" t="str">
        <f t="shared" si="24"/>
        <v>M</v>
      </c>
      <c r="EO15" s="24">
        <f t="shared" ref="EO15" si="243">EO13+1</f>
        <v>44446</v>
      </c>
      <c r="EP15" s="22" t="str">
        <f>TEXT(EO15-DATE(An,1,1)+1,"000")&amp;" - "&amp;TEXT(DATE(An,12,31)-EO13,"000")-1</f>
        <v>250 - 115</v>
      </c>
      <c r="EQ15" s="108" t="str">
        <f>IFERROR(INDEX(Paramètres_Application!$J$2:$J$35,MATCH(Calendrier_A3!EO15,Paramètres_Application!$I$2:$I$35,0)),"")</f>
        <v/>
      </c>
      <c r="ER15" s="88" t="str">
        <f>IF(EN15="L","S" &amp; TEXT(INT((EO15-LOOKUP(EO15,DATE(YEAR(EO15)+{-1;0;1},1,3)-WEEKDAY(DATE(YEAR(EO15)+{-1;0;1},1,3))+2))/7)+1,"00"),"")</f>
        <v/>
      </c>
      <c r="ES15" s="2"/>
      <c r="ET15" s="67">
        <f t="shared" ref="ET15" si="244">EO15</f>
        <v>44446</v>
      </c>
      <c r="EU15" s="6"/>
      <c r="EV15" s="84"/>
      <c r="EW15" s="6"/>
      <c r="EX15" s="84"/>
      <c r="EY15" s="73"/>
      <c r="FA15" s="23" t="str">
        <f t="shared" si="25"/>
        <v>J</v>
      </c>
      <c r="FB15" s="24">
        <f t="shared" ref="FB15" si="245">FB13+1</f>
        <v>44476</v>
      </c>
      <c r="FC15" s="22" t="str">
        <f>TEXT(FB15-DATE(An,1,1)+1,"000")&amp;" - "&amp;TEXT(DATE(An,12,31)-FB13,"000")-1</f>
        <v>280 - 85</v>
      </c>
      <c r="FD15" s="108" t="str">
        <f>IFERROR(INDEX(Paramètres_Application!$J$2:$J$35,MATCH(Calendrier_A3!FB15,Paramètres_Application!$I$2:$I$35,0)),"")</f>
        <v/>
      </c>
      <c r="FE15" s="88" t="str">
        <f>IF(FA15="L","S" &amp; TEXT(INT((FB15-LOOKUP(FB15,DATE(YEAR(FB15)+{-1;0;1},1,3)-WEEKDAY(DATE(YEAR(FB15)+{-1;0;1},1,3))+2))/7)+1,"00"),"")</f>
        <v/>
      </c>
      <c r="FF15" s="2"/>
      <c r="FG15" s="67">
        <f t="shared" ref="FG15" si="246">FB15</f>
        <v>44476</v>
      </c>
      <c r="FH15" s="6"/>
      <c r="FI15" s="84"/>
      <c r="FJ15" s="6"/>
      <c r="FK15" s="84"/>
      <c r="FL15" s="73"/>
      <c r="FN15" s="23" t="str">
        <f t="shared" si="26"/>
        <v>D</v>
      </c>
      <c r="FO15" s="24">
        <f t="shared" ref="FO15" si="247">FO13+1</f>
        <v>44507</v>
      </c>
      <c r="FP15" s="22" t="str">
        <f>TEXT(FO15-DATE(An,1,1)+1,"000")&amp;" - "&amp;TEXT(DATE(An,12,31)-FO13,"000")-1</f>
        <v>311 - 54</v>
      </c>
      <c r="FQ15" s="108" t="str">
        <f>IFERROR(INDEX(Paramètres_Application!$J$2:$J$35,MATCH(Calendrier_A3!FO15,Paramètres_Application!$I$2:$I$35,0)),"")</f>
        <v/>
      </c>
      <c r="FR15" s="88" t="str">
        <f>IF(FN15="L","S" &amp; TEXT(INT((FO15-LOOKUP(FO15,DATE(YEAR(FO15)+{-1;0;1},1,3)-WEEKDAY(DATE(YEAR(FO15)+{-1;0;1},1,3))+2))/7)+1,"00"),"")</f>
        <v/>
      </c>
      <c r="FS15" s="32"/>
      <c r="FT15" s="67">
        <f t="shared" ref="FT15" si="248">FO15</f>
        <v>44507</v>
      </c>
      <c r="FU15" s="6"/>
      <c r="FV15" s="84"/>
      <c r="FW15" s="6"/>
      <c r="FX15" s="84"/>
      <c r="FY15" s="73"/>
      <c r="GA15" s="23" t="str">
        <f t="shared" si="27"/>
        <v>M</v>
      </c>
      <c r="GB15" s="24">
        <f t="shared" ref="GB15" si="249">GB13+1</f>
        <v>44537</v>
      </c>
      <c r="GC15" s="22" t="str">
        <f>TEXT(GB15-DATE(An,1,1)+1,"000")&amp;" - "&amp;TEXT(DATE(An,12,31)-GB13,"000")-1</f>
        <v>341 - 24</v>
      </c>
      <c r="GD15" s="108" t="str">
        <f>IFERROR(INDEX(Paramètres_Application!$J$2:$J$35,MATCH(Calendrier_A3!GB15,Paramètres_Application!$I$2:$I$35,0)),"")</f>
        <v/>
      </c>
      <c r="GE15" s="88" t="str">
        <f>IF(GA15="L","S" &amp; TEXT(INT((GB15-LOOKUP(GB15,DATE(YEAR(GB15)+{-1;0;1},1,3)-WEEKDAY(DATE(YEAR(GB15)+{-1;0;1},1,3))+2))/7)+1,"00"),"")</f>
        <v/>
      </c>
      <c r="GF15" s="2"/>
      <c r="GG15" s="67">
        <f t="shared" ref="GG15" si="250">GB15</f>
        <v>44537</v>
      </c>
      <c r="GH15" s="6"/>
      <c r="GI15" s="84"/>
      <c r="GJ15" s="6"/>
      <c r="GK15" s="84"/>
      <c r="GL15" s="73"/>
      <c r="GN15" s="23" t="str">
        <f t="shared" si="28"/>
        <v>V</v>
      </c>
      <c r="GO15" s="24">
        <f t="shared" ref="GO15" si="251">GO13+1</f>
        <v>44568</v>
      </c>
      <c r="GP15" s="22" t="str">
        <f>TEXT(GO15-DATE(An+1,1,1)+1,"000")&amp;" - "&amp;TEXT(DATE(An+1,12,31)-GO13,"000")-1</f>
        <v>007 - 358</v>
      </c>
      <c r="GQ15" s="108" t="str">
        <f>IFERROR(INDEX(Paramètres_Application!$J$2:$J$35,MATCH(Calendrier_A3!GO15,Paramètres_Application!$I$2:$I$35,0)),"")</f>
        <v/>
      </c>
      <c r="GR15" s="88" t="str">
        <f>IF(GN15="L","S" &amp; TEXT(INT((GO15-LOOKUP(GO15,DATE(YEAR(GO15)+{-1;0;1},1,3)-WEEKDAY(DATE(YEAR(GO15)+{-1;0;1},1,3))+2))/7)+1,"00"),"")</f>
        <v/>
      </c>
      <c r="GS15" s="2"/>
      <c r="GT15" s="67">
        <f t="shared" ref="GT15" si="252">GO15</f>
        <v>44568</v>
      </c>
      <c r="GU15" s="6"/>
      <c r="GV15" s="84"/>
      <c r="GW15" s="6"/>
      <c r="GX15" s="84"/>
      <c r="GY15" s="73"/>
    </row>
    <row r="16" spans="1:207" ht="22.5" customHeight="1" x14ac:dyDescent="0.25">
      <c r="A16" s="81" t="str">
        <f>INDEX(Paramètres_Application!$N$1:$N$367,SUMPRODUCT((Paramètres_Application!$L$2:$L$367=MONTH(B15))*(DAY(B15)=Paramètres_Application!$M$2:$M$367)*ROW(Paramètres_Application!$L$2:$L$367)))</f>
        <v xml:space="preserve"> Ambroise</v>
      </c>
      <c r="B16" s="82"/>
      <c r="C16" s="83"/>
      <c r="D16" s="109"/>
      <c r="E16" s="89"/>
      <c r="F16" s="2"/>
      <c r="G16" s="67">
        <f t="shared" ref="G16" si="253">B15</f>
        <v>44172</v>
      </c>
      <c r="H16" s="6"/>
      <c r="I16" s="84"/>
      <c r="J16" s="6"/>
      <c r="K16" s="84"/>
      <c r="L16" s="73"/>
      <c r="N16" s="81" t="str">
        <f>INDEX(Paramètres_Application!$N$1:$N$367,SUMPRODUCT((Paramètres_Application!$L$2:$L$367=MONTH(O15))*(DAY(O15)=Paramètres_Application!$M$2:$M$367)*ROW(Paramètres_Application!$L$2:$L$367)))</f>
        <v xml:space="preserve"> Raymond</v>
      </c>
      <c r="O16" s="82"/>
      <c r="P16" s="83"/>
      <c r="Q16" s="109"/>
      <c r="R16" s="89"/>
      <c r="S16" s="2"/>
      <c r="T16" s="67">
        <f t="shared" ref="T16" si="254">O15</f>
        <v>44203</v>
      </c>
      <c r="U16" s="6"/>
      <c r="V16" s="84"/>
      <c r="W16" s="6"/>
      <c r="X16" s="84"/>
      <c r="Y16" s="73"/>
      <c r="AA16" s="81" t="str">
        <f>INDEX(Paramètres_Application!$N$1:$N$367,SUMPRODUCT((Paramètres_Application!$L$2:$L$367=MONTH(AB15))*(DAY(AB15)=Paramètres_Application!$M$2:$M$367)*ROW(Paramètres_Application!$L$2:$L$367)))</f>
        <v xml:space="preserve"> Eugènie</v>
      </c>
      <c r="AB16" s="82"/>
      <c r="AC16" s="83"/>
      <c r="AD16" s="109"/>
      <c r="AE16" s="89"/>
      <c r="AF16" s="2"/>
      <c r="AG16" s="67">
        <f t="shared" ref="AG16" si="255">AB15</f>
        <v>44234</v>
      </c>
      <c r="AH16" s="6"/>
      <c r="AI16" s="84"/>
      <c r="AJ16" s="6"/>
      <c r="AK16" s="84"/>
      <c r="AL16" s="73"/>
      <c r="AN16" s="81" t="str">
        <f>INDEX(Paramètres_Application!$N$1:$N$367,SUMPRODUCT((Paramètres_Application!$L$2:$L$367=MONTH(AO15))*(DAY(AO15)=Paramètres_Application!$M$2:$M$367)*ROW(Paramètres_Application!$L$2:$L$367)))</f>
        <v xml:space="preserve"> Félicité</v>
      </c>
      <c r="AO16" s="82"/>
      <c r="AP16" s="83"/>
      <c r="AQ16" s="109"/>
      <c r="AR16" s="89"/>
      <c r="AS16" s="2"/>
      <c r="AT16" s="67">
        <f t="shared" ref="AT16" si="256">AO15</f>
        <v>44262</v>
      </c>
      <c r="AU16" s="6"/>
      <c r="AV16" s="84"/>
      <c r="AW16" s="6"/>
      <c r="AX16" s="84"/>
      <c r="AY16" s="73"/>
      <c r="BA16" s="81" t="str">
        <f>INDEX(Paramètres_Application!$N$1:$N$367,SUMPRODUCT((Paramètres_Application!$L$2:$L$367=MONTH(BB15))*(DAY(BB15)=Paramètres_Application!$M$2:$M$367)*ROW(Paramètres_Application!$L$2:$L$367)))</f>
        <v xml:space="preserve"> Jean-Baptiste de la Salle</v>
      </c>
      <c r="BB16" s="82"/>
      <c r="BC16" s="83"/>
      <c r="BD16" s="109"/>
      <c r="BE16" s="89"/>
      <c r="BF16" s="2"/>
      <c r="BG16" s="67">
        <f t="shared" ref="BG16" si="257">BB15</f>
        <v>44293</v>
      </c>
      <c r="BH16" s="6"/>
      <c r="BI16" s="84"/>
      <c r="BJ16" s="6"/>
      <c r="BK16" s="84"/>
      <c r="BL16" s="73"/>
      <c r="BN16" s="81" t="str">
        <f>INDEX(Paramètres_Application!$N$1:$N$367,SUMPRODUCT((Paramètres_Application!$L$2:$L$367=MONTH(BO15))*(DAY(BO15)=Paramètres_Application!$M$2:$M$367)*ROW(Paramètres_Application!$L$2:$L$367)))</f>
        <v xml:space="preserve"> Gisèle</v>
      </c>
      <c r="BO16" s="82"/>
      <c r="BP16" s="83"/>
      <c r="BQ16" s="109"/>
      <c r="BR16" s="89"/>
      <c r="BS16" s="2"/>
      <c r="BT16" s="67">
        <f t="shared" ref="BT16" si="258">BO15</f>
        <v>44323</v>
      </c>
      <c r="BU16" s="6"/>
      <c r="BV16" s="84"/>
      <c r="BW16" s="6"/>
      <c r="BX16" s="84"/>
      <c r="BY16" s="73"/>
      <c r="CA16" s="81" t="str">
        <f>INDEX(Paramètres_Application!$N$1:$N$367,SUMPRODUCT((Paramètres_Application!$L$2:$L$367=MONTH(CB15))*(DAY(CB15)=Paramètres_Application!$M$2:$M$367)*ROW(Paramètres_Application!$L$2:$L$367)))</f>
        <v xml:space="preserve"> Gilbert</v>
      </c>
      <c r="CB16" s="82"/>
      <c r="CC16" s="83"/>
      <c r="CD16" s="109"/>
      <c r="CE16" s="89"/>
      <c r="CF16" s="2"/>
      <c r="CG16" s="67">
        <f t="shared" ref="CG16" si="259">CB15</f>
        <v>44354</v>
      </c>
      <c r="CH16" s="6"/>
      <c r="CI16" s="84"/>
      <c r="CJ16" s="6"/>
      <c r="CK16" s="84"/>
      <c r="CL16" s="73"/>
      <c r="CN16" s="81" t="str">
        <f>INDEX(Paramètres_Application!$N$1:$N$367,SUMPRODUCT((Paramètres_Application!$L$2:$L$367=MONTH(CO15))*(DAY(CO15)=Paramètres_Application!$M$2:$M$367)*ROW(Paramètres_Application!$L$2:$L$367)))</f>
        <v xml:space="preserve"> Raoul</v>
      </c>
      <c r="CO16" s="82"/>
      <c r="CP16" s="83"/>
      <c r="CQ16" s="109"/>
      <c r="CR16" s="89"/>
      <c r="CS16" s="2"/>
      <c r="CT16" s="67">
        <f t="shared" ref="CT16" si="260">CO15</f>
        <v>44384</v>
      </c>
      <c r="CU16" s="6"/>
      <c r="CV16" s="84"/>
      <c r="CW16" s="6"/>
      <c r="CX16" s="84"/>
      <c r="CY16" s="73"/>
      <c r="CZ16" s="18"/>
      <c r="DA16" s="81" t="str">
        <f>INDEX(Paramètres_Application!$N$1:$N$367,SUMPRODUCT((Paramètres_Application!$L$2:$L$367=MONTH(DB15))*(DAY(DB15)=Paramètres_Application!$M$2:$M$367)*ROW(Paramètres_Application!$L$2:$L$367)))</f>
        <v xml:space="preserve"> Gilbert</v>
      </c>
      <c r="DB16" s="82"/>
      <c r="DC16" s="83"/>
      <c r="DD16" s="109"/>
      <c r="DE16" s="89"/>
      <c r="DF16" s="2"/>
      <c r="DG16" s="67">
        <f t="shared" ref="DG16" si="261">DB15</f>
        <v>44354</v>
      </c>
      <c r="DH16" s="6"/>
      <c r="DI16" s="84"/>
      <c r="DJ16" s="6"/>
      <c r="DK16" s="84"/>
      <c r="DL16" s="73"/>
      <c r="DN16" s="81" t="str">
        <f>INDEX(Paramètres_Application!$N$1:$N$367,SUMPRODUCT((Paramètres_Application!$L$2:$L$367=MONTH(DO15))*(DAY(DO15)=Paramètres_Application!$M$2:$M$367)*ROW(Paramètres_Application!$L$2:$L$367)))</f>
        <v xml:space="preserve"> Raoul</v>
      </c>
      <c r="DO16" s="82"/>
      <c r="DP16" s="83"/>
      <c r="DQ16" s="109"/>
      <c r="DR16" s="89"/>
      <c r="DS16" s="2"/>
      <c r="DT16" s="67">
        <f t="shared" ref="DT16" si="262">DO15</f>
        <v>44384</v>
      </c>
      <c r="DU16" s="6"/>
      <c r="DV16" s="84"/>
      <c r="DW16" s="6"/>
      <c r="DX16" s="84"/>
      <c r="DY16" s="73"/>
      <c r="EA16" s="81" t="str">
        <f>INDEX(Paramètres_Application!$N$1:$N$367,SUMPRODUCT((Paramètres_Application!$L$2:$L$367=MONTH(EB15))*(DAY(EB15)=Paramètres_Application!$M$2:$M$367)*ROW(Paramètres_Application!$L$2:$L$367)))</f>
        <v xml:space="preserve"> Gaétan</v>
      </c>
      <c r="EB16" s="82"/>
      <c r="EC16" s="83"/>
      <c r="ED16" s="109"/>
      <c r="EE16" s="89"/>
      <c r="EF16" s="2"/>
      <c r="EG16" s="67">
        <f t="shared" ref="EG16" si="263">EB15</f>
        <v>44415</v>
      </c>
      <c r="EH16" s="6"/>
      <c r="EI16" s="84"/>
      <c r="EJ16" s="6"/>
      <c r="EK16" s="84"/>
      <c r="EL16" s="73"/>
      <c r="EN16" s="81" t="str">
        <f>INDEX(Paramètres_Application!$N$1:$N$367,SUMPRODUCT((Paramètres_Application!$L$2:$L$367=MONTH(EO15))*(DAY(EO15)=Paramètres_Application!$M$2:$M$367)*ROW(Paramètres_Application!$L$2:$L$367)))</f>
        <v xml:space="preserve"> Reine</v>
      </c>
      <c r="EO16" s="82"/>
      <c r="EP16" s="83"/>
      <c r="EQ16" s="109"/>
      <c r="ER16" s="89"/>
      <c r="ES16" s="2"/>
      <c r="ET16" s="67">
        <f t="shared" ref="ET16" si="264">EO15</f>
        <v>44446</v>
      </c>
      <c r="EU16" s="6"/>
      <c r="EV16" s="84"/>
      <c r="EW16" s="6"/>
      <c r="EX16" s="84"/>
      <c r="EY16" s="73"/>
      <c r="FA16" s="81" t="str">
        <f>INDEX(Paramètres_Application!$N$1:$N$367,SUMPRODUCT((Paramètres_Application!$L$2:$L$367=MONTH(FB15))*(DAY(FB15)=Paramètres_Application!$M$2:$M$367)*ROW(Paramètres_Application!$L$2:$L$367)))</f>
        <v xml:space="preserve"> Serge</v>
      </c>
      <c r="FB16" s="82"/>
      <c r="FC16" s="83"/>
      <c r="FD16" s="109"/>
      <c r="FE16" s="89"/>
      <c r="FF16" s="2"/>
      <c r="FG16" s="67">
        <f t="shared" ref="FG16" si="265">FB15</f>
        <v>44476</v>
      </c>
      <c r="FH16" s="6"/>
      <c r="FI16" s="84"/>
      <c r="FJ16" s="6"/>
      <c r="FK16" s="84"/>
      <c r="FL16" s="73"/>
      <c r="FN16" s="81" t="str">
        <f>INDEX(Paramètres_Application!$N$1:$N$367,SUMPRODUCT((Paramètres_Application!$L$2:$L$367=MONTH(FO15))*(DAY(FO15)=Paramètres_Application!$M$2:$M$367)*ROW(Paramètres_Application!$L$2:$L$367)))</f>
        <v xml:space="preserve"> Carine</v>
      </c>
      <c r="FO16" s="82"/>
      <c r="FP16" s="83"/>
      <c r="FQ16" s="109"/>
      <c r="FR16" s="89"/>
      <c r="FS16" s="32"/>
      <c r="FT16" s="67">
        <f t="shared" ref="FT16" si="266">FO15</f>
        <v>44507</v>
      </c>
      <c r="FU16" s="6"/>
      <c r="FV16" s="84"/>
      <c r="FW16" s="6"/>
      <c r="FX16" s="84"/>
      <c r="FY16" s="73"/>
      <c r="GA16" s="81" t="str">
        <f>INDEX(Paramètres_Application!$N$1:$N$367,SUMPRODUCT((Paramètres_Application!$L$2:$L$367=MONTH(GB15))*(DAY(GB15)=Paramètres_Application!$M$2:$M$367)*ROW(Paramètres_Application!$L$2:$L$367)))</f>
        <v xml:space="preserve"> Ambroise</v>
      </c>
      <c r="GB16" s="82"/>
      <c r="GC16" s="83"/>
      <c r="GD16" s="109"/>
      <c r="GE16" s="89"/>
      <c r="GF16" s="2"/>
      <c r="GG16" s="67">
        <f t="shared" ref="GG16" si="267">GB15</f>
        <v>44537</v>
      </c>
      <c r="GH16" s="6"/>
      <c r="GI16" s="84"/>
      <c r="GJ16" s="6"/>
      <c r="GK16" s="84"/>
      <c r="GL16" s="73"/>
      <c r="GN16" s="81" t="str">
        <f>INDEX(Paramètres_Application!$N$1:$N$367,SUMPRODUCT((Paramètres_Application!$L$2:$L$367=MONTH(GO15))*(DAY(GO15)=Paramètres_Application!$M$2:$M$367)*ROW(Paramètres_Application!$L$2:$L$367)))</f>
        <v xml:space="preserve"> Raymond</v>
      </c>
      <c r="GO16" s="82"/>
      <c r="GP16" s="83"/>
      <c r="GQ16" s="109"/>
      <c r="GR16" s="89"/>
      <c r="GS16" s="2"/>
      <c r="GT16" s="67">
        <f t="shared" ref="GT16" si="268">GO15</f>
        <v>44568</v>
      </c>
      <c r="GU16" s="6"/>
      <c r="GV16" s="84"/>
      <c r="GW16" s="6"/>
      <c r="GX16" s="84"/>
      <c r="GY16" s="73"/>
    </row>
    <row r="17" spans="1:207" ht="22.5" customHeight="1" x14ac:dyDescent="0.25">
      <c r="A17" s="23" t="str">
        <f t="shared" si="13"/>
        <v>M</v>
      </c>
      <c r="B17" s="24">
        <f t="shared" ref="B17" si="269">B15+1</f>
        <v>44173</v>
      </c>
      <c r="C17" s="22" t="str">
        <f>TEXT(B17-DATE(An-1,1,1)+((DATE(An,1,1)-DATE(An-1,1,1))-365),"000")&amp;" - "&amp;TEXT(DATE(An-1,12,31)-B17,"000")</f>
        <v>343 - 023</v>
      </c>
      <c r="D17" s="108" t="str">
        <f>IFERROR(INDEX(Paramètres_Application!$J$2:$J$35,MATCH(Calendrier_A3!B17,Paramètres_Application!$I$2:$I$35,0)),"")</f>
        <v/>
      </c>
      <c r="E17" s="88" t="str">
        <f>IF(A17="L","S" &amp; TEXT(INT((B17-LOOKUP(B17,DATE(YEAR(B17)+{-1;0;1},1,3)-WEEKDAY(DATE(YEAR(B17)+{-1;0;1},1,3))+2))/7)+1,"00"),"")</f>
        <v/>
      </c>
      <c r="F17" s="2"/>
      <c r="G17" s="67">
        <f t="shared" ref="G17" si="270">B17</f>
        <v>44173</v>
      </c>
      <c r="H17" s="6"/>
      <c r="I17" s="84"/>
      <c r="J17" s="6"/>
      <c r="K17" s="84"/>
      <c r="L17" s="73"/>
      <c r="N17" s="9" t="str">
        <f t="shared" si="14"/>
        <v>V</v>
      </c>
      <c r="O17" s="21">
        <f t="shared" ref="O17" si="271">O15+1</f>
        <v>44204</v>
      </c>
      <c r="P17" s="22" t="str">
        <f>TEXT(O17-DATE(An,1,1)+1,"000")&amp;" - "&amp;TEXT(DATE(An,12,31)-O15,"000")-1</f>
        <v>008 - 357</v>
      </c>
      <c r="Q17" s="108" t="str">
        <f>IFERROR(INDEX(Paramètres_Application!$J$2:$J$35,MATCH(Calendrier_A3!O17,Paramètres_Application!$I$2:$I$35,0)),"")</f>
        <v/>
      </c>
      <c r="R17" s="88" t="str">
        <f>IF(N17="L","S" &amp; TEXT(INT((O17-LOOKUP(O17,DATE(YEAR(O17)+{-1;0;1},1,3)-WEEKDAY(DATE(YEAR(O17)+{-1;0;1},1,3))+2))/7)+1,"00"),"")</f>
        <v/>
      </c>
      <c r="S17" s="2"/>
      <c r="T17" s="67">
        <f t="shared" ref="T17" si="272">O17</f>
        <v>44204</v>
      </c>
      <c r="U17" s="6"/>
      <c r="V17" s="84"/>
      <c r="W17" s="6"/>
      <c r="X17" s="84"/>
      <c r="Y17" s="73"/>
      <c r="AA17" s="23" t="str">
        <f t="shared" si="15"/>
        <v>L</v>
      </c>
      <c r="AB17" s="24">
        <f t="shared" ref="AB17" si="273">AB15+1</f>
        <v>44235</v>
      </c>
      <c r="AC17" s="22" t="str">
        <f>TEXT(AB17-DATE(An,1,1)+1,"000")&amp;" - "&amp;TEXT(DATE(An,12,31)-AB15,"000")-1</f>
        <v>039 - 326</v>
      </c>
      <c r="AD17" s="108" t="str">
        <f>IFERROR(INDEX(Paramètres_Application!$J$2:$J$35,MATCH(Calendrier_A3!AB17,Paramètres_Application!$I$2:$I$35,0)),"")</f>
        <v/>
      </c>
      <c r="AE17" s="88" t="str">
        <f>IF(AA17="L","S" &amp; TEXT(INT((AB17-LOOKUP(AB17,DATE(YEAR(AB17)+{-1;0;1},1,3)-WEEKDAY(DATE(YEAR(AB17)+{-1;0;1},1,3))+2))/7)+1,"00"),"")</f>
        <v>S06</v>
      </c>
      <c r="AF17" s="2"/>
      <c r="AG17" s="67">
        <f t="shared" ref="AG17" si="274">AB17</f>
        <v>44235</v>
      </c>
      <c r="AH17" s="6"/>
      <c r="AI17" s="84"/>
      <c r="AJ17" s="6"/>
      <c r="AK17" s="84"/>
      <c r="AL17" s="73"/>
      <c r="AN17" s="23" t="str">
        <f t="shared" si="16"/>
        <v>L</v>
      </c>
      <c r="AO17" s="24">
        <f t="shared" ref="AO17" si="275">AO15+1</f>
        <v>44263</v>
      </c>
      <c r="AP17" s="22" t="str">
        <f>TEXT(AO17-DATE(An,1,1)+1,"000")&amp;" - "&amp;TEXT(DATE(An,12,31)-AO15,"000")-1</f>
        <v>067 - 298</v>
      </c>
      <c r="AQ17" s="108" t="str">
        <f>IFERROR(INDEX(Paramètres_Application!$J$2:$J$35,MATCH(Calendrier_A3!AO17,Paramètres_Application!$I$2:$I$35,0)),"")</f>
        <v/>
      </c>
      <c r="AR17" s="88" t="str">
        <f>IF(AN17="L","S" &amp; TEXT(INT((AO17-LOOKUP(AO17,DATE(YEAR(AO17)+{-1;0;1},1,3)-WEEKDAY(DATE(YEAR(AO17)+{-1;0;1},1,3))+2))/7)+1,"00"),"")</f>
        <v>S10</v>
      </c>
      <c r="AS17" s="2"/>
      <c r="AT17" s="67">
        <f t="shared" ref="AT17" si="276">AO17</f>
        <v>44263</v>
      </c>
      <c r="AU17" s="6"/>
      <c r="AV17" s="84"/>
      <c r="AW17" s="6"/>
      <c r="AX17" s="84"/>
      <c r="AY17" s="73"/>
      <c r="BA17" s="23" t="str">
        <f t="shared" si="17"/>
        <v>J</v>
      </c>
      <c r="BB17" s="24">
        <f t="shared" ref="BB17" si="277">BB15+1</f>
        <v>44294</v>
      </c>
      <c r="BC17" s="22" t="str">
        <f>TEXT(BB17-DATE(An,1,1)+1,"000")&amp;" - "&amp;TEXT(DATE(An,12,31)-BB15,"000")-1</f>
        <v>098 - 267</v>
      </c>
      <c r="BD17" s="108" t="str">
        <f>IFERROR(INDEX(Paramètres_Application!$J$2:$J$35,MATCH(Calendrier_A3!BB17,Paramètres_Application!$I$2:$I$35,0)),"")</f>
        <v/>
      </c>
      <c r="BE17" s="88" t="str">
        <f>IF(BA17="L","S" &amp; TEXT(INT((BB17-LOOKUP(BB17,DATE(YEAR(BB17)+{-1;0;1},1,3)-WEEKDAY(DATE(YEAR(BB17)+{-1;0;1},1,3))+2))/7)+1,"00"),"")</f>
        <v/>
      </c>
      <c r="BF17" s="2"/>
      <c r="BG17" s="67">
        <f t="shared" ref="BG17" si="278">BB17</f>
        <v>44294</v>
      </c>
      <c r="BH17" s="6"/>
      <c r="BI17" s="84"/>
      <c r="BJ17" s="6"/>
      <c r="BK17" s="84"/>
      <c r="BL17" s="73"/>
      <c r="BN17" s="23" t="str">
        <f t="shared" si="18"/>
        <v>S</v>
      </c>
      <c r="BO17" s="24">
        <f t="shared" ref="BO17" si="279">BO15+1</f>
        <v>44324</v>
      </c>
      <c r="BP17" s="22" t="str">
        <f>TEXT(BO17-DATE(An,1,1)+1,"000")&amp;" - "&amp;TEXT(DATE(An,12,31)-BO15,"000")-1</f>
        <v>128 - 237</v>
      </c>
      <c r="BQ17" s="108" t="str">
        <f>IFERROR(INDEX(Paramètres_Application!$J$2:$J$35,MATCH(Calendrier_A3!BO17,Paramètres_Application!$I$2:$I$35,0)),"")</f>
        <v>Victoire 1945</v>
      </c>
      <c r="BR17" s="88" t="str">
        <f>IF(BN17="L","S" &amp; TEXT(INT((BO17-LOOKUP(BO17,DATE(YEAR(BO17)+{-1;0;1},1,3)-WEEKDAY(DATE(YEAR(BO17)+{-1;0;1},1,3))+2))/7)+1,"00"),"")</f>
        <v/>
      </c>
      <c r="BS17" s="2"/>
      <c r="BT17" s="67">
        <f t="shared" ref="BT17" si="280">BO17</f>
        <v>44324</v>
      </c>
      <c r="BU17" s="6"/>
      <c r="BV17" s="84"/>
      <c r="BW17" s="6"/>
      <c r="BX17" s="84"/>
      <c r="BY17" s="73"/>
      <c r="CA17" s="23" t="str">
        <f t="shared" si="19"/>
        <v>M</v>
      </c>
      <c r="CB17" s="24">
        <f t="shared" ref="CB17" si="281">CB15+1</f>
        <v>44355</v>
      </c>
      <c r="CC17" s="22" t="str">
        <f>TEXT(CB17-DATE(An,1,1)+1,"000")&amp;" - "&amp;TEXT(DATE(An,12,31)-CB15,"000")-1</f>
        <v>159 - 206</v>
      </c>
      <c r="CD17" s="108" t="str">
        <f>IFERROR(INDEX(Paramètres_Application!$J$2:$J$35,MATCH(Calendrier_A3!CB17,Paramètres_Application!$I$2:$I$35,0)),"")</f>
        <v/>
      </c>
      <c r="CE17" s="88" t="str">
        <f>IF(CA17="L","S" &amp; TEXT(INT((CB17-LOOKUP(CB17,DATE(YEAR(CB17)+{-1;0;1},1,3)-WEEKDAY(DATE(YEAR(CB17)+{-1;0;1},1,3))+2))/7)+1,"00"),"")</f>
        <v/>
      </c>
      <c r="CF17" s="2"/>
      <c r="CG17" s="67">
        <f t="shared" ref="CG17" si="282">CB17</f>
        <v>44355</v>
      </c>
      <c r="CH17" s="6"/>
      <c r="CI17" s="84"/>
      <c r="CJ17" s="6"/>
      <c r="CK17" s="84"/>
      <c r="CL17" s="73"/>
      <c r="CN17" s="23" t="str">
        <f t="shared" si="20"/>
        <v>J</v>
      </c>
      <c r="CO17" s="24">
        <f t="shared" ref="CO17" si="283">CO15+1</f>
        <v>44385</v>
      </c>
      <c r="CP17" s="22" t="str">
        <f>TEXT(CO17-DATE(An,1,1)+1,"000")&amp;" - "&amp;TEXT(DATE(An,12,31)-CO15,"000")-1</f>
        <v>189 - 176</v>
      </c>
      <c r="CQ17" s="108" t="str">
        <f>IFERROR(INDEX(Paramètres_Application!$J$2:$J$35,MATCH(Calendrier_A3!CO17,Paramètres_Application!$I$2:$I$35,0)),"")</f>
        <v/>
      </c>
      <c r="CR17" s="88" t="str">
        <f>IF(CN17="L","S" &amp; TEXT(INT((CO17-LOOKUP(CO17,DATE(YEAR(CO17)+{-1;0;1},1,3)-WEEKDAY(DATE(YEAR(CO17)+{-1;0;1},1,3))+2))/7)+1,"00"),"")</f>
        <v/>
      </c>
      <c r="CS17" s="2"/>
      <c r="CT17" s="67">
        <f t="shared" ref="CT17" si="284">CO17</f>
        <v>44385</v>
      </c>
      <c r="CU17" s="6"/>
      <c r="CV17" s="84"/>
      <c r="CW17" s="6"/>
      <c r="CX17" s="84"/>
      <c r="CY17" s="73"/>
      <c r="CZ17" s="18"/>
      <c r="DA17" s="23" t="str">
        <f t="shared" si="21"/>
        <v>M</v>
      </c>
      <c r="DB17" s="24">
        <f t="shared" ref="DB17" si="285">DB15+1</f>
        <v>44355</v>
      </c>
      <c r="DC17" s="22" t="str">
        <f>TEXT(DB17-DATE(An,1,1)+1,"000")&amp;" - "&amp;TEXT(DATE(An,12,31)-DB15,"000")-1</f>
        <v>159 - 206</v>
      </c>
      <c r="DD17" s="108" t="str">
        <f>IFERROR(INDEX(Paramètres_Application!$J$2:$J$35,MATCH(Calendrier_A3!DB17,Paramètres_Application!$I$2:$I$35,0)),"")</f>
        <v/>
      </c>
      <c r="DE17" s="88" t="str">
        <f>IF(DA17="L","S" &amp; TEXT(INT((DB17-LOOKUP(DB17,DATE(YEAR(DB17)+{-1;0;1},1,3)-WEEKDAY(DATE(YEAR(DB17)+{-1;0;1},1,3))+2))/7)+1,"00"),"")</f>
        <v/>
      </c>
      <c r="DF17" s="2"/>
      <c r="DG17" s="67">
        <f t="shared" ref="DG17" si="286">DB17</f>
        <v>44355</v>
      </c>
      <c r="DH17" s="6"/>
      <c r="DI17" s="84"/>
      <c r="DJ17" s="6"/>
      <c r="DK17" s="84"/>
      <c r="DL17" s="73"/>
      <c r="DN17" s="23" t="str">
        <f t="shared" si="22"/>
        <v>J</v>
      </c>
      <c r="DO17" s="24">
        <f t="shared" ref="DO17" si="287">DO15+1</f>
        <v>44385</v>
      </c>
      <c r="DP17" s="22" t="str">
        <f>TEXT(DO17-DATE(An,1,1)+1,"000")&amp;" - "&amp;TEXT(DATE(An,12,31)-DO15,"000")-1</f>
        <v>189 - 176</v>
      </c>
      <c r="DQ17" s="108" t="str">
        <f>IFERROR(INDEX(Paramètres_Application!$J$2:$J$35,MATCH(Calendrier_A3!DO17,Paramètres_Application!$I$2:$I$35,0)),"")</f>
        <v/>
      </c>
      <c r="DR17" s="88" t="str">
        <f>IF(DN17="L","S" &amp; TEXT(INT((DO17-LOOKUP(DO17,DATE(YEAR(DO17)+{-1;0;1},1,3)-WEEKDAY(DATE(YEAR(DO17)+{-1;0;1},1,3))+2))/7)+1,"00"),"")</f>
        <v/>
      </c>
      <c r="DS17" s="2"/>
      <c r="DT17" s="67">
        <f t="shared" ref="DT17" si="288">DO17</f>
        <v>44385</v>
      </c>
      <c r="DU17" s="6"/>
      <c r="DV17" s="84"/>
      <c r="DW17" s="6"/>
      <c r="DX17" s="84"/>
      <c r="DY17" s="73"/>
      <c r="EA17" s="23" t="str">
        <f t="shared" si="23"/>
        <v>D</v>
      </c>
      <c r="EB17" s="24">
        <f t="shared" ref="EB17" si="289">EB15+1</f>
        <v>44416</v>
      </c>
      <c r="EC17" s="22" t="str">
        <f>TEXT(EB17-DATE(An,1,1)+1,"000")&amp;" - "&amp;TEXT(DATE(An,12,31)-EB15,"000")-1</f>
        <v>220 - 145</v>
      </c>
      <c r="ED17" s="108" t="str">
        <f>IFERROR(INDEX(Paramètres_Application!$J$2:$J$35,MATCH(Calendrier_A3!EB17,Paramètres_Application!$I$2:$I$35,0)),"")</f>
        <v/>
      </c>
      <c r="EE17" s="88" t="str">
        <f>IF(EA17="L","S" &amp; TEXT(INT((EB17-LOOKUP(EB17,DATE(YEAR(EB17)+{-1;0;1},1,3)-WEEKDAY(DATE(YEAR(EB17)+{-1;0;1},1,3))+2))/7)+1,"00"),"")</f>
        <v/>
      </c>
      <c r="EF17" s="2"/>
      <c r="EG17" s="67">
        <f t="shared" ref="EG17" si="290">EB17</f>
        <v>44416</v>
      </c>
      <c r="EH17" s="6"/>
      <c r="EI17" s="84"/>
      <c r="EJ17" s="6"/>
      <c r="EK17" s="84"/>
      <c r="EL17" s="73"/>
      <c r="EN17" s="23" t="str">
        <f t="shared" si="24"/>
        <v>M</v>
      </c>
      <c r="EO17" s="24">
        <f t="shared" ref="EO17" si="291">EO15+1</f>
        <v>44447</v>
      </c>
      <c r="EP17" s="22" t="str">
        <f>TEXT(EO17-DATE(An,1,1)+1,"000")&amp;" - "&amp;TEXT(DATE(An,12,31)-EO15,"000")-1</f>
        <v>251 - 114</v>
      </c>
      <c r="EQ17" s="108" t="str">
        <f>IFERROR(INDEX(Paramètres_Application!$J$2:$J$35,MATCH(Calendrier_A3!EO17,Paramètres_Application!$I$2:$I$35,0)),"")</f>
        <v/>
      </c>
      <c r="ER17" s="88" t="str">
        <f>IF(EN17="L","S" &amp; TEXT(INT((EO17-LOOKUP(EO17,DATE(YEAR(EO17)+{-1;0;1},1,3)-WEEKDAY(DATE(YEAR(EO17)+{-1;0;1},1,3))+2))/7)+1,"00"),"")</f>
        <v/>
      </c>
      <c r="ES17" s="2"/>
      <c r="ET17" s="67">
        <f t="shared" ref="ET17" si="292">EO17</f>
        <v>44447</v>
      </c>
      <c r="EU17" s="6"/>
      <c r="EV17" s="84"/>
      <c r="EW17" s="6"/>
      <c r="EX17" s="84"/>
      <c r="EY17" s="73"/>
      <c r="FA17" s="23" t="str">
        <f t="shared" si="25"/>
        <v>V</v>
      </c>
      <c r="FB17" s="24">
        <f t="shared" ref="FB17" si="293">FB15+1</f>
        <v>44477</v>
      </c>
      <c r="FC17" s="22" t="str">
        <f>TEXT(FB17-DATE(An,1,1)+1,"000")&amp;" - "&amp;TEXT(DATE(An,12,31)-FB15,"000")-1</f>
        <v>281 - 84</v>
      </c>
      <c r="FD17" s="108" t="str">
        <f>IFERROR(INDEX(Paramètres_Application!$J$2:$J$35,MATCH(Calendrier_A3!FB17,Paramètres_Application!$I$2:$I$35,0)),"")</f>
        <v/>
      </c>
      <c r="FE17" s="88" t="str">
        <f>IF(FA17="L","S" &amp; TEXT(INT((FB17-LOOKUP(FB17,DATE(YEAR(FB17)+{-1;0;1},1,3)-WEEKDAY(DATE(YEAR(FB17)+{-1;0;1},1,3))+2))/7)+1,"00"),"")</f>
        <v/>
      </c>
      <c r="FF17" s="2"/>
      <c r="FG17" s="67">
        <f t="shared" ref="FG17" si="294">FB17</f>
        <v>44477</v>
      </c>
      <c r="FH17" s="6"/>
      <c r="FI17" s="84"/>
      <c r="FJ17" s="6"/>
      <c r="FK17" s="84"/>
      <c r="FL17" s="73"/>
      <c r="FN17" s="23" t="str">
        <f t="shared" si="26"/>
        <v>L</v>
      </c>
      <c r="FO17" s="24">
        <f t="shared" ref="FO17" si="295">FO15+1</f>
        <v>44508</v>
      </c>
      <c r="FP17" s="22" t="str">
        <f>TEXT(FO17-DATE(An,1,1)+1,"000")&amp;" - "&amp;TEXT(DATE(An,12,31)-FO15,"000")-1</f>
        <v>312 - 53</v>
      </c>
      <c r="FQ17" s="108" t="str">
        <f>IFERROR(INDEX(Paramètres_Application!$J$2:$J$35,MATCH(Calendrier_A3!FO17,Paramètres_Application!$I$2:$I$35,0)),"")</f>
        <v/>
      </c>
      <c r="FR17" s="88" t="str">
        <f>IF(FN17="L","S" &amp; TEXT(INT((FO17-LOOKUP(FO17,DATE(YEAR(FO17)+{-1;0;1},1,3)-WEEKDAY(DATE(YEAR(FO17)+{-1;0;1},1,3))+2))/7)+1,"00"),"")</f>
        <v>S45</v>
      </c>
      <c r="FS17" s="32"/>
      <c r="FT17" s="67">
        <f t="shared" ref="FT17" si="296">FO17</f>
        <v>44508</v>
      </c>
      <c r="FU17" s="6"/>
      <c r="FV17" s="84"/>
      <c r="FW17" s="6"/>
      <c r="FX17" s="84"/>
      <c r="FY17" s="73"/>
      <c r="GA17" s="23" t="str">
        <f t="shared" si="27"/>
        <v>M</v>
      </c>
      <c r="GB17" s="24">
        <f t="shared" ref="GB17" si="297">GB15+1</f>
        <v>44538</v>
      </c>
      <c r="GC17" s="22" t="str">
        <f>TEXT(GB17-DATE(An,1,1)+1,"000")&amp;" - "&amp;TEXT(DATE(An,12,31)-GB15,"000")-1</f>
        <v>342 - 23</v>
      </c>
      <c r="GD17" s="108" t="str">
        <f>IFERROR(INDEX(Paramètres_Application!$J$2:$J$35,MATCH(Calendrier_A3!GB17,Paramètres_Application!$I$2:$I$35,0)),"")</f>
        <v/>
      </c>
      <c r="GE17" s="88" t="str">
        <f>IF(GA17="L","S" &amp; TEXT(INT((GB17-LOOKUP(GB17,DATE(YEAR(GB17)+{-1;0;1},1,3)-WEEKDAY(DATE(YEAR(GB17)+{-1;0;1},1,3))+2))/7)+1,"00"),"")</f>
        <v/>
      </c>
      <c r="GF17" s="2"/>
      <c r="GG17" s="67">
        <f t="shared" ref="GG17" si="298">GB17</f>
        <v>44538</v>
      </c>
      <c r="GH17" s="6"/>
      <c r="GI17" s="84"/>
      <c r="GJ17" s="6"/>
      <c r="GK17" s="84"/>
      <c r="GL17" s="73"/>
      <c r="GN17" s="23" t="str">
        <f t="shared" si="28"/>
        <v>S</v>
      </c>
      <c r="GO17" s="24">
        <f t="shared" ref="GO17" si="299">GO15+1</f>
        <v>44569</v>
      </c>
      <c r="GP17" s="22" t="str">
        <f>TEXT(GO17-DATE(An+1,1,1)+1,"000")&amp;" - "&amp;TEXT(DATE(An+1,12,31)-GO15,"000")-1</f>
        <v>008 - 357</v>
      </c>
      <c r="GQ17" s="108" t="str">
        <f>IFERROR(INDEX(Paramètres_Application!$J$2:$J$35,MATCH(Calendrier_A3!GO17,Paramètres_Application!$I$2:$I$35,0)),"")</f>
        <v/>
      </c>
      <c r="GR17" s="88" t="str">
        <f>IF(GN17="L","S" &amp; TEXT(INT((GO17-LOOKUP(GO17,DATE(YEAR(GO17)+{-1;0;1},1,3)-WEEKDAY(DATE(YEAR(GO17)+{-1;0;1},1,3))+2))/7)+1,"00"),"")</f>
        <v/>
      </c>
      <c r="GS17" s="2"/>
      <c r="GT17" s="67">
        <f t="shared" ref="GT17" si="300">GO17</f>
        <v>44569</v>
      </c>
      <c r="GU17" s="6"/>
      <c r="GV17" s="84"/>
      <c r="GW17" s="6"/>
      <c r="GX17" s="84"/>
      <c r="GY17" s="73"/>
    </row>
    <row r="18" spans="1:207" ht="22.5" customHeight="1" x14ac:dyDescent="0.25">
      <c r="A18" s="81" t="str">
        <f>INDEX(Paramètres_Application!$N$1:$N$367,SUMPRODUCT((Paramètres_Application!$L$2:$L$367=MONTH(B17))*(DAY(B17)=Paramètres_Application!$M$2:$M$367)*ROW(Paramètres_Application!$L$2:$L$367)))</f>
        <v xml:space="preserve"> Immaculée Conception</v>
      </c>
      <c r="B18" s="82"/>
      <c r="C18" s="83"/>
      <c r="D18" s="109"/>
      <c r="E18" s="89"/>
      <c r="F18" s="2"/>
      <c r="G18" s="67">
        <f t="shared" ref="G18" si="301">B17</f>
        <v>44173</v>
      </c>
      <c r="H18" s="6"/>
      <c r="I18" s="84"/>
      <c r="J18" s="6"/>
      <c r="K18" s="84"/>
      <c r="L18" s="73"/>
      <c r="N18" s="81" t="str">
        <f>INDEX(Paramètres_Application!$N$1:$N$367,SUMPRODUCT((Paramètres_Application!$L$2:$L$367=MONTH(O17))*(DAY(O17)=Paramètres_Application!$M$2:$M$367)*ROW(Paramètres_Application!$L$2:$L$367)))</f>
        <v xml:space="preserve"> Lucien</v>
      </c>
      <c r="O18" s="82"/>
      <c r="P18" s="83"/>
      <c r="Q18" s="109"/>
      <c r="R18" s="89"/>
      <c r="S18" s="2"/>
      <c r="T18" s="67">
        <f t="shared" ref="T18" si="302">O17</f>
        <v>44204</v>
      </c>
      <c r="U18" s="6"/>
      <c r="V18" s="84"/>
      <c r="W18" s="6"/>
      <c r="X18" s="84"/>
      <c r="Y18" s="73"/>
      <c r="AA18" s="81" t="str">
        <f>INDEX(Paramètres_Application!$N$1:$N$367,SUMPRODUCT((Paramètres_Application!$L$2:$L$367=MONTH(AB17))*(DAY(AB17)=Paramètres_Application!$M$2:$M$367)*ROW(Paramètres_Application!$L$2:$L$367)))</f>
        <v xml:space="preserve"> Jacqueline</v>
      </c>
      <c r="AB18" s="82"/>
      <c r="AC18" s="83"/>
      <c r="AD18" s="109"/>
      <c r="AE18" s="89"/>
      <c r="AF18" s="2"/>
      <c r="AG18" s="67">
        <f t="shared" ref="AG18" si="303">AB17</f>
        <v>44235</v>
      </c>
      <c r="AH18" s="6"/>
      <c r="AI18" s="84"/>
      <c r="AJ18" s="6"/>
      <c r="AK18" s="84"/>
      <c r="AL18" s="73"/>
      <c r="AN18" s="81" t="str">
        <f>INDEX(Paramètres_Application!$N$1:$N$367,SUMPRODUCT((Paramètres_Application!$L$2:$L$367=MONTH(AO17))*(DAY(AO17)=Paramètres_Application!$M$2:$M$367)*ROW(Paramètres_Application!$L$2:$L$367)))</f>
        <v xml:space="preserve"> Jean de Dieu</v>
      </c>
      <c r="AO18" s="82"/>
      <c r="AP18" s="83"/>
      <c r="AQ18" s="109"/>
      <c r="AR18" s="89"/>
      <c r="AS18" s="2"/>
      <c r="AT18" s="67">
        <f t="shared" ref="AT18" si="304">AO17</f>
        <v>44263</v>
      </c>
      <c r="AU18" s="6"/>
      <c r="AV18" s="84"/>
      <c r="AW18" s="6"/>
      <c r="AX18" s="84"/>
      <c r="AY18" s="73"/>
      <c r="BA18" s="81" t="str">
        <f>INDEX(Paramètres_Application!$N$1:$N$367,SUMPRODUCT((Paramètres_Application!$L$2:$L$367=MONTH(BB17))*(DAY(BB17)=Paramètres_Application!$M$2:$M$367)*ROW(Paramètres_Application!$L$2:$L$367)))</f>
        <v xml:space="preserve"> Julie</v>
      </c>
      <c r="BB18" s="82"/>
      <c r="BC18" s="83"/>
      <c r="BD18" s="109"/>
      <c r="BE18" s="89"/>
      <c r="BF18" s="2"/>
      <c r="BG18" s="67">
        <f t="shared" ref="BG18" si="305">BB17</f>
        <v>44294</v>
      </c>
      <c r="BH18" s="6"/>
      <c r="BI18" s="84"/>
      <c r="BJ18" s="6"/>
      <c r="BK18" s="84"/>
      <c r="BL18" s="73"/>
      <c r="BN18" s="81" t="str">
        <f>INDEX(Paramètres_Application!$N$1:$N$367,SUMPRODUCT((Paramètres_Application!$L$2:$L$367=MONTH(BO17))*(DAY(BO17)=Paramètres_Application!$M$2:$M$367)*ROW(Paramètres_Application!$L$2:$L$367)))</f>
        <v xml:space="preserve"> Armistice 1945</v>
      </c>
      <c r="BO18" s="82"/>
      <c r="BP18" s="83"/>
      <c r="BQ18" s="109"/>
      <c r="BR18" s="89"/>
      <c r="BS18" s="2"/>
      <c r="BT18" s="67">
        <f t="shared" ref="BT18" si="306">BO17</f>
        <v>44324</v>
      </c>
      <c r="BU18" s="6"/>
      <c r="BV18" s="84"/>
      <c r="BW18" s="6"/>
      <c r="BX18" s="84"/>
      <c r="BY18" s="73"/>
      <c r="CA18" s="81" t="str">
        <f>INDEX(Paramètres_Application!$N$1:$N$367,SUMPRODUCT((Paramètres_Application!$L$2:$L$367=MONTH(CB17))*(DAY(CB17)=Paramètres_Application!$M$2:$M$367)*ROW(Paramètres_Application!$L$2:$L$367)))</f>
        <v xml:space="preserve"> Médard</v>
      </c>
      <c r="CB18" s="82"/>
      <c r="CC18" s="83"/>
      <c r="CD18" s="109"/>
      <c r="CE18" s="89"/>
      <c r="CF18" s="2"/>
      <c r="CG18" s="67">
        <f t="shared" ref="CG18" si="307">CB17</f>
        <v>44355</v>
      </c>
      <c r="CH18" s="6"/>
      <c r="CI18" s="84"/>
      <c r="CJ18" s="6"/>
      <c r="CK18" s="84"/>
      <c r="CL18" s="73"/>
      <c r="CN18" s="81" t="str">
        <f>INDEX(Paramètres_Application!$N$1:$N$367,SUMPRODUCT((Paramètres_Application!$L$2:$L$367=MONTH(CO17))*(DAY(CO17)=Paramètres_Application!$M$2:$M$367)*ROW(Paramètres_Application!$L$2:$L$367)))</f>
        <v xml:space="preserve"> Thibault</v>
      </c>
      <c r="CO18" s="82"/>
      <c r="CP18" s="83"/>
      <c r="CQ18" s="109"/>
      <c r="CR18" s="89"/>
      <c r="CS18" s="2"/>
      <c r="CT18" s="67">
        <f t="shared" ref="CT18" si="308">CO17</f>
        <v>44385</v>
      </c>
      <c r="CU18" s="6"/>
      <c r="CV18" s="84"/>
      <c r="CW18" s="6"/>
      <c r="CX18" s="84"/>
      <c r="CY18" s="73"/>
      <c r="CZ18" s="18"/>
      <c r="DA18" s="81" t="str">
        <f>INDEX(Paramètres_Application!$N$1:$N$367,SUMPRODUCT((Paramètres_Application!$L$2:$L$367=MONTH(DB17))*(DAY(DB17)=Paramètres_Application!$M$2:$M$367)*ROW(Paramètres_Application!$L$2:$L$367)))</f>
        <v xml:space="preserve"> Médard</v>
      </c>
      <c r="DB18" s="82"/>
      <c r="DC18" s="83"/>
      <c r="DD18" s="109"/>
      <c r="DE18" s="89"/>
      <c r="DF18" s="2"/>
      <c r="DG18" s="67">
        <f t="shared" ref="DG18" si="309">DB17</f>
        <v>44355</v>
      </c>
      <c r="DH18" s="6"/>
      <c r="DI18" s="84"/>
      <c r="DJ18" s="6"/>
      <c r="DK18" s="84"/>
      <c r="DL18" s="73"/>
      <c r="DN18" s="81" t="str">
        <f>INDEX(Paramètres_Application!$N$1:$N$367,SUMPRODUCT((Paramètres_Application!$L$2:$L$367=MONTH(DO17))*(DAY(DO17)=Paramètres_Application!$M$2:$M$367)*ROW(Paramètres_Application!$L$2:$L$367)))</f>
        <v xml:space="preserve"> Thibault</v>
      </c>
      <c r="DO18" s="82"/>
      <c r="DP18" s="83"/>
      <c r="DQ18" s="109"/>
      <c r="DR18" s="89"/>
      <c r="DS18" s="2"/>
      <c r="DT18" s="67">
        <f t="shared" ref="DT18" si="310">DO17</f>
        <v>44385</v>
      </c>
      <c r="DU18" s="6"/>
      <c r="DV18" s="84"/>
      <c r="DW18" s="6"/>
      <c r="DX18" s="84"/>
      <c r="DY18" s="73"/>
      <c r="EA18" s="81" t="str">
        <f>INDEX(Paramètres_Application!$N$1:$N$367,SUMPRODUCT((Paramètres_Application!$L$2:$L$367=MONTH(EB17))*(DAY(EB17)=Paramètres_Application!$M$2:$M$367)*ROW(Paramètres_Application!$L$2:$L$367)))</f>
        <v xml:space="preserve"> Dominique</v>
      </c>
      <c r="EB18" s="82"/>
      <c r="EC18" s="83"/>
      <c r="ED18" s="109"/>
      <c r="EE18" s="89"/>
      <c r="EF18" s="2"/>
      <c r="EG18" s="67">
        <f t="shared" ref="EG18" si="311">EB17</f>
        <v>44416</v>
      </c>
      <c r="EH18" s="6"/>
      <c r="EI18" s="84"/>
      <c r="EJ18" s="6"/>
      <c r="EK18" s="84"/>
      <c r="EL18" s="73"/>
      <c r="EN18" s="81" t="str">
        <f>INDEX(Paramètres_Application!$N$1:$N$367,SUMPRODUCT((Paramètres_Application!$L$2:$L$367=MONTH(EO17))*(DAY(EO17)=Paramètres_Application!$M$2:$M$367)*ROW(Paramètres_Application!$L$2:$L$367)))</f>
        <v xml:space="preserve"> Nativité</v>
      </c>
      <c r="EO18" s="82"/>
      <c r="EP18" s="83"/>
      <c r="EQ18" s="109"/>
      <c r="ER18" s="89"/>
      <c r="ES18" s="2"/>
      <c r="ET18" s="67">
        <f t="shared" ref="ET18" si="312">EO17</f>
        <v>44447</v>
      </c>
      <c r="EU18" s="6"/>
      <c r="EV18" s="84"/>
      <c r="EW18" s="6"/>
      <c r="EX18" s="84"/>
      <c r="EY18" s="73"/>
      <c r="FA18" s="81" t="str">
        <f>INDEX(Paramètres_Application!$N$1:$N$367,SUMPRODUCT((Paramètres_Application!$L$2:$L$367=MONTH(FB17))*(DAY(FB17)=Paramètres_Application!$M$2:$M$367)*ROW(Paramètres_Application!$L$2:$L$367)))</f>
        <v xml:space="preserve"> Pélagie</v>
      </c>
      <c r="FB18" s="82"/>
      <c r="FC18" s="83"/>
      <c r="FD18" s="109"/>
      <c r="FE18" s="89"/>
      <c r="FF18" s="2"/>
      <c r="FG18" s="67">
        <f t="shared" ref="FG18" si="313">FB17</f>
        <v>44477</v>
      </c>
      <c r="FH18" s="6"/>
      <c r="FI18" s="84"/>
      <c r="FJ18" s="6"/>
      <c r="FK18" s="84"/>
      <c r="FL18" s="73"/>
      <c r="FN18" s="81" t="str">
        <f>INDEX(Paramètres_Application!$N$1:$N$367,SUMPRODUCT((Paramètres_Application!$L$2:$L$367=MONTH(FO17))*(DAY(FO17)=Paramètres_Application!$M$2:$M$367)*ROW(Paramètres_Application!$L$2:$L$367)))</f>
        <v xml:space="preserve"> Geoffroy</v>
      </c>
      <c r="FO18" s="82"/>
      <c r="FP18" s="83"/>
      <c r="FQ18" s="109"/>
      <c r="FR18" s="89"/>
      <c r="FS18" s="32"/>
      <c r="FT18" s="67">
        <f t="shared" ref="FT18" si="314">FO17</f>
        <v>44508</v>
      </c>
      <c r="FU18" s="6"/>
      <c r="FV18" s="84"/>
      <c r="FW18" s="6"/>
      <c r="FX18" s="84"/>
      <c r="FY18" s="73"/>
      <c r="GA18" s="81" t="str">
        <f>INDEX(Paramètres_Application!$N$1:$N$367,SUMPRODUCT((Paramètres_Application!$L$2:$L$367=MONTH(GB17))*(DAY(GB17)=Paramètres_Application!$M$2:$M$367)*ROW(Paramètres_Application!$L$2:$L$367)))</f>
        <v xml:space="preserve"> Immaculée Conception</v>
      </c>
      <c r="GB18" s="82"/>
      <c r="GC18" s="83"/>
      <c r="GD18" s="109"/>
      <c r="GE18" s="89"/>
      <c r="GF18" s="2"/>
      <c r="GG18" s="67">
        <f t="shared" ref="GG18" si="315">GB17</f>
        <v>44538</v>
      </c>
      <c r="GH18" s="6"/>
      <c r="GI18" s="84"/>
      <c r="GJ18" s="6"/>
      <c r="GK18" s="84"/>
      <c r="GL18" s="73"/>
      <c r="GN18" s="81" t="str">
        <f>INDEX(Paramètres_Application!$N$1:$N$367,SUMPRODUCT((Paramètres_Application!$L$2:$L$367=MONTH(GO17))*(DAY(GO17)=Paramètres_Application!$M$2:$M$367)*ROW(Paramètres_Application!$L$2:$L$367)))</f>
        <v xml:space="preserve"> Lucien</v>
      </c>
      <c r="GO18" s="82"/>
      <c r="GP18" s="83"/>
      <c r="GQ18" s="109"/>
      <c r="GR18" s="89"/>
      <c r="GS18" s="2"/>
      <c r="GT18" s="67">
        <f t="shared" ref="GT18" si="316">GO17</f>
        <v>44569</v>
      </c>
      <c r="GU18" s="6"/>
      <c r="GV18" s="84"/>
      <c r="GW18" s="6"/>
      <c r="GX18" s="84"/>
      <c r="GY18" s="73"/>
    </row>
    <row r="19" spans="1:207" ht="22.5" customHeight="1" x14ac:dyDescent="0.25">
      <c r="A19" s="23" t="str">
        <f t="shared" si="13"/>
        <v>M</v>
      </c>
      <c r="B19" s="24">
        <f t="shared" ref="B19" si="317">B17+1</f>
        <v>44174</v>
      </c>
      <c r="C19" s="22" t="str">
        <f>TEXT(B19-DATE(An-1,1,1)+((DATE(An,1,1)-DATE(An-1,1,1))-365),"000")&amp;" - "&amp;TEXT(DATE(An-1,12,31)-B19,"000")</f>
        <v>344 - 022</v>
      </c>
      <c r="D19" s="108" t="str">
        <f>IFERROR(INDEX(Paramètres_Application!$J$2:$J$35,MATCH(Calendrier_A3!B19,Paramètres_Application!$I$2:$I$35,0)),"")</f>
        <v/>
      </c>
      <c r="E19" s="88" t="str">
        <f>IF(A19="L","S" &amp; TEXT(INT((B19-LOOKUP(B19,DATE(YEAR(B19)+{-1;0;1},1,3)-WEEKDAY(DATE(YEAR(B19)+{-1;0;1},1,3))+2))/7)+1,"00"),"")</f>
        <v/>
      </c>
      <c r="F19" s="2"/>
      <c r="G19" s="67">
        <f t="shared" ref="G19" si="318">B19</f>
        <v>44174</v>
      </c>
      <c r="H19" s="6"/>
      <c r="I19" s="84"/>
      <c r="J19" s="6"/>
      <c r="K19" s="84"/>
      <c r="L19" s="73"/>
      <c r="N19" s="9" t="str">
        <f t="shared" si="14"/>
        <v>S</v>
      </c>
      <c r="O19" s="21">
        <f t="shared" ref="O19" si="319">O17+1</f>
        <v>44205</v>
      </c>
      <c r="P19" s="22" t="str">
        <f>TEXT(O19-DATE(An,1,1)+1,"000")&amp;" - "&amp;TEXT(DATE(An,12,31)-O17,"000")-1</f>
        <v>009 - 356</v>
      </c>
      <c r="Q19" s="108" t="str">
        <f>IFERROR(INDEX(Paramètres_Application!$J$2:$J$35,MATCH(Calendrier_A3!O19,Paramètres_Application!$I$2:$I$35,0)),"")</f>
        <v/>
      </c>
      <c r="R19" s="88" t="str">
        <f>IF(N19="L","S" &amp; TEXT(INT((O19-LOOKUP(O19,DATE(YEAR(O19)+{-1;0;1},1,3)-WEEKDAY(DATE(YEAR(O19)+{-1;0;1},1,3))+2))/7)+1,"00"),"")</f>
        <v/>
      </c>
      <c r="S19" s="2"/>
      <c r="T19" s="67">
        <f t="shared" ref="T19" si="320">O19</f>
        <v>44205</v>
      </c>
      <c r="U19" s="6"/>
      <c r="V19" s="84"/>
      <c r="W19" s="6"/>
      <c r="X19" s="84"/>
      <c r="Y19" s="73"/>
      <c r="AA19" s="23" t="str">
        <f t="shared" si="15"/>
        <v>M</v>
      </c>
      <c r="AB19" s="24">
        <f t="shared" ref="AB19" si="321">AB17+1</f>
        <v>44236</v>
      </c>
      <c r="AC19" s="22" t="str">
        <f>TEXT(AB19-DATE(An,1,1)+1,"000")&amp;" - "&amp;TEXT(DATE(An,12,31)-AB17,"000")-1</f>
        <v>040 - 325</v>
      </c>
      <c r="AD19" s="108" t="str">
        <f>IFERROR(INDEX(Paramètres_Application!$J$2:$J$35,MATCH(Calendrier_A3!AB19,Paramètres_Application!$I$2:$I$35,0)),"")</f>
        <v/>
      </c>
      <c r="AE19" s="88" t="str">
        <f>IF(AA19="L","S" &amp; TEXT(INT((AB19-LOOKUP(AB19,DATE(YEAR(AB19)+{-1;0;1},1,3)-WEEKDAY(DATE(YEAR(AB19)+{-1;0;1},1,3))+2))/7)+1,"00"),"")</f>
        <v/>
      </c>
      <c r="AF19" s="2"/>
      <c r="AG19" s="67">
        <f t="shared" ref="AG19" si="322">AB19</f>
        <v>44236</v>
      </c>
      <c r="AH19" s="6"/>
      <c r="AI19" s="84"/>
      <c r="AJ19" s="6"/>
      <c r="AK19" s="84"/>
      <c r="AL19" s="73"/>
      <c r="AN19" s="23" t="str">
        <f t="shared" si="16"/>
        <v>M</v>
      </c>
      <c r="AO19" s="24">
        <f t="shared" ref="AO19" si="323">AO17+1</f>
        <v>44264</v>
      </c>
      <c r="AP19" s="22" t="str">
        <f>TEXT(AO19-DATE(An,1,1)+1,"000")&amp;" - "&amp;TEXT(DATE(An,12,31)-AO17,"000")-1</f>
        <v>068 - 297</v>
      </c>
      <c r="AQ19" s="108" t="str">
        <f>IFERROR(INDEX(Paramètres_Application!$J$2:$J$35,MATCH(Calendrier_A3!AO19,Paramètres_Application!$I$2:$I$35,0)),"")</f>
        <v/>
      </c>
      <c r="AR19" s="88" t="str">
        <f>IF(AN19="L","S" &amp; TEXT(INT((AO19-LOOKUP(AO19,DATE(YEAR(AO19)+{-1;0;1},1,3)-WEEKDAY(DATE(YEAR(AO19)+{-1;0;1},1,3))+2))/7)+1,"00"),"")</f>
        <v/>
      </c>
      <c r="AS19" s="2"/>
      <c r="AT19" s="67">
        <f t="shared" ref="AT19" si="324">AO19</f>
        <v>44264</v>
      </c>
      <c r="AU19" s="6"/>
      <c r="AV19" s="84"/>
      <c r="AW19" s="6"/>
      <c r="AX19" s="84"/>
      <c r="AY19" s="73"/>
      <c r="BA19" s="23" t="str">
        <f t="shared" si="17"/>
        <v>V</v>
      </c>
      <c r="BB19" s="24">
        <f t="shared" ref="BB19" si="325">BB17+1</f>
        <v>44295</v>
      </c>
      <c r="BC19" s="22" t="str">
        <f>TEXT(BB19-DATE(An,1,1)+1,"000")&amp;" - "&amp;TEXT(DATE(An,12,31)-BB17,"000")-1</f>
        <v>099 - 266</v>
      </c>
      <c r="BD19" s="108" t="str">
        <f>IFERROR(INDEX(Paramètres_Application!$J$2:$J$35,MATCH(Calendrier_A3!BB19,Paramètres_Application!$I$2:$I$35,0)),"")</f>
        <v/>
      </c>
      <c r="BE19" s="88" t="str">
        <f>IF(BA19="L","S" &amp; TEXT(INT((BB19-LOOKUP(BB19,DATE(YEAR(BB19)+{-1;0;1},1,3)-WEEKDAY(DATE(YEAR(BB19)+{-1;0;1},1,3))+2))/7)+1,"00"),"")</f>
        <v/>
      </c>
      <c r="BF19" s="2"/>
      <c r="BG19" s="67">
        <f t="shared" ref="BG19" si="326">BB19</f>
        <v>44295</v>
      </c>
      <c r="BH19" s="6"/>
      <c r="BI19" s="84"/>
      <c r="BJ19" s="6"/>
      <c r="BK19" s="84"/>
      <c r="BL19" s="73"/>
      <c r="BN19" s="23" t="str">
        <f t="shared" si="18"/>
        <v>D</v>
      </c>
      <c r="BO19" s="24">
        <f t="shared" ref="BO19" si="327">BO17+1</f>
        <v>44325</v>
      </c>
      <c r="BP19" s="22" t="str">
        <f>TEXT(BO19-DATE(An,1,1)+1,"000")&amp;" - "&amp;TEXT(DATE(An,12,31)-BO17,"000")-1</f>
        <v>129 - 236</v>
      </c>
      <c r="BQ19" s="108" t="str">
        <f>IFERROR(INDEX(Paramètres_Application!$J$2:$J$35,MATCH(Calendrier_A3!BO19,Paramètres_Application!$I$2:$I$35,0)),"")</f>
        <v/>
      </c>
      <c r="BR19" s="88" t="str">
        <f>IF(BN19="L","S" &amp; TEXT(INT((BO19-LOOKUP(BO19,DATE(YEAR(BO19)+{-1;0;1},1,3)-WEEKDAY(DATE(YEAR(BO19)+{-1;0;1},1,3))+2))/7)+1,"00"),"")</f>
        <v/>
      </c>
      <c r="BS19" s="2"/>
      <c r="BT19" s="67">
        <f t="shared" ref="BT19" si="328">BO19</f>
        <v>44325</v>
      </c>
      <c r="BU19" s="6"/>
      <c r="BV19" s="84"/>
      <c r="BW19" s="6"/>
      <c r="BX19" s="84"/>
      <c r="BY19" s="73"/>
      <c r="CA19" s="23" t="str">
        <f t="shared" si="19"/>
        <v>M</v>
      </c>
      <c r="CB19" s="24">
        <f t="shared" ref="CB19" si="329">CB17+1</f>
        <v>44356</v>
      </c>
      <c r="CC19" s="22" t="str">
        <f>TEXT(CB19-DATE(An,1,1)+1,"000")&amp;" - "&amp;TEXT(DATE(An,12,31)-CB17,"000")-1</f>
        <v>160 - 205</v>
      </c>
      <c r="CD19" s="108" t="str">
        <f>IFERROR(INDEX(Paramètres_Application!$J$2:$J$35,MATCH(Calendrier_A3!CB19,Paramètres_Application!$I$2:$I$35,0)),"")</f>
        <v/>
      </c>
      <c r="CE19" s="88" t="str">
        <f>IF(CA19="L","S" &amp; TEXT(INT((CB19-LOOKUP(CB19,DATE(YEAR(CB19)+{-1;0;1},1,3)-WEEKDAY(DATE(YEAR(CB19)+{-1;0;1},1,3))+2))/7)+1,"00"),"")</f>
        <v/>
      </c>
      <c r="CF19" s="2"/>
      <c r="CG19" s="67">
        <f t="shared" ref="CG19" si="330">CB19</f>
        <v>44356</v>
      </c>
      <c r="CH19" s="6"/>
      <c r="CI19" s="84"/>
      <c r="CJ19" s="6"/>
      <c r="CK19" s="84"/>
      <c r="CL19" s="73"/>
      <c r="CN19" s="23" t="str">
        <f t="shared" si="20"/>
        <v>V</v>
      </c>
      <c r="CO19" s="24">
        <f t="shared" ref="CO19" si="331">CO17+1</f>
        <v>44386</v>
      </c>
      <c r="CP19" s="22" t="str">
        <f>TEXT(CO19-DATE(An,1,1)+1,"000")&amp;" - "&amp;TEXT(DATE(An,12,31)-CO17,"000")-1</f>
        <v>190 - 175</v>
      </c>
      <c r="CQ19" s="108" t="str">
        <f>IFERROR(INDEX(Paramètres_Application!$J$2:$J$35,MATCH(Calendrier_A3!CO19,Paramètres_Application!$I$2:$I$35,0)),"")</f>
        <v/>
      </c>
      <c r="CR19" s="88" t="str">
        <f>IF(CN19="L","S" &amp; TEXT(INT((CO19-LOOKUP(CO19,DATE(YEAR(CO19)+{-1;0;1},1,3)-WEEKDAY(DATE(YEAR(CO19)+{-1;0;1},1,3))+2))/7)+1,"00"),"")</f>
        <v/>
      </c>
      <c r="CS19" s="2"/>
      <c r="CT19" s="67">
        <f t="shared" ref="CT19" si="332">CO19</f>
        <v>44386</v>
      </c>
      <c r="CU19" s="6"/>
      <c r="CV19" s="84"/>
      <c r="CW19" s="6"/>
      <c r="CX19" s="84"/>
      <c r="CY19" s="73"/>
      <c r="CZ19" s="18"/>
      <c r="DA19" s="23" t="str">
        <f t="shared" si="21"/>
        <v>M</v>
      </c>
      <c r="DB19" s="24">
        <f t="shared" ref="DB19" si="333">DB17+1</f>
        <v>44356</v>
      </c>
      <c r="DC19" s="22" t="str">
        <f>TEXT(DB19-DATE(An,1,1)+1,"000")&amp;" - "&amp;TEXT(DATE(An,12,31)-DB17,"000")-1</f>
        <v>160 - 205</v>
      </c>
      <c r="DD19" s="108" t="str">
        <f>IFERROR(INDEX(Paramètres_Application!$J$2:$J$35,MATCH(Calendrier_A3!DB19,Paramètres_Application!$I$2:$I$35,0)),"")</f>
        <v/>
      </c>
      <c r="DE19" s="88" t="str">
        <f>IF(DA19="L","S" &amp; TEXT(INT((DB19-LOOKUP(DB19,DATE(YEAR(DB19)+{-1;0;1},1,3)-WEEKDAY(DATE(YEAR(DB19)+{-1;0;1},1,3))+2))/7)+1,"00"),"")</f>
        <v/>
      </c>
      <c r="DF19" s="2"/>
      <c r="DG19" s="67">
        <f t="shared" ref="DG19" si="334">DB19</f>
        <v>44356</v>
      </c>
      <c r="DH19" s="6"/>
      <c r="DI19" s="84"/>
      <c r="DJ19" s="6"/>
      <c r="DK19" s="84"/>
      <c r="DL19" s="73"/>
      <c r="DN19" s="23" t="str">
        <f t="shared" si="22"/>
        <v>V</v>
      </c>
      <c r="DO19" s="24">
        <f t="shared" ref="DO19" si="335">DO17+1</f>
        <v>44386</v>
      </c>
      <c r="DP19" s="22" t="str">
        <f>TEXT(DO19-DATE(An,1,1)+1,"000")&amp;" - "&amp;TEXT(DATE(An,12,31)-DO17,"000")-1</f>
        <v>190 - 175</v>
      </c>
      <c r="DQ19" s="108" t="str">
        <f>IFERROR(INDEX(Paramètres_Application!$J$2:$J$35,MATCH(Calendrier_A3!DO19,Paramètres_Application!$I$2:$I$35,0)),"")</f>
        <v/>
      </c>
      <c r="DR19" s="88" t="str">
        <f>IF(DN19="L","S" &amp; TEXT(INT((DO19-LOOKUP(DO19,DATE(YEAR(DO19)+{-1;0;1},1,3)-WEEKDAY(DATE(YEAR(DO19)+{-1;0;1},1,3))+2))/7)+1,"00"),"")</f>
        <v/>
      </c>
      <c r="DS19" s="2"/>
      <c r="DT19" s="67">
        <f t="shared" ref="DT19" si="336">DO19</f>
        <v>44386</v>
      </c>
      <c r="DU19" s="6"/>
      <c r="DV19" s="84"/>
      <c r="DW19" s="6"/>
      <c r="DX19" s="84"/>
      <c r="DY19" s="73"/>
      <c r="EA19" s="23" t="str">
        <f t="shared" si="23"/>
        <v>L</v>
      </c>
      <c r="EB19" s="24">
        <f t="shared" ref="EB19" si="337">EB17+1</f>
        <v>44417</v>
      </c>
      <c r="EC19" s="22" t="str">
        <f>TEXT(EB19-DATE(An,1,1)+1,"000")&amp;" - "&amp;TEXT(DATE(An,12,31)-EB17,"000")-1</f>
        <v>221 - 144</v>
      </c>
      <c r="ED19" s="108" t="str">
        <f>IFERROR(INDEX(Paramètres_Application!$J$2:$J$35,MATCH(Calendrier_A3!EB19,Paramètres_Application!$I$2:$I$35,0)),"")</f>
        <v/>
      </c>
      <c r="EE19" s="88" t="str">
        <f>IF(EA19="L","S" &amp; TEXT(INT((EB19-LOOKUP(EB19,DATE(YEAR(EB19)+{-1;0;1},1,3)-WEEKDAY(DATE(YEAR(EB19)+{-1;0;1},1,3))+2))/7)+1,"00"),"")</f>
        <v>S32</v>
      </c>
      <c r="EF19" s="2"/>
      <c r="EG19" s="67">
        <f t="shared" ref="EG19" si="338">EB19</f>
        <v>44417</v>
      </c>
      <c r="EH19" s="6"/>
      <c r="EI19" s="84"/>
      <c r="EJ19" s="6"/>
      <c r="EK19" s="84"/>
      <c r="EL19" s="73"/>
      <c r="EN19" s="23" t="str">
        <f t="shared" si="24"/>
        <v>J</v>
      </c>
      <c r="EO19" s="24">
        <f t="shared" ref="EO19" si="339">EO17+1</f>
        <v>44448</v>
      </c>
      <c r="EP19" s="22" t="str">
        <f>TEXT(EO19-DATE(An,1,1)+1,"000")&amp;" - "&amp;TEXT(DATE(An,12,31)-EO17,"000")-1</f>
        <v>252 - 113</v>
      </c>
      <c r="EQ19" s="108" t="str">
        <f>IFERROR(INDEX(Paramètres_Application!$J$2:$J$35,MATCH(Calendrier_A3!EO19,Paramètres_Application!$I$2:$I$35,0)),"")</f>
        <v/>
      </c>
      <c r="ER19" s="88" t="str">
        <f>IF(EN19="L","S" &amp; TEXT(INT((EO19-LOOKUP(EO19,DATE(YEAR(EO19)+{-1;0;1},1,3)-WEEKDAY(DATE(YEAR(EO19)+{-1;0;1},1,3))+2))/7)+1,"00"),"")</f>
        <v/>
      </c>
      <c r="ES19" s="2"/>
      <c r="ET19" s="67">
        <f t="shared" ref="ET19" si="340">EO19</f>
        <v>44448</v>
      </c>
      <c r="EU19" s="6"/>
      <c r="EV19" s="84"/>
      <c r="EW19" s="6"/>
      <c r="EX19" s="84"/>
      <c r="EY19" s="73"/>
      <c r="FA19" s="23" t="str">
        <f t="shared" si="25"/>
        <v>S</v>
      </c>
      <c r="FB19" s="24">
        <f t="shared" ref="FB19" si="341">FB17+1</f>
        <v>44478</v>
      </c>
      <c r="FC19" s="22" t="str">
        <f>TEXT(FB19-DATE(An,1,1)+1,"000")&amp;" - "&amp;TEXT(DATE(An,12,31)-FB17,"000")-1</f>
        <v>282 - 83</v>
      </c>
      <c r="FD19" s="108" t="str">
        <f>IFERROR(INDEX(Paramètres_Application!$J$2:$J$35,MATCH(Calendrier_A3!FB19,Paramètres_Application!$I$2:$I$35,0)),"")</f>
        <v/>
      </c>
      <c r="FE19" s="88" t="str">
        <f>IF(FA19="L","S" &amp; TEXT(INT((FB19-LOOKUP(FB19,DATE(YEAR(FB19)+{-1;0;1},1,3)-WEEKDAY(DATE(YEAR(FB19)+{-1;0;1},1,3))+2))/7)+1,"00"),"")</f>
        <v/>
      </c>
      <c r="FF19" s="2"/>
      <c r="FG19" s="67">
        <f t="shared" ref="FG19" si="342">FB19</f>
        <v>44478</v>
      </c>
      <c r="FH19" s="6"/>
      <c r="FI19" s="84"/>
      <c r="FJ19" s="6"/>
      <c r="FK19" s="84"/>
      <c r="FL19" s="73"/>
      <c r="FN19" s="23" t="str">
        <f t="shared" si="26"/>
        <v>M</v>
      </c>
      <c r="FO19" s="24">
        <f t="shared" ref="FO19" si="343">FO17+1</f>
        <v>44509</v>
      </c>
      <c r="FP19" s="22" t="str">
        <f>TEXT(FO19-DATE(An,1,1)+1,"000")&amp;" - "&amp;TEXT(DATE(An,12,31)-FO17,"000")-1</f>
        <v>313 - 52</v>
      </c>
      <c r="FQ19" s="108" t="str">
        <f>IFERROR(INDEX(Paramètres_Application!$J$2:$J$35,MATCH(Calendrier_A3!FO19,Paramètres_Application!$I$2:$I$35,0)),"")</f>
        <v/>
      </c>
      <c r="FR19" s="88" t="str">
        <f>IF(FN19="L","S" &amp; TEXT(INT((FO19-LOOKUP(FO19,DATE(YEAR(FO19)+{-1;0;1},1,3)-WEEKDAY(DATE(YEAR(FO19)+{-1;0;1},1,3))+2))/7)+1,"00"),"")</f>
        <v/>
      </c>
      <c r="FS19" s="32"/>
      <c r="FT19" s="67">
        <f t="shared" ref="FT19" si="344">FO19</f>
        <v>44509</v>
      </c>
      <c r="FU19" s="6"/>
      <c r="FV19" s="84"/>
      <c r="FW19" s="6"/>
      <c r="FX19" s="84"/>
      <c r="FY19" s="73"/>
      <c r="GA19" s="23" t="str">
        <f t="shared" si="27"/>
        <v>J</v>
      </c>
      <c r="GB19" s="24">
        <f t="shared" ref="GB19" si="345">GB17+1</f>
        <v>44539</v>
      </c>
      <c r="GC19" s="22" t="str">
        <f>TEXT(GB19-DATE(An,1,1)+1,"000")&amp;" - "&amp;TEXT(DATE(An,12,31)-GB17,"000")-1</f>
        <v>343 - 22</v>
      </c>
      <c r="GD19" s="108" t="str">
        <f>IFERROR(INDEX(Paramètres_Application!$J$2:$J$35,MATCH(Calendrier_A3!GB19,Paramètres_Application!$I$2:$I$35,0)),"")</f>
        <v/>
      </c>
      <c r="GE19" s="88" t="str">
        <f>IF(GA19="L","S" &amp; TEXT(INT((GB19-LOOKUP(GB19,DATE(YEAR(GB19)+{-1;0;1},1,3)-WEEKDAY(DATE(YEAR(GB19)+{-1;0;1},1,3))+2))/7)+1,"00"),"")</f>
        <v/>
      </c>
      <c r="GF19" s="2"/>
      <c r="GG19" s="67">
        <f t="shared" ref="GG19" si="346">GB19</f>
        <v>44539</v>
      </c>
      <c r="GH19" s="6"/>
      <c r="GI19" s="84"/>
      <c r="GJ19" s="6"/>
      <c r="GK19" s="84"/>
      <c r="GL19" s="73"/>
      <c r="GN19" s="23" t="str">
        <f t="shared" si="28"/>
        <v>D</v>
      </c>
      <c r="GO19" s="24">
        <f t="shared" ref="GO19" si="347">GO17+1</f>
        <v>44570</v>
      </c>
      <c r="GP19" s="22" t="str">
        <f>TEXT(GO19-DATE(An+1,1,1)+1,"000")&amp;" - "&amp;TEXT(DATE(An+1,12,31)-GO17,"000")-1</f>
        <v>009 - 356</v>
      </c>
      <c r="GQ19" s="108" t="str">
        <f>IFERROR(INDEX(Paramètres_Application!$J$2:$J$35,MATCH(Calendrier_A3!GO19,Paramètres_Application!$I$2:$I$35,0)),"")</f>
        <v/>
      </c>
      <c r="GR19" s="88" t="str">
        <f>IF(GN19="L","S" &amp; TEXT(INT((GO19-LOOKUP(GO19,DATE(YEAR(GO19)+{-1;0;1},1,3)-WEEKDAY(DATE(YEAR(GO19)+{-1;0;1},1,3))+2))/7)+1,"00"),"")</f>
        <v/>
      </c>
      <c r="GS19" s="2"/>
      <c r="GT19" s="67">
        <f t="shared" ref="GT19" si="348">GO19</f>
        <v>44570</v>
      </c>
      <c r="GU19" s="6"/>
      <c r="GV19" s="84"/>
      <c r="GW19" s="6"/>
      <c r="GX19" s="84"/>
      <c r="GY19" s="73"/>
    </row>
    <row r="20" spans="1:207" ht="22.5" customHeight="1" x14ac:dyDescent="0.25">
      <c r="A20" s="81" t="str">
        <f>INDEX(Paramètres_Application!$N$1:$N$367,SUMPRODUCT((Paramètres_Application!$L$2:$L$367=MONTH(B19))*(DAY(B19)=Paramètres_Application!$M$2:$M$367)*ROW(Paramètres_Application!$L$2:$L$367)))</f>
        <v xml:space="preserve"> Pierre Fourier</v>
      </c>
      <c r="B20" s="82"/>
      <c r="C20" s="83"/>
      <c r="D20" s="109"/>
      <c r="E20" s="89"/>
      <c r="F20" s="2"/>
      <c r="G20" s="67">
        <f t="shared" ref="G20" si="349">B19</f>
        <v>44174</v>
      </c>
      <c r="H20" s="6"/>
      <c r="I20" s="84"/>
      <c r="J20" s="6"/>
      <c r="K20" s="84"/>
      <c r="L20" s="73"/>
      <c r="N20" s="81" t="str">
        <f>INDEX(Paramètres_Application!$N$1:$N$367,SUMPRODUCT((Paramètres_Application!$L$2:$L$367=MONTH(O19))*(DAY(O19)=Paramètres_Application!$M$2:$M$367)*ROW(Paramètres_Application!$L$2:$L$367)))</f>
        <v xml:space="preserve"> Alix</v>
      </c>
      <c r="O20" s="82"/>
      <c r="P20" s="83"/>
      <c r="Q20" s="109"/>
      <c r="R20" s="89"/>
      <c r="S20" s="2"/>
      <c r="T20" s="67">
        <f t="shared" ref="T20" si="350">O19</f>
        <v>44205</v>
      </c>
      <c r="U20" s="6"/>
      <c r="V20" s="84"/>
      <c r="W20" s="6"/>
      <c r="X20" s="84"/>
      <c r="Y20" s="73"/>
      <c r="AA20" s="81" t="str">
        <f>INDEX(Paramètres_Application!$N$1:$N$367,SUMPRODUCT((Paramètres_Application!$L$2:$L$367=MONTH(AB19))*(DAY(AB19)=Paramètres_Application!$M$2:$M$367)*ROW(Paramètres_Application!$L$2:$L$367)))</f>
        <v xml:space="preserve"> Apolline</v>
      </c>
      <c r="AB20" s="82"/>
      <c r="AC20" s="83"/>
      <c r="AD20" s="109"/>
      <c r="AE20" s="89"/>
      <c r="AF20" s="2"/>
      <c r="AG20" s="67">
        <f t="shared" ref="AG20" si="351">AB19</f>
        <v>44236</v>
      </c>
      <c r="AH20" s="6"/>
      <c r="AI20" s="84"/>
      <c r="AJ20" s="6"/>
      <c r="AK20" s="84"/>
      <c r="AL20" s="73"/>
      <c r="AN20" s="81" t="str">
        <f>INDEX(Paramètres_Application!$N$1:$N$367,SUMPRODUCT((Paramètres_Application!$L$2:$L$367=MONTH(AO19))*(DAY(AO19)=Paramètres_Application!$M$2:$M$367)*ROW(Paramètres_Application!$L$2:$L$367)))</f>
        <v xml:space="preserve"> Françoise</v>
      </c>
      <c r="AO20" s="82"/>
      <c r="AP20" s="83"/>
      <c r="AQ20" s="109"/>
      <c r="AR20" s="89"/>
      <c r="AS20" s="2"/>
      <c r="AT20" s="67">
        <f t="shared" ref="AT20" si="352">AO19</f>
        <v>44264</v>
      </c>
      <c r="AU20" s="6"/>
      <c r="AV20" s="84"/>
      <c r="AW20" s="6"/>
      <c r="AX20" s="84"/>
      <c r="AY20" s="73"/>
      <c r="BA20" s="81" t="str">
        <f>INDEX(Paramètres_Application!$N$1:$N$367,SUMPRODUCT((Paramètres_Application!$L$2:$L$367=MONTH(BB19))*(DAY(BB19)=Paramètres_Application!$M$2:$M$367)*ROW(Paramètres_Application!$L$2:$L$367)))</f>
        <v xml:space="preserve"> Gautier</v>
      </c>
      <c r="BB20" s="82"/>
      <c r="BC20" s="83"/>
      <c r="BD20" s="109"/>
      <c r="BE20" s="89"/>
      <c r="BF20" s="2"/>
      <c r="BG20" s="67">
        <f t="shared" ref="BG20" si="353">BB19</f>
        <v>44295</v>
      </c>
      <c r="BH20" s="6"/>
      <c r="BI20" s="84"/>
      <c r="BJ20" s="6"/>
      <c r="BK20" s="84"/>
      <c r="BL20" s="73"/>
      <c r="BN20" s="81" t="str">
        <f>INDEX(Paramètres_Application!$N$1:$N$367,SUMPRODUCT((Paramètres_Application!$L$2:$L$367=MONTH(BO19))*(DAY(BO19)=Paramètres_Application!$M$2:$M$367)*ROW(Paramètres_Application!$L$2:$L$367)))</f>
        <v xml:space="preserve"> Pacôme</v>
      </c>
      <c r="BO20" s="82"/>
      <c r="BP20" s="83"/>
      <c r="BQ20" s="109"/>
      <c r="BR20" s="89"/>
      <c r="BS20" s="2"/>
      <c r="BT20" s="67">
        <f t="shared" ref="BT20" si="354">BO19</f>
        <v>44325</v>
      </c>
      <c r="BU20" s="6"/>
      <c r="BV20" s="84"/>
      <c r="BW20" s="6"/>
      <c r="BX20" s="84"/>
      <c r="BY20" s="73"/>
      <c r="CA20" s="81" t="str">
        <f>INDEX(Paramètres_Application!$N$1:$N$367,SUMPRODUCT((Paramètres_Application!$L$2:$L$367=MONTH(CB19))*(DAY(CB19)=Paramètres_Application!$M$2:$M$367)*ROW(Paramètres_Application!$L$2:$L$367)))</f>
        <v xml:space="preserve"> Diane</v>
      </c>
      <c r="CB20" s="82"/>
      <c r="CC20" s="83"/>
      <c r="CD20" s="109"/>
      <c r="CE20" s="89"/>
      <c r="CF20" s="2"/>
      <c r="CG20" s="67">
        <f t="shared" ref="CG20" si="355">CB19</f>
        <v>44356</v>
      </c>
      <c r="CH20" s="6"/>
      <c r="CI20" s="84"/>
      <c r="CJ20" s="6"/>
      <c r="CK20" s="84"/>
      <c r="CL20" s="73"/>
      <c r="CN20" s="81" t="str">
        <f>INDEX(Paramètres_Application!$N$1:$N$367,SUMPRODUCT((Paramètres_Application!$L$2:$L$367=MONTH(CO19))*(DAY(CO19)=Paramètres_Application!$M$2:$M$367)*ROW(Paramètres_Application!$L$2:$L$367)))</f>
        <v xml:space="preserve"> Amandine</v>
      </c>
      <c r="CO20" s="82"/>
      <c r="CP20" s="83"/>
      <c r="CQ20" s="109"/>
      <c r="CR20" s="89"/>
      <c r="CS20" s="2"/>
      <c r="CT20" s="67">
        <f t="shared" ref="CT20" si="356">CO19</f>
        <v>44386</v>
      </c>
      <c r="CU20" s="6"/>
      <c r="CV20" s="84"/>
      <c r="CW20" s="6"/>
      <c r="CX20" s="84"/>
      <c r="CY20" s="73"/>
      <c r="CZ20" s="18"/>
      <c r="DA20" s="81" t="str">
        <f>INDEX(Paramètres_Application!$N$1:$N$367,SUMPRODUCT((Paramètres_Application!$L$2:$L$367=MONTH(DB19))*(DAY(DB19)=Paramètres_Application!$M$2:$M$367)*ROW(Paramètres_Application!$L$2:$L$367)))</f>
        <v xml:space="preserve"> Diane</v>
      </c>
      <c r="DB20" s="82"/>
      <c r="DC20" s="83"/>
      <c r="DD20" s="109"/>
      <c r="DE20" s="89"/>
      <c r="DF20" s="2"/>
      <c r="DG20" s="67">
        <f t="shared" ref="DG20" si="357">DB19</f>
        <v>44356</v>
      </c>
      <c r="DH20" s="6"/>
      <c r="DI20" s="84"/>
      <c r="DJ20" s="6"/>
      <c r="DK20" s="84"/>
      <c r="DL20" s="73"/>
      <c r="DN20" s="81" t="str">
        <f>INDEX(Paramètres_Application!$N$1:$N$367,SUMPRODUCT((Paramètres_Application!$L$2:$L$367=MONTH(DO19))*(DAY(DO19)=Paramètres_Application!$M$2:$M$367)*ROW(Paramètres_Application!$L$2:$L$367)))</f>
        <v xml:space="preserve"> Amandine</v>
      </c>
      <c r="DO20" s="82"/>
      <c r="DP20" s="83"/>
      <c r="DQ20" s="109"/>
      <c r="DR20" s="89"/>
      <c r="DS20" s="2"/>
      <c r="DT20" s="67">
        <f t="shared" ref="DT20" si="358">DO19</f>
        <v>44386</v>
      </c>
      <c r="DU20" s="6"/>
      <c r="DV20" s="84"/>
      <c r="DW20" s="6"/>
      <c r="DX20" s="84"/>
      <c r="DY20" s="73"/>
      <c r="EA20" s="81" t="str">
        <f>INDEX(Paramètres_Application!$N$1:$N$367,SUMPRODUCT((Paramètres_Application!$L$2:$L$367=MONTH(EB19))*(DAY(EB19)=Paramètres_Application!$M$2:$M$367)*ROW(Paramètres_Application!$L$2:$L$367)))</f>
        <v xml:space="preserve"> Amour</v>
      </c>
      <c r="EB20" s="82"/>
      <c r="EC20" s="83"/>
      <c r="ED20" s="109"/>
      <c r="EE20" s="89"/>
      <c r="EF20" s="2"/>
      <c r="EG20" s="67">
        <f t="shared" ref="EG20" si="359">EB19</f>
        <v>44417</v>
      </c>
      <c r="EH20" s="6"/>
      <c r="EI20" s="84"/>
      <c r="EJ20" s="6"/>
      <c r="EK20" s="84"/>
      <c r="EL20" s="73"/>
      <c r="EN20" s="81" t="str">
        <f>INDEX(Paramètres_Application!$N$1:$N$367,SUMPRODUCT((Paramètres_Application!$L$2:$L$367=MONTH(EO19))*(DAY(EO19)=Paramètres_Application!$M$2:$M$367)*ROW(Paramètres_Application!$L$2:$L$367)))</f>
        <v xml:space="preserve"> Alain</v>
      </c>
      <c r="EO20" s="82"/>
      <c r="EP20" s="83"/>
      <c r="EQ20" s="109"/>
      <c r="ER20" s="89"/>
      <c r="ES20" s="2"/>
      <c r="ET20" s="67">
        <f t="shared" ref="ET20" si="360">EO19</f>
        <v>44448</v>
      </c>
      <c r="EU20" s="6"/>
      <c r="EV20" s="84"/>
      <c r="EW20" s="6"/>
      <c r="EX20" s="84"/>
      <c r="EY20" s="73"/>
      <c r="FA20" s="81" t="str">
        <f>INDEX(Paramètres_Application!$N$1:$N$367,SUMPRODUCT((Paramètres_Application!$L$2:$L$367=MONTH(FB19))*(DAY(FB19)=Paramètres_Application!$M$2:$M$367)*ROW(Paramètres_Application!$L$2:$L$367)))</f>
        <v xml:space="preserve"> Denis</v>
      </c>
      <c r="FB20" s="82"/>
      <c r="FC20" s="83"/>
      <c r="FD20" s="109"/>
      <c r="FE20" s="89"/>
      <c r="FF20" s="2"/>
      <c r="FG20" s="67">
        <f t="shared" ref="FG20" si="361">FB19</f>
        <v>44478</v>
      </c>
      <c r="FH20" s="6"/>
      <c r="FI20" s="84"/>
      <c r="FJ20" s="6"/>
      <c r="FK20" s="84"/>
      <c r="FL20" s="73"/>
      <c r="FN20" s="81" t="str">
        <f>INDEX(Paramètres_Application!$N$1:$N$367,SUMPRODUCT((Paramètres_Application!$L$2:$L$367=MONTH(FO19))*(DAY(FO19)=Paramètres_Application!$M$2:$M$367)*ROW(Paramètres_Application!$L$2:$L$367)))</f>
        <v xml:space="preserve"> Théodore</v>
      </c>
      <c r="FO20" s="82"/>
      <c r="FP20" s="83"/>
      <c r="FQ20" s="109"/>
      <c r="FR20" s="89"/>
      <c r="FS20" s="32"/>
      <c r="FT20" s="67">
        <f t="shared" ref="FT20" si="362">FO19</f>
        <v>44509</v>
      </c>
      <c r="FU20" s="6"/>
      <c r="FV20" s="84"/>
      <c r="FW20" s="6"/>
      <c r="FX20" s="84"/>
      <c r="FY20" s="73"/>
      <c r="GA20" s="81" t="str">
        <f>INDEX(Paramètres_Application!$N$1:$N$367,SUMPRODUCT((Paramètres_Application!$L$2:$L$367=MONTH(GB19))*(DAY(GB19)=Paramètres_Application!$M$2:$M$367)*ROW(Paramètres_Application!$L$2:$L$367)))</f>
        <v xml:space="preserve"> Pierre Fourier</v>
      </c>
      <c r="GB20" s="82"/>
      <c r="GC20" s="83"/>
      <c r="GD20" s="109"/>
      <c r="GE20" s="89"/>
      <c r="GF20" s="2"/>
      <c r="GG20" s="67">
        <f t="shared" ref="GG20" si="363">GB19</f>
        <v>44539</v>
      </c>
      <c r="GH20" s="6"/>
      <c r="GI20" s="84"/>
      <c r="GJ20" s="6"/>
      <c r="GK20" s="84"/>
      <c r="GL20" s="73"/>
      <c r="GN20" s="81" t="str">
        <f>INDEX(Paramètres_Application!$N$1:$N$367,SUMPRODUCT((Paramètres_Application!$L$2:$L$367=MONTH(GO19))*(DAY(GO19)=Paramètres_Application!$M$2:$M$367)*ROW(Paramètres_Application!$L$2:$L$367)))</f>
        <v xml:space="preserve"> Alix</v>
      </c>
      <c r="GO20" s="82"/>
      <c r="GP20" s="83"/>
      <c r="GQ20" s="109"/>
      <c r="GR20" s="89"/>
      <c r="GS20" s="2"/>
      <c r="GT20" s="67">
        <f t="shared" ref="GT20" si="364">GO19</f>
        <v>44570</v>
      </c>
      <c r="GU20" s="6"/>
      <c r="GV20" s="84"/>
      <c r="GW20" s="6"/>
      <c r="GX20" s="84"/>
      <c r="GY20" s="73"/>
    </row>
    <row r="21" spans="1:207" ht="22.5" customHeight="1" x14ac:dyDescent="0.25">
      <c r="A21" s="23" t="str">
        <f t="shared" si="13"/>
        <v>J</v>
      </c>
      <c r="B21" s="24">
        <f t="shared" ref="B21" si="365">B19+1</f>
        <v>44175</v>
      </c>
      <c r="C21" s="22" t="str">
        <f>TEXT(B21-DATE(An-1,1,1)+((DATE(An,1,1)-DATE(An-1,1,1))-365),"000")&amp;" - "&amp;TEXT(DATE(An-1,12,31)-B21,"000")</f>
        <v>345 - 021</v>
      </c>
      <c r="D21" s="108" t="str">
        <f>IFERROR(INDEX(Paramètres_Application!$J$2:$J$35,MATCH(Calendrier_A3!B21,Paramètres_Application!$I$2:$I$35,0)),"")</f>
        <v/>
      </c>
      <c r="E21" s="88" t="str">
        <f>IF(A21="L","S" &amp; TEXT(INT((B21-LOOKUP(B21,DATE(YEAR(B21)+{-1;0;1},1,3)-WEEKDAY(DATE(YEAR(B21)+{-1;0;1},1,3))+2))/7)+1,"00"),"")</f>
        <v/>
      </c>
      <c r="F21" s="2"/>
      <c r="G21" s="67">
        <f t="shared" ref="G21" si="366">B21</f>
        <v>44175</v>
      </c>
      <c r="H21" s="6"/>
      <c r="I21" s="84"/>
      <c r="J21" s="6"/>
      <c r="K21" s="84"/>
      <c r="L21" s="73"/>
      <c r="N21" s="9" t="str">
        <f t="shared" si="14"/>
        <v>D</v>
      </c>
      <c r="O21" s="21">
        <f t="shared" ref="O21" si="367">O19+1</f>
        <v>44206</v>
      </c>
      <c r="P21" s="22" t="str">
        <f>TEXT(O21-DATE(An,1,1)+1,"000")&amp;" - "&amp;TEXT(DATE(An,12,31)-O19,"000")-1</f>
        <v>010 - 355</v>
      </c>
      <c r="Q21" s="108" t="str">
        <f>IFERROR(INDEX(Paramètres_Application!$J$2:$J$35,MATCH(Calendrier_A3!O21,Paramètres_Application!$I$2:$I$35,0)),"")</f>
        <v/>
      </c>
      <c r="R21" s="88" t="str">
        <f>IF(N21="L","S" &amp; TEXT(INT((O21-LOOKUP(O21,DATE(YEAR(O21)+{-1;0;1},1,3)-WEEKDAY(DATE(YEAR(O21)+{-1;0;1},1,3))+2))/7)+1,"00"),"")</f>
        <v/>
      </c>
      <c r="S21" s="2"/>
      <c r="T21" s="67">
        <f t="shared" ref="T21" si="368">O21</f>
        <v>44206</v>
      </c>
      <c r="U21" s="6"/>
      <c r="V21" s="84"/>
      <c r="W21" s="6"/>
      <c r="X21" s="84"/>
      <c r="Y21" s="73"/>
      <c r="AA21" s="23" t="str">
        <f t="shared" si="15"/>
        <v>M</v>
      </c>
      <c r="AB21" s="24">
        <f t="shared" ref="AB21" si="369">AB19+1</f>
        <v>44237</v>
      </c>
      <c r="AC21" s="22" t="str">
        <f>TEXT(AB21-DATE(An,1,1)+1,"000")&amp;" - "&amp;TEXT(DATE(An,12,31)-AB19,"000")-1</f>
        <v>041 - 324</v>
      </c>
      <c r="AD21" s="108" t="str">
        <f>IFERROR(INDEX(Paramètres_Application!$J$2:$J$35,MATCH(Calendrier_A3!AB21,Paramètres_Application!$I$2:$I$35,0)),"")</f>
        <v/>
      </c>
      <c r="AE21" s="88" t="str">
        <f>IF(AA21="L","S" &amp; TEXT(INT((AB21-LOOKUP(AB21,DATE(YEAR(AB21)+{-1;0;1},1,3)-WEEKDAY(DATE(YEAR(AB21)+{-1;0;1},1,3))+2))/7)+1,"00"),"")</f>
        <v/>
      </c>
      <c r="AF21" s="2"/>
      <c r="AG21" s="67">
        <f t="shared" ref="AG21" si="370">AB21</f>
        <v>44237</v>
      </c>
      <c r="AH21" s="6"/>
      <c r="AI21" s="84"/>
      <c r="AJ21" s="6"/>
      <c r="AK21" s="84"/>
      <c r="AL21" s="73"/>
      <c r="AN21" s="23" t="str">
        <f t="shared" si="16"/>
        <v>M</v>
      </c>
      <c r="AO21" s="24">
        <f t="shared" ref="AO21" si="371">AO19+1</f>
        <v>44265</v>
      </c>
      <c r="AP21" s="22" t="str">
        <f>TEXT(AO21-DATE(An,1,1)+1,"000")&amp;" - "&amp;TEXT(DATE(An,12,31)-AO19,"000")-1</f>
        <v>069 - 296</v>
      </c>
      <c r="AQ21" s="108" t="str">
        <f>IFERROR(INDEX(Paramètres_Application!$J$2:$J$35,MATCH(Calendrier_A3!AO21,Paramètres_Application!$I$2:$I$35,0)),"")</f>
        <v/>
      </c>
      <c r="AR21" s="88" t="str">
        <f>IF(AN21="L","S" &amp; TEXT(INT((AO21-LOOKUP(AO21,DATE(YEAR(AO21)+{-1;0;1},1,3)-WEEKDAY(DATE(YEAR(AO21)+{-1;0;1},1,3))+2))/7)+1,"00"),"")</f>
        <v/>
      </c>
      <c r="AS21" s="2"/>
      <c r="AT21" s="67">
        <f t="shared" ref="AT21" si="372">AO21</f>
        <v>44265</v>
      </c>
      <c r="AU21" s="6"/>
      <c r="AV21" s="84"/>
      <c r="AW21" s="6"/>
      <c r="AX21" s="84"/>
      <c r="AY21" s="73"/>
      <c r="BA21" s="23" t="str">
        <f t="shared" si="17"/>
        <v>S</v>
      </c>
      <c r="BB21" s="24">
        <f t="shared" ref="BB21" si="373">BB19+1</f>
        <v>44296</v>
      </c>
      <c r="BC21" s="22" t="str">
        <f>TEXT(BB21-DATE(An,1,1)+1,"000")&amp;" - "&amp;TEXT(DATE(An,12,31)-BB19,"000")-1</f>
        <v>100 - 265</v>
      </c>
      <c r="BD21" s="108" t="str">
        <f>IFERROR(INDEX(Paramètres_Application!$J$2:$J$35,MATCH(Calendrier_A3!BB21,Paramètres_Application!$I$2:$I$35,0)),"")</f>
        <v/>
      </c>
      <c r="BE21" s="88" t="str">
        <f>IF(BA21="L","S" &amp; TEXT(INT((BB21-LOOKUP(BB21,DATE(YEAR(BB21)+{-1;0;1},1,3)-WEEKDAY(DATE(YEAR(BB21)+{-1;0;1},1,3))+2))/7)+1,"00"),"")</f>
        <v/>
      </c>
      <c r="BF21" s="2"/>
      <c r="BG21" s="67">
        <f t="shared" ref="BG21" si="374">BB21</f>
        <v>44296</v>
      </c>
      <c r="BH21" s="6"/>
      <c r="BI21" s="84"/>
      <c r="BJ21" s="6"/>
      <c r="BK21" s="84"/>
      <c r="BL21" s="73"/>
      <c r="BN21" s="23" t="str">
        <f t="shared" si="18"/>
        <v>L</v>
      </c>
      <c r="BO21" s="24">
        <f t="shared" ref="BO21" si="375">BO19+1</f>
        <v>44326</v>
      </c>
      <c r="BP21" s="22" t="str">
        <f>TEXT(BO21-DATE(An,1,1)+1,"000")&amp;" - "&amp;TEXT(DATE(An,12,31)-BO19,"000")-1</f>
        <v>130 - 235</v>
      </c>
      <c r="BQ21" s="108" t="str">
        <f>IFERROR(INDEX(Paramètres_Application!$J$2:$J$35,MATCH(Calendrier_A3!BO21,Paramètres_Application!$I$2:$I$35,0)),"")</f>
        <v/>
      </c>
      <c r="BR21" s="88" t="str">
        <f>IF(BN21="L","S" &amp; TEXT(INT((BO21-LOOKUP(BO21,DATE(YEAR(BO21)+{-1;0;1},1,3)-WEEKDAY(DATE(YEAR(BO21)+{-1;0;1},1,3))+2))/7)+1,"00"),"")</f>
        <v>S19</v>
      </c>
      <c r="BS21" s="2"/>
      <c r="BT21" s="67">
        <f t="shared" ref="BT21" si="376">BO21</f>
        <v>44326</v>
      </c>
      <c r="BU21" s="6"/>
      <c r="BV21" s="84"/>
      <c r="BW21" s="6"/>
      <c r="BX21" s="84"/>
      <c r="BY21" s="73"/>
      <c r="CA21" s="23" t="str">
        <f t="shared" si="19"/>
        <v>J</v>
      </c>
      <c r="CB21" s="24">
        <f t="shared" ref="CB21" si="377">CB19+1</f>
        <v>44357</v>
      </c>
      <c r="CC21" s="22" t="str">
        <f>TEXT(CB21-DATE(An,1,1)+1,"000")&amp;" - "&amp;TEXT(DATE(An,12,31)-CB19,"000")-1</f>
        <v>161 - 204</v>
      </c>
      <c r="CD21" s="108" t="str">
        <f>IFERROR(INDEX(Paramètres_Application!$J$2:$J$35,MATCH(Calendrier_A3!CB21,Paramètres_Application!$I$2:$I$35,0)),"")</f>
        <v/>
      </c>
      <c r="CE21" s="88" t="str">
        <f>IF(CA21="L","S" &amp; TEXT(INT((CB21-LOOKUP(CB21,DATE(YEAR(CB21)+{-1;0;1},1,3)-WEEKDAY(DATE(YEAR(CB21)+{-1;0;1},1,3))+2))/7)+1,"00"),"")</f>
        <v/>
      </c>
      <c r="CF21" s="2"/>
      <c r="CG21" s="67">
        <f t="shared" ref="CG21" si="378">CB21</f>
        <v>44357</v>
      </c>
      <c r="CH21" s="6"/>
      <c r="CI21" s="84"/>
      <c r="CJ21" s="6"/>
      <c r="CK21" s="84"/>
      <c r="CL21" s="73"/>
      <c r="CN21" s="23" t="str">
        <f t="shared" si="20"/>
        <v>S</v>
      </c>
      <c r="CO21" s="24">
        <f t="shared" ref="CO21" si="379">CO19+1</f>
        <v>44387</v>
      </c>
      <c r="CP21" s="22" t="str">
        <f>TEXT(CO21-DATE(An,1,1)+1,"000")&amp;" - "&amp;TEXT(DATE(An,12,31)-CO19,"000")-1</f>
        <v>191 - 174</v>
      </c>
      <c r="CQ21" s="108" t="str">
        <f>IFERROR(INDEX(Paramètres_Application!$J$2:$J$35,MATCH(Calendrier_A3!CO21,Paramètres_Application!$I$2:$I$35,0)),"")</f>
        <v/>
      </c>
      <c r="CR21" s="88" t="str">
        <f>IF(CN21="L","S" &amp; TEXT(INT((CO21-LOOKUP(CO21,DATE(YEAR(CO21)+{-1;0;1},1,3)-WEEKDAY(DATE(YEAR(CO21)+{-1;0;1},1,3))+2))/7)+1,"00"),"")</f>
        <v/>
      </c>
      <c r="CS21" s="2"/>
      <c r="CT21" s="67">
        <f t="shared" ref="CT21" si="380">CO21</f>
        <v>44387</v>
      </c>
      <c r="CU21" s="6"/>
      <c r="CV21" s="84"/>
      <c r="CW21" s="6"/>
      <c r="CX21" s="84"/>
      <c r="CY21" s="73"/>
      <c r="CZ21" s="18"/>
      <c r="DA21" s="23" t="str">
        <f t="shared" si="21"/>
        <v>J</v>
      </c>
      <c r="DB21" s="24">
        <f t="shared" ref="DB21" si="381">DB19+1</f>
        <v>44357</v>
      </c>
      <c r="DC21" s="22" t="str">
        <f>TEXT(DB21-DATE(An,1,1)+1,"000")&amp;" - "&amp;TEXT(DATE(An,12,31)-DB19,"000")-1</f>
        <v>161 - 204</v>
      </c>
      <c r="DD21" s="108" t="str">
        <f>IFERROR(INDEX(Paramètres_Application!$J$2:$J$35,MATCH(Calendrier_A3!DB21,Paramètres_Application!$I$2:$I$35,0)),"")</f>
        <v/>
      </c>
      <c r="DE21" s="88" t="str">
        <f>IF(DA21="L","S" &amp; TEXT(INT((DB21-LOOKUP(DB21,DATE(YEAR(DB21)+{-1;0;1},1,3)-WEEKDAY(DATE(YEAR(DB21)+{-1;0;1},1,3))+2))/7)+1,"00"),"")</f>
        <v/>
      </c>
      <c r="DF21" s="2"/>
      <c r="DG21" s="67">
        <f t="shared" ref="DG21" si="382">DB21</f>
        <v>44357</v>
      </c>
      <c r="DH21" s="6"/>
      <c r="DI21" s="84"/>
      <c r="DJ21" s="6"/>
      <c r="DK21" s="84"/>
      <c r="DL21" s="73"/>
      <c r="DN21" s="23" t="str">
        <f t="shared" si="22"/>
        <v>S</v>
      </c>
      <c r="DO21" s="24">
        <f t="shared" ref="DO21" si="383">DO19+1</f>
        <v>44387</v>
      </c>
      <c r="DP21" s="22" t="str">
        <f>TEXT(DO21-DATE(An,1,1)+1,"000")&amp;" - "&amp;TEXT(DATE(An,12,31)-DO19,"000")-1</f>
        <v>191 - 174</v>
      </c>
      <c r="DQ21" s="108" t="str">
        <f>IFERROR(INDEX(Paramètres_Application!$J$2:$J$35,MATCH(Calendrier_A3!DO21,Paramètres_Application!$I$2:$I$35,0)),"")</f>
        <v/>
      </c>
      <c r="DR21" s="88" t="str">
        <f>IF(DN21="L","S" &amp; TEXT(INT((DO21-LOOKUP(DO21,DATE(YEAR(DO21)+{-1;0;1},1,3)-WEEKDAY(DATE(YEAR(DO21)+{-1;0;1},1,3))+2))/7)+1,"00"),"")</f>
        <v/>
      </c>
      <c r="DS21" s="2"/>
      <c r="DT21" s="67">
        <f t="shared" ref="DT21" si="384">DO21</f>
        <v>44387</v>
      </c>
      <c r="DU21" s="6"/>
      <c r="DV21" s="84"/>
      <c r="DW21" s="6"/>
      <c r="DX21" s="84"/>
      <c r="DY21" s="73"/>
      <c r="EA21" s="23" t="str">
        <f t="shared" si="23"/>
        <v>M</v>
      </c>
      <c r="EB21" s="24">
        <f t="shared" ref="EB21" si="385">EB19+1</f>
        <v>44418</v>
      </c>
      <c r="EC21" s="22" t="str">
        <f>TEXT(EB21-DATE(An,1,1)+1,"000")&amp;" - "&amp;TEXT(DATE(An,12,31)-EB19,"000")-1</f>
        <v>222 - 143</v>
      </c>
      <c r="ED21" s="108" t="str">
        <f>IFERROR(INDEX(Paramètres_Application!$J$2:$J$35,MATCH(Calendrier_A3!EB21,Paramètres_Application!$I$2:$I$35,0)),"")</f>
        <v/>
      </c>
      <c r="EE21" s="88" t="str">
        <f>IF(EA21="L","S" &amp; TEXT(INT((EB21-LOOKUP(EB21,DATE(YEAR(EB21)+{-1;0;1},1,3)-WEEKDAY(DATE(YEAR(EB21)+{-1;0;1},1,3))+2))/7)+1,"00"),"")</f>
        <v/>
      </c>
      <c r="EF21" s="2"/>
      <c r="EG21" s="67">
        <f t="shared" ref="EG21" si="386">EB21</f>
        <v>44418</v>
      </c>
      <c r="EH21" s="6"/>
      <c r="EI21" s="84"/>
      <c r="EJ21" s="6"/>
      <c r="EK21" s="84"/>
      <c r="EL21" s="73"/>
      <c r="EN21" s="23" t="str">
        <f t="shared" si="24"/>
        <v>V</v>
      </c>
      <c r="EO21" s="24">
        <f t="shared" ref="EO21" si="387">EO19+1</f>
        <v>44449</v>
      </c>
      <c r="EP21" s="22" t="str">
        <f>TEXT(EO21-DATE(An,1,1)+1,"000")&amp;" - "&amp;TEXT(DATE(An,12,31)-EO19,"000")-1</f>
        <v>253 - 112</v>
      </c>
      <c r="EQ21" s="108" t="str">
        <f>IFERROR(INDEX(Paramètres_Application!$J$2:$J$35,MATCH(Calendrier_A3!EO21,Paramètres_Application!$I$2:$I$35,0)),"")</f>
        <v/>
      </c>
      <c r="ER21" s="88" t="str">
        <f>IF(EN21="L","S" &amp; TEXT(INT((EO21-LOOKUP(EO21,DATE(YEAR(EO21)+{-1;0;1},1,3)-WEEKDAY(DATE(YEAR(EO21)+{-1;0;1},1,3))+2))/7)+1,"00"),"")</f>
        <v/>
      </c>
      <c r="ES21" s="2"/>
      <c r="ET21" s="67">
        <f t="shared" ref="ET21" si="388">EO21</f>
        <v>44449</v>
      </c>
      <c r="EU21" s="6"/>
      <c r="EV21" s="84"/>
      <c r="EW21" s="6"/>
      <c r="EX21" s="84"/>
      <c r="EY21" s="73"/>
      <c r="FA21" s="23" t="str">
        <f t="shared" si="25"/>
        <v>D</v>
      </c>
      <c r="FB21" s="24">
        <f t="shared" ref="FB21" si="389">FB19+1</f>
        <v>44479</v>
      </c>
      <c r="FC21" s="22" t="str">
        <f>TEXT(FB21-DATE(An,1,1)+1,"000")&amp;" - "&amp;TEXT(DATE(An,12,31)-FB19,"000")-1</f>
        <v>283 - 82</v>
      </c>
      <c r="FD21" s="108" t="str">
        <f>IFERROR(INDEX(Paramètres_Application!$J$2:$J$35,MATCH(Calendrier_A3!FB21,Paramètres_Application!$I$2:$I$35,0)),"")</f>
        <v/>
      </c>
      <c r="FE21" s="88" t="str">
        <f>IF(FA21="L","S" &amp; TEXT(INT((FB21-LOOKUP(FB21,DATE(YEAR(FB21)+{-1;0;1},1,3)-WEEKDAY(DATE(YEAR(FB21)+{-1;0;1},1,3))+2))/7)+1,"00"),"")</f>
        <v/>
      </c>
      <c r="FF21" s="2"/>
      <c r="FG21" s="67">
        <f t="shared" ref="FG21" si="390">FB21</f>
        <v>44479</v>
      </c>
      <c r="FH21" s="6"/>
      <c r="FI21" s="84"/>
      <c r="FJ21" s="6"/>
      <c r="FK21" s="84"/>
      <c r="FL21" s="73"/>
      <c r="FN21" s="23" t="str">
        <f t="shared" si="26"/>
        <v>M</v>
      </c>
      <c r="FO21" s="24">
        <f t="shared" ref="FO21" si="391">FO19+1</f>
        <v>44510</v>
      </c>
      <c r="FP21" s="22" t="str">
        <f>TEXT(FO21-DATE(An,1,1)+1,"000")&amp;" - "&amp;TEXT(DATE(An,12,31)-FO19,"000")-1</f>
        <v>314 - 51</v>
      </c>
      <c r="FQ21" s="108" t="str">
        <f>IFERROR(INDEX(Paramètres_Application!$J$2:$J$35,MATCH(Calendrier_A3!FO21,Paramètres_Application!$I$2:$I$35,0)),"")</f>
        <v/>
      </c>
      <c r="FR21" s="88" t="str">
        <f>IF(FN21="L","S" &amp; TEXT(INT((FO21-LOOKUP(FO21,DATE(YEAR(FO21)+{-1;0;1},1,3)-WEEKDAY(DATE(YEAR(FO21)+{-1;0;1},1,3))+2))/7)+1,"00"),"")</f>
        <v/>
      </c>
      <c r="FS21" s="32"/>
      <c r="FT21" s="67">
        <f t="shared" ref="FT21" si="392">FO21</f>
        <v>44510</v>
      </c>
      <c r="FU21" s="6"/>
      <c r="FV21" s="84"/>
      <c r="FW21" s="6"/>
      <c r="FX21" s="84"/>
      <c r="FY21" s="73"/>
      <c r="GA21" s="23" t="str">
        <f t="shared" si="27"/>
        <v>V</v>
      </c>
      <c r="GB21" s="24">
        <f t="shared" ref="GB21" si="393">GB19+1</f>
        <v>44540</v>
      </c>
      <c r="GC21" s="22" t="str">
        <f>TEXT(GB21-DATE(An,1,1)+1,"000")&amp;" - "&amp;TEXT(DATE(An,12,31)-GB19,"000")-1</f>
        <v>344 - 21</v>
      </c>
      <c r="GD21" s="108" t="str">
        <f>IFERROR(INDEX(Paramètres_Application!$J$2:$J$35,MATCH(Calendrier_A3!GB21,Paramètres_Application!$I$2:$I$35,0)),"")</f>
        <v/>
      </c>
      <c r="GE21" s="88" t="str">
        <f>IF(GA21="L","S" &amp; TEXT(INT((GB21-LOOKUP(GB21,DATE(YEAR(GB21)+{-1;0;1},1,3)-WEEKDAY(DATE(YEAR(GB21)+{-1;0;1},1,3))+2))/7)+1,"00"),"")</f>
        <v/>
      </c>
      <c r="GF21" s="2"/>
      <c r="GG21" s="67">
        <f t="shared" ref="GG21" si="394">GB21</f>
        <v>44540</v>
      </c>
      <c r="GH21" s="6"/>
      <c r="GI21" s="84"/>
      <c r="GJ21" s="6"/>
      <c r="GK21" s="84"/>
      <c r="GL21" s="73"/>
      <c r="GN21" s="23" t="str">
        <f t="shared" si="28"/>
        <v>L</v>
      </c>
      <c r="GO21" s="24">
        <f t="shared" ref="GO21" si="395">GO19+1</f>
        <v>44571</v>
      </c>
      <c r="GP21" s="22" t="str">
        <f>TEXT(GO21-DATE(An+1,1,1)+1,"000")&amp;" - "&amp;TEXT(DATE(An+1,12,31)-GO19,"000")-1</f>
        <v>010 - 355</v>
      </c>
      <c r="GQ21" s="108" t="str">
        <f>IFERROR(INDEX(Paramètres_Application!$J$2:$J$35,MATCH(Calendrier_A3!GO21,Paramètres_Application!$I$2:$I$35,0)),"")</f>
        <v/>
      </c>
      <c r="GR21" s="88" t="str">
        <f>IF(GN21="L","S" &amp; TEXT(INT((GO21-LOOKUP(GO21,DATE(YEAR(GO21)+{-1;0;1},1,3)-WEEKDAY(DATE(YEAR(GO21)+{-1;0;1},1,3))+2))/7)+1,"00"),"")</f>
        <v>S02</v>
      </c>
      <c r="GS21" s="2"/>
      <c r="GT21" s="67">
        <f t="shared" ref="GT21" si="396">GO21</f>
        <v>44571</v>
      </c>
      <c r="GU21" s="6"/>
      <c r="GV21" s="84"/>
      <c r="GW21" s="6"/>
      <c r="GX21" s="84"/>
      <c r="GY21" s="73"/>
    </row>
    <row r="22" spans="1:207" ht="22.5" customHeight="1" x14ac:dyDescent="0.25">
      <c r="A22" s="81" t="str">
        <f>INDEX(Paramètres_Application!$N$1:$N$367,SUMPRODUCT((Paramètres_Application!$L$2:$L$367=MONTH(B21))*(DAY(B21)=Paramètres_Application!$M$2:$M$367)*ROW(Paramètres_Application!$L$2:$L$367)))</f>
        <v xml:space="preserve"> Romaric</v>
      </c>
      <c r="B22" s="82"/>
      <c r="C22" s="83"/>
      <c r="D22" s="109"/>
      <c r="E22" s="89"/>
      <c r="F22" s="2"/>
      <c r="G22" s="67">
        <f t="shared" ref="G22" si="397">B21</f>
        <v>44175</v>
      </c>
      <c r="H22" s="6"/>
      <c r="I22" s="84"/>
      <c r="J22" s="6"/>
      <c r="K22" s="84"/>
      <c r="L22" s="73"/>
      <c r="N22" s="81" t="str">
        <f>INDEX(Paramètres_Application!$N$1:$N$367,SUMPRODUCT((Paramètres_Application!$L$2:$L$367=MONTH(O21))*(DAY(O21)=Paramètres_Application!$M$2:$M$367)*ROW(Paramètres_Application!$L$2:$L$367)))</f>
        <v xml:space="preserve"> Guillaume</v>
      </c>
      <c r="O22" s="82"/>
      <c r="P22" s="83"/>
      <c r="Q22" s="109"/>
      <c r="R22" s="89"/>
      <c r="S22" s="2"/>
      <c r="T22" s="67">
        <f t="shared" ref="T22" si="398">O21</f>
        <v>44206</v>
      </c>
      <c r="U22" s="6"/>
      <c r="V22" s="84"/>
      <c r="W22" s="6"/>
      <c r="X22" s="84"/>
      <c r="Y22" s="73"/>
      <c r="AA22" s="81" t="str">
        <f>INDEX(Paramètres_Application!$N$1:$N$367,SUMPRODUCT((Paramètres_Application!$L$2:$L$367=MONTH(AB21))*(DAY(AB21)=Paramètres_Application!$M$2:$M$367)*ROW(Paramètres_Application!$L$2:$L$367)))</f>
        <v xml:space="preserve"> Arnaud</v>
      </c>
      <c r="AB22" s="82"/>
      <c r="AC22" s="83"/>
      <c r="AD22" s="109"/>
      <c r="AE22" s="89"/>
      <c r="AF22" s="2"/>
      <c r="AG22" s="67">
        <f t="shared" ref="AG22" si="399">AB21</f>
        <v>44237</v>
      </c>
      <c r="AH22" s="6"/>
      <c r="AI22" s="84"/>
      <c r="AJ22" s="6"/>
      <c r="AK22" s="84"/>
      <c r="AL22" s="73"/>
      <c r="AN22" s="81" t="str">
        <f>INDEX(Paramètres_Application!$N$1:$N$367,SUMPRODUCT((Paramètres_Application!$L$2:$L$367=MONTH(AO21))*(DAY(AO21)=Paramètres_Application!$M$2:$M$367)*ROW(Paramètres_Application!$L$2:$L$367)))</f>
        <v xml:space="preserve"> Vivien</v>
      </c>
      <c r="AO22" s="82"/>
      <c r="AP22" s="83"/>
      <c r="AQ22" s="109"/>
      <c r="AR22" s="89"/>
      <c r="AS22" s="2"/>
      <c r="AT22" s="67">
        <f t="shared" ref="AT22" si="400">AO21</f>
        <v>44265</v>
      </c>
      <c r="AU22" s="6"/>
      <c r="AV22" s="84"/>
      <c r="AW22" s="6"/>
      <c r="AX22" s="84"/>
      <c r="AY22" s="73"/>
      <c r="BA22" s="81" t="str">
        <f>INDEX(Paramètres_Application!$N$1:$N$367,SUMPRODUCT((Paramètres_Application!$L$2:$L$367=MONTH(BB21))*(DAY(BB21)=Paramètres_Application!$M$2:$M$367)*ROW(Paramètres_Application!$L$2:$L$367)))</f>
        <v xml:space="preserve"> Fulbert</v>
      </c>
      <c r="BB22" s="82"/>
      <c r="BC22" s="83"/>
      <c r="BD22" s="109"/>
      <c r="BE22" s="89"/>
      <c r="BF22" s="2"/>
      <c r="BG22" s="67">
        <f t="shared" ref="BG22" si="401">BB21</f>
        <v>44296</v>
      </c>
      <c r="BH22" s="6"/>
      <c r="BI22" s="84"/>
      <c r="BJ22" s="6"/>
      <c r="BK22" s="84"/>
      <c r="BL22" s="73"/>
      <c r="BN22" s="81" t="str">
        <f>INDEX(Paramètres_Application!$N$1:$N$367,SUMPRODUCT((Paramètres_Application!$L$2:$L$367=MONTH(BO21))*(DAY(BO21)=Paramètres_Application!$M$2:$M$367)*ROW(Paramètres_Application!$L$2:$L$367)))</f>
        <v xml:space="preserve"> Solange</v>
      </c>
      <c r="BO22" s="82"/>
      <c r="BP22" s="83"/>
      <c r="BQ22" s="109"/>
      <c r="BR22" s="89"/>
      <c r="BS22" s="2"/>
      <c r="BT22" s="67">
        <f t="shared" ref="BT22" si="402">BO21</f>
        <v>44326</v>
      </c>
      <c r="BU22" s="6"/>
      <c r="BV22" s="84"/>
      <c r="BW22" s="6"/>
      <c r="BX22" s="84"/>
      <c r="BY22" s="73"/>
      <c r="CA22" s="81" t="str">
        <f>INDEX(Paramètres_Application!$N$1:$N$367,SUMPRODUCT((Paramètres_Application!$L$2:$L$367=MONTH(CB21))*(DAY(CB21)=Paramètres_Application!$M$2:$M$367)*ROW(Paramètres_Application!$L$2:$L$367)))</f>
        <v xml:space="preserve"> Landry</v>
      </c>
      <c r="CB22" s="82"/>
      <c r="CC22" s="83"/>
      <c r="CD22" s="109"/>
      <c r="CE22" s="89"/>
      <c r="CF22" s="2"/>
      <c r="CG22" s="67">
        <f t="shared" ref="CG22" si="403">CB21</f>
        <v>44357</v>
      </c>
      <c r="CH22" s="6"/>
      <c r="CI22" s="84"/>
      <c r="CJ22" s="6"/>
      <c r="CK22" s="84"/>
      <c r="CL22" s="73"/>
      <c r="CN22" s="81" t="str">
        <f>INDEX(Paramètres_Application!$N$1:$N$367,SUMPRODUCT((Paramètres_Application!$L$2:$L$367=MONTH(CO21))*(DAY(CO21)=Paramètres_Application!$M$2:$M$367)*ROW(Paramètres_Application!$L$2:$L$367)))</f>
        <v xml:space="preserve"> Ulrich</v>
      </c>
      <c r="CO22" s="82"/>
      <c r="CP22" s="83"/>
      <c r="CQ22" s="109"/>
      <c r="CR22" s="89"/>
      <c r="CS22" s="2"/>
      <c r="CT22" s="67">
        <f t="shared" ref="CT22" si="404">CO21</f>
        <v>44387</v>
      </c>
      <c r="CU22" s="6"/>
      <c r="CV22" s="84"/>
      <c r="CW22" s="6"/>
      <c r="CX22" s="84"/>
      <c r="CY22" s="73"/>
      <c r="CZ22" s="18"/>
      <c r="DA22" s="81" t="str">
        <f>INDEX(Paramètres_Application!$N$1:$N$367,SUMPRODUCT((Paramètres_Application!$L$2:$L$367=MONTH(DB21))*(DAY(DB21)=Paramètres_Application!$M$2:$M$367)*ROW(Paramètres_Application!$L$2:$L$367)))</f>
        <v xml:space="preserve"> Landry</v>
      </c>
      <c r="DB22" s="82"/>
      <c r="DC22" s="83"/>
      <c r="DD22" s="109"/>
      <c r="DE22" s="89"/>
      <c r="DF22" s="2"/>
      <c r="DG22" s="67">
        <f t="shared" ref="DG22" si="405">DB21</f>
        <v>44357</v>
      </c>
      <c r="DH22" s="6"/>
      <c r="DI22" s="84"/>
      <c r="DJ22" s="6"/>
      <c r="DK22" s="84"/>
      <c r="DL22" s="73"/>
      <c r="DN22" s="81" t="str">
        <f>INDEX(Paramètres_Application!$N$1:$N$367,SUMPRODUCT((Paramètres_Application!$L$2:$L$367=MONTH(DO21))*(DAY(DO21)=Paramètres_Application!$M$2:$M$367)*ROW(Paramètres_Application!$L$2:$L$367)))</f>
        <v xml:space="preserve"> Ulrich</v>
      </c>
      <c r="DO22" s="82"/>
      <c r="DP22" s="83"/>
      <c r="DQ22" s="109"/>
      <c r="DR22" s="89"/>
      <c r="DS22" s="2"/>
      <c r="DT22" s="67">
        <f t="shared" ref="DT22" si="406">DO21</f>
        <v>44387</v>
      </c>
      <c r="DU22" s="6"/>
      <c r="DV22" s="84"/>
      <c r="DW22" s="6"/>
      <c r="DX22" s="84"/>
      <c r="DY22" s="73"/>
      <c r="EA22" s="81" t="str">
        <f>INDEX(Paramètres_Application!$N$1:$N$367,SUMPRODUCT((Paramètres_Application!$L$2:$L$367=MONTH(EB21))*(DAY(EB21)=Paramètres_Application!$M$2:$M$367)*ROW(Paramètres_Application!$L$2:$L$367)))</f>
        <v xml:space="preserve"> Laurent</v>
      </c>
      <c r="EB22" s="82"/>
      <c r="EC22" s="83"/>
      <c r="ED22" s="109"/>
      <c r="EE22" s="89"/>
      <c r="EF22" s="2"/>
      <c r="EG22" s="67">
        <f t="shared" ref="EG22" si="407">EB21</f>
        <v>44418</v>
      </c>
      <c r="EH22" s="6"/>
      <c r="EI22" s="84"/>
      <c r="EJ22" s="6"/>
      <c r="EK22" s="84"/>
      <c r="EL22" s="73"/>
      <c r="EN22" s="81" t="str">
        <f>INDEX(Paramètres_Application!$N$1:$N$367,SUMPRODUCT((Paramètres_Application!$L$2:$L$367=MONTH(EO21))*(DAY(EO21)=Paramètres_Application!$M$2:$M$367)*ROW(Paramètres_Application!$L$2:$L$367)))</f>
        <v xml:space="preserve"> Inès</v>
      </c>
      <c r="EO22" s="82"/>
      <c r="EP22" s="83"/>
      <c r="EQ22" s="109"/>
      <c r="ER22" s="89"/>
      <c r="ES22" s="2"/>
      <c r="ET22" s="67">
        <f t="shared" ref="ET22" si="408">EO21</f>
        <v>44449</v>
      </c>
      <c r="EU22" s="6"/>
      <c r="EV22" s="84"/>
      <c r="EW22" s="6"/>
      <c r="EX22" s="84"/>
      <c r="EY22" s="73"/>
      <c r="FA22" s="81" t="str">
        <f>INDEX(Paramètres_Application!$N$1:$N$367,SUMPRODUCT((Paramètres_Application!$L$2:$L$367=MONTH(FB21))*(DAY(FB21)=Paramètres_Application!$M$2:$M$367)*ROW(Paramètres_Application!$L$2:$L$367)))</f>
        <v xml:space="preserve"> Ghislain</v>
      </c>
      <c r="FB22" s="82"/>
      <c r="FC22" s="83"/>
      <c r="FD22" s="109"/>
      <c r="FE22" s="89"/>
      <c r="FF22" s="2"/>
      <c r="FG22" s="67">
        <f t="shared" ref="FG22" si="409">FB21</f>
        <v>44479</v>
      </c>
      <c r="FH22" s="6"/>
      <c r="FI22" s="84"/>
      <c r="FJ22" s="6"/>
      <c r="FK22" s="84"/>
      <c r="FL22" s="73"/>
      <c r="FN22" s="81" t="str">
        <f>INDEX(Paramètres_Application!$N$1:$N$367,SUMPRODUCT((Paramètres_Application!$L$2:$L$367=MONTH(FO21))*(DAY(FO21)=Paramètres_Application!$M$2:$M$367)*ROW(Paramètres_Application!$L$2:$L$367)))</f>
        <v xml:space="preserve"> Léon</v>
      </c>
      <c r="FO22" s="82"/>
      <c r="FP22" s="83"/>
      <c r="FQ22" s="109"/>
      <c r="FR22" s="89"/>
      <c r="FS22" s="32"/>
      <c r="FT22" s="67">
        <f t="shared" ref="FT22" si="410">FO21</f>
        <v>44510</v>
      </c>
      <c r="FU22" s="6"/>
      <c r="FV22" s="84"/>
      <c r="FW22" s="6"/>
      <c r="FX22" s="84"/>
      <c r="FY22" s="73"/>
      <c r="GA22" s="81" t="str">
        <f>INDEX(Paramètres_Application!$N$1:$N$367,SUMPRODUCT((Paramètres_Application!$L$2:$L$367=MONTH(GB21))*(DAY(GB21)=Paramètres_Application!$M$2:$M$367)*ROW(Paramètres_Application!$L$2:$L$367)))</f>
        <v xml:space="preserve"> Romaric</v>
      </c>
      <c r="GB22" s="82"/>
      <c r="GC22" s="83"/>
      <c r="GD22" s="109"/>
      <c r="GE22" s="89"/>
      <c r="GF22" s="2"/>
      <c r="GG22" s="67">
        <f t="shared" ref="GG22" si="411">GB21</f>
        <v>44540</v>
      </c>
      <c r="GH22" s="6"/>
      <c r="GI22" s="84"/>
      <c r="GJ22" s="6"/>
      <c r="GK22" s="84"/>
      <c r="GL22" s="73"/>
      <c r="GN22" s="81" t="str">
        <f>INDEX(Paramètres_Application!$N$1:$N$367,SUMPRODUCT((Paramètres_Application!$L$2:$L$367=MONTH(GO21))*(DAY(GO21)=Paramètres_Application!$M$2:$M$367)*ROW(Paramètres_Application!$L$2:$L$367)))</f>
        <v xml:space="preserve"> Guillaume</v>
      </c>
      <c r="GO22" s="82"/>
      <c r="GP22" s="83"/>
      <c r="GQ22" s="109"/>
      <c r="GR22" s="89"/>
      <c r="GS22" s="2"/>
      <c r="GT22" s="67">
        <f t="shared" ref="GT22" si="412">GO21</f>
        <v>44571</v>
      </c>
      <c r="GU22" s="6"/>
      <c r="GV22" s="84"/>
      <c r="GW22" s="6"/>
      <c r="GX22" s="84"/>
      <c r="GY22" s="73"/>
    </row>
    <row r="23" spans="1:207" ht="22.5" customHeight="1" x14ac:dyDescent="0.25">
      <c r="A23" s="23" t="str">
        <f t="shared" si="13"/>
        <v>V</v>
      </c>
      <c r="B23" s="24">
        <f t="shared" ref="B23" si="413">B21+1</f>
        <v>44176</v>
      </c>
      <c r="C23" s="22" t="str">
        <f>TEXT(B23-DATE(An-1,1,1)+((DATE(An,1,1)-DATE(An-1,1,1))-365),"000")&amp;" - "&amp;TEXT(DATE(An-1,12,31)-B23,"000")</f>
        <v>346 - 020</v>
      </c>
      <c r="D23" s="108" t="str">
        <f>IFERROR(INDEX(Paramètres_Application!$J$2:$J$35,MATCH(Calendrier_A3!B23,Paramètres_Application!$I$2:$I$35,0)),"")</f>
        <v/>
      </c>
      <c r="E23" s="88" t="str">
        <f>IF(A23="L","S" &amp; TEXT(INT((B23-LOOKUP(B23,DATE(YEAR(B23)+{-1;0;1},1,3)-WEEKDAY(DATE(YEAR(B23)+{-1;0;1},1,3))+2))/7)+1,"00"),"")</f>
        <v/>
      </c>
      <c r="F23" s="2"/>
      <c r="G23" s="67">
        <f t="shared" ref="G23" si="414">B23</f>
        <v>44176</v>
      </c>
      <c r="H23" s="6"/>
      <c r="I23" s="84"/>
      <c r="J23" s="6"/>
      <c r="K23" s="84"/>
      <c r="L23" s="73"/>
      <c r="N23" s="9" t="str">
        <f t="shared" si="14"/>
        <v>L</v>
      </c>
      <c r="O23" s="21">
        <f t="shared" ref="O23" si="415">O21+1</f>
        <v>44207</v>
      </c>
      <c r="P23" s="22" t="str">
        <f>TEXT(O23-DATE(An,1,1)+1,"000")&amp;" - "&amp;TEXT(DATE(An,12,31)-O21,"000")-1</f>
        <v>011 - 354</v>
      </c>
      <c r="Q23" s="108" t="str">
        <f>IFERROR(INDEX(Paramètres_Application!$J$2:$J$35,MATCH(Calendrier_A3!O23,Paramètres_Application!$I$2:$I$35,0)),"")</f>
        <v/>
      </c>
      <c r="R23" s="88" t="str">
        <f>IF(N23="L","S" &amp; TEXT(INT((O23-LOOKUP(O23,DATE(YEAR(O23)+{-1;0;1},1,3)-WEEKDAY(DATE(YEAR(O23)+{-1;0;1},1,3))+2))/7)+1,"00"),"")</f>
        <v>S02</v>
      </c>
      <c r="S23" s="2"/>
      <c r="T23" s="67">
        <f t="shared" ref="T23" si="416">O23</f>
        <v>44207</v>
      </c>
      <c r="U23" s="6"/>
      <c r="V23" s="84"/>
      <c r="W23" s="6"/>
      <c r="X23" s="84"/>
      <c r="Y23" s="73"/>
      <c r="AA23" s="23" t="str">
        <f t="shared" si="15"/>
        <v>J</v>
      </c>
      <c r="AB23" s="24">
        <f t="shared" ref="AB23" si="417">AB21+1</f>
        <v>44238</v>
      </c>
      <c r="AC23" s="22" t="str">
        <f>TEXT(AB23-DATE(An,1,1)+1,"000")&amp;" - "&amp;TEXT(DATE(An,12,31)-AB21,"000")-1</f>
        <v>042 - 323</v>
      </c>
      <c r="AD23" s="108" t="str">
        <f>IFERROR(INDEX(Paramètres_Application!$J$2:$J$35,MATCH(Calendrier_A3!AB23,Paramètres_Application!$I$2:$I$35,0)),"")</f>
        <v/>
      </c>
      <c r="AE23" s="88" t="str">
        <f>IF(AA23="L","S" &amp; TEXT(INT((AB23-LOOKUP(AB23,DATE(YEAR(AB23)+{-1;0;1},1,3)-WEEKDAY(DATE(YEAR(AB23)+{-1;0;1},1,3))+2))/7)+1,"00"),"")</f>
        <v/>
      </c>
      <c r="AF23" s="2"/>
      <c r="AG23" s="67">
        <f t="shared" ref="AG23" si="418">AB23</f>
        <v>44238</v>
      </c>
      <c r="AH23" s="6"/>
      <c r="AI23" s="84"/>
      <c r="AJ23" s="6"/>
      <c r="AK23" s="84"/>
      <c r="AL23" s="73"/>
      <c r="AN23" s="23" t="str">
        <f t="shared" si="16"/>
        <v>J</v>
      </c>
      <c r="AO23" s="24">
        <f t="shared" ref="AO23" si="419">AO21+1</f>
        <v>44266</v>
      </c>
      <c r="AP23" s="22" t="str">
        <f>TEXT(AO23-DATE(An,1,1)+1,"000")&amp;" - "&amp;TEXT(DATE(An,12,31)-AO21,"000")-1</f>
        <v>070 - 295</v>
      </c>
      <c r="AQ23" s="108" t="str">
        <f>IFERROR(INDEX(Paramètres_Application!$J$2:$J$35,MATCH(Calendrier_A3!AO23,Paramètres_Application!$I$2:$I$35,0)),"")</f>
        <v/>
      </c>
      <c r="AR23" s="88" t="str">
        <f>IF(AN23="L","S" &amp; TEXT(INT((AO23-LOOKUP(AO23,DATE(YEAR(AO23)+{-1;0;1},1,3)-WEEKDAY(DATE(YEAR(AO23)+{-1;0;1},1,3))+2))/7)+1,"00"),"")</f>
        <v/>
      </c>
      <c r="AS23" s="2"/>
      <c r="AT23" s="67">
        <f t="shared" ref="AT23" si="420">AO23</f>
        <v>44266</v>
      </c>
      <c r="AU23" s="6"/>
      <c r="AV23" s="84"/>
      <c r="AW23" s="6"/>
      <c r="AX23" s="84"/>
      <c r="AY23" s="73"/>
      <c r="BA23" s="23" t="str">
        <f t="shared" si="17"/>
        <v>D</v>
      </c>
      <c r="BB23" s="24">
        <f t="shared" ref="BB23" si="421">BB21+1</f>
        <v>44297</v>
      </c>
      <c r="BC23" s="22" t="str">
        <f>TEXT(BB23-DATE(An,1,1)+1,"000")&amp;" - "&amp;TEXT(DATE(An,12,31)-BB21,"000")-1</f>
        <v>101 - 264</v>
      </c>
      <c r="BD23" s="108" t="str">
        <f>IFERROR(INDEX(Paramètres_Application!$J$2:$J$35,MATCH(Calendrier_A3!BB23,Paramètres_Application!$I$2:$I$35,0)),"")</f>
        <v/>
      </c>
      <c r="BE23" s="88" t="str">
        <f>IF(BA23="L","S" &amp; TEXT(INT((BB23-LOOKUP(BB23,DATE(YEAR(BB23)+{-1;0;1},1,3)-WEEKDAY(DATE(YEAR(BB23)+{-1;0;1},1,3))+2))/7)+1,"00"),"")</f>
        <v/>
      </c>
      <c r="BF23" s="2"/>
      <c r="BG23" s="67">
        <f t="shared" ref="BG23" si="422">BB23</f>
        <v>44297</v>
      </c>
      <c r="BH23" s="6"/>
      <c r="BI23" s="84"/>
      <c r="BJ23" s="6"/>
      <c r="BK23" s="84"/>
      <c r="BL23" s="73"/>
      <c r="BN23" s="23" t="str">
        <f t="shared" si="18"/>
        <v>M</v>
      </c>
      <c r="BO23" s="24">
        <f t="shared" ref="BO23" si="423">BO21+1</f>
        <v>44327</v>
      </c>
      <c r="BP23" s="22" t="str">
        <f>TEXT(BO23-DATE(An,1,1)+1,"000")&amp;" - "&amp;TEXT(DATE(An,12,31)-BO21,"000")-1</f>
        <v>131 - 234</v>
      </c>
      <c r="BQ23" s="108" t="str">
        <f>IFERROR(INDEX(Paramètres_Application!$J$2:$J$35,MATCH(Calendrier_A3!BO23,Paramètres_Application!$I$2:$I$35,0)),"")</f>
        <v/>
      </c>
      <c r="BR23" s="88" t="str">
        <f>IF(BN23="L","S" &amp; TEXT(INT((BO23-LOOKUP(BO23,DATE(YEAR(BO23)+{-1;0;1},1,3)-WEEKDAY(DATE(YEAR(BO23)+{-1;0;1},1,3))+2))/7)+1,"00"),"")</f>
        <v/>
      </c>
      <c r="BS23" s="2"/>
      <c r="BT23" s="67">
        <f t="shared" ref="BT23" si="424">BO23</f>
        <v>44327</v>
      </c>
      <c r="BU23" s="6"/>
      <c r="BV23" s="84"/>
      <c r="BW23" s="6"/>
      <c r="BX23" s="84"/>
      <c r="BY23" s="73"/>
      <c r="CA23" s="23" t="str">
        <f t="shared" si="19"/>
        <v>V</v>
      </c>
      <c r="CB23" s="24">
        <f t="shared" ref="CB23" si="425">CB21+1</f>
        <v>44358</v>
      </c>
      <c r="CC23" s="22" t="str">
        <f>TEXT(CB23-DATE(An,1,1)+1,"000")&amp;" - "&amp;TEXT(DATE(An,12,31)-CB21,"000")-1</f>
        <v>162 - 203</v>
      </c>
      <c r="CD23" s="108" t="str">
        <f>IFERROR(INDEX(Paramètres_Application!$J$2:$J$35,MATCH(Calendrier_A3!CB23,Paramètres_Application!$I$2:$I$35,0)),"")</f>
        <v/>
      </c>
      <c r="CE23" s="88" t="str">
        <f>IF(CA23="L","S" &amp; TEXT(INT((CB23-LOOKUP(CB23,DATE(YEAR(CB23)+{-1;0;1},1,3)-WEEKDAY(DATE(YEAR(CB23)+{-1;0;1},1,3))+2))/7)+1,"00"),"")</f>
        <v/>
      </c>
      <c r="CF23" s="2"/>
      <c r="CG23" s="67">
        <f t="shared" ref="CG23" si="426">CB23</f>
        <v>44358</v>
      </c>
      <c r="CH23" s="6"/>
      <c r="CI23" s="84"/>
      <c r="CJ23" s="6"/>
      <c r="CK23" s="84"/>
      <c r="CL23" s="73"/>
      <c r="CN23" s="23" t="str">
        <f t="shared" si="20"/>
        <v>D</v>
      </c>
      <c r="CO23" s="24">
        <f t="shared" ref="CO23" si="427">CO21+1</f>
        <v>44388</v>
      </c>
      <c r="CP23" s="22" t="str">
        <f>TEXT(CO23-DATE(An,1,1)+1,"000")&amp;" - "&amp;TEXT(DATE(An,12,31)-CO21,"000")-1</f>
        <v>192 - 173</v>
      </c>
      <c r="CQ23" s="108" t="str">
        <f>IFERROR(INDEX(Paramètres_Application!$J$2:$J$35,MATCH(Calendrier_A3!CO23,Paramètres_Application!$I$2:$I$35,0)),"")</f>
        <v/>
      </c>
      <c r="CR23" s="88" t="str">
        <f>IF(CN23="L","S" &amp; TEXT(INT((CO23-LOOKUP(CO23,DATE(YEAR(CO23)+{-1;0;1},1,3)-WEEKDAY(DATE(YEAR(CO23)+{-1;0;1},1,3))+2))/7)+1,"00"),"")</f>
        <v/>
      </c>
      <c r="CS23" s="2"/>
      <c r="CT23" s="67">
        <f t="shared" ref="CT23" si="428">CO23</f>
        <v>44388</v>
      </c>
      <c r="CU23" s="6"/>
      <c r="CV23" s="84"/>
      <c r="CW23" s="6"/>
      <c r="CX23" s="84"/>
      <c r="CY23" s="73"/>
      <c r="CZ23" s="18"/>
      <c r="DA23" s="23" t="str">
        <f t="shared" si="21"/>
        <v>V</v>
      </c>
      <c r="DB23" s="24">
        <f t="shared" ref="DB23" si="429">DB21+1</f>
        <v>44358</v>
      </c>
      <c r="DC23" s="22" t="str">
        <f>TEXT(DB23-DATE(An,1,1)+1,"000")&amp;" - "&amp;TEXT(DATE(An,12,31)-DB21,"000")-1</f>
        <v>162 - 203</v>
      </c>
      <c r="DD23" s="108" t="str">
        <f>IFERROR(INDEX(Paramètres_Application!$J$2:$J$35,MATCH(Calendrier_A3!DB23,Paramètres_Application!$I$2:$I$35,0)),"")</f>
        <v/>
      </c>
      <c r="DE23" s="88" t="str">
        <f>IF(DA23="L","S" &amp; TEXT(INT((DB23-LOOKUP(DB23,DATE(YEAR(DB23)+{-1;0;1},1,3)-WEEKDAY(DATE(YEAR(DB23)+{-1;0;1},1,3))+2))/7)+1,"00"),"")</f>
        <v/>
      </c>
      <c r="DF23" s="2"/>
      <c r="DG23" s="67">
        <f t="shared" ref="DG23" si="430">DB23</f>
        <v>44358</v>
      </c>
      <c r="DH23" s="6"/>
      <c r="DI23" s="84"/>
      <c r="DJ23" s="6"/>
      <c r="DK23" s="84"/>
      <c r="DL23" s="73"/>
      <c r="DN23" s="23" t="str">
        <f t="shared" si="22"/>
        <v>D</v>
      </c>
      <c r="DO23" s="24">
        <f t="shared" ref="DO23" si="431">DO21+1</f>
        <v>44388</v>
      </c>
      <c r="DP23" s="22" t="str">
        <f>TEXT(DO23-DATE(An,1,1)+1,"000")&amp;" - "&amp;TEXT(DATE(An,12,31)-DO21,"000")-1</f>
        <v>192 - 173</v>
      </c>
      <c r="DQ23" s="108" t="str">
        <f>IFERROR(INDEX(Paramètres_Application!$J$2:$J$35,MATCH(Calendrier_A3!DO23,Paramètres_Application!$I$2:$I$35,0)),"")</f>
        <v/>
      </c>
      <c r="DR23" s="88" t="str">
        <f>IF(DN23="L","S" &amp; TEXT(INT((DO23-LOOKUP(DO23,DATE(YEAR(DO23)+{-1;0;1},1,3)-WEEKDAY(DATE(YEAR(DO23)+{-1;0;1},1,3))+2))/7)+1,"00"),"")</f>
        <v/>
      </c>
      <c r="DS23" s="2"/>
      <c r="DT23" s="67">
        <f t="shared" ref="DT23" si="432">DO23</f>
        <v>44388</v>
      </c>
      <c r="DU23" s="6"/>
      <c r="DV23" s="84"/>
      <c r="DW23" s="6"/>
      <c r="DX23" s="84"/>
      <c r="DY23" s="73"/>
      <c r="EA23" s="23" t="str">
        <f t="shared" si="23"/>
        <v>M</v>
      </c>
      <c r="EB23" s="24">
        <f t="shared" ref="EB23" si="433">EB21+1</f>
        <v>44419</v>
      </c>
      <c r="EC23" s="22" t="str">
        <f>TEXT(EB23-DATE(An,1,1)+1,"000")&amp;" - "&amp;TEXT(DATE(An,12,31)-EB21,"000")-1</f>
        <v>223 - 142</v>
      </c>
      <c r="ED23" s="108" t="str">
        <f>IFERROR(INDEX(Paramètres_Application!$J$2:$J$35,MATCH(Calendrier_A3!EB23,Paramètres_Application!$I$2:$I$35,0)),"")</f>
        <v/>
      </c>
      <c r="EE23" s="88" t="str">
        <f>IF(EA23="L","S" &amp; TEXT(INT((EB23-LOOKUP(EB23,DATE(YEAR(EB23)+{-1;0;1},1,3)-WEEKDAY(DATE(YEAR(EB23)+{-1;0;1},1,3))+2))/7)+1,"00"),"")</f>
        <v/>
      </c>
      <c r="EF23" s="2"/>
      <c r="EG23" s="67">
        <f t="shared" ref="EG23" si="434">EB23</f>
        <v>44419</v>
      </c>
      <c r="EH23" s="6"/>
      <c r="EI23" s="84"/>
      <c r="EJ23" s="6"/>
      <c r="EK23" s="84"/>
      <c r="EL23" s="73"/>
      <c r="EN23" s="23" t="str">
        <f t="shared" si="24"/>
        <v>S</v>
      </c>
      <c r="EO23" s="24">
        <f t="shared" ref="EO23" si="435">EO21+1</f>
        <v>44450</v>
      </c>
      <c r="EP23" s="22" t="str">
        <f>TEXT(EO23-DATE(An,1,1)+1,"000")&amp;" - "&amp;TEXT(DATE(An,12,31)-EO21,"000")-1</f>
        <v>254 - 111</v>
      </c>
      <c r="EQ23" s="108" t="str">
        <f>IFERROR(INDEX(Paramètres_Application!$J$2:$J$35,MATCH(Calendrier_A3!EO23,Paramètres_Application!$I$2:$I$35,0)),"")</f>
        <v/>
      </c>
      <c r="ER23" s="88" t="str">
        <f>IF(EN23="L","S" &amp; TEXT(INT((EO23-LOOKUP(EO23,DATE(YEAR(EO23)+{-1;0;1},1,3)-WEEKDAY(DATE(YEAR(EO23)+{-1;0;1},1,3))+2))/7)+1,"00"),"")</f>
        <v/>
      </c>
      <c r="ES23" s="2"/>
      <c r="ET23" s="67">
        <f t="shared" ref="ET23" si="436">EO23</f>
        <v>44450</v>
      </c>
      <c r="EU23" s="6"/>
      <c r="EV23" s="84"/>
      <c r="EW23" s="6"/>
      <c r="EX23" s="84"/>
      <c r="EY23" s="73"/>
      <c r="FA23" s="23" t="str">
        <f t="shared" si="25"/>
        <v>L</v>
      </c>
      <c r="FB23" s="24">
        <f t="shared" ref="FB23" si="437">FB21+1</f>
        <v>44480</v>
      </c>
      <c r="FC23" s="22" t="str">
        <f>TEXT(FB23-DATE(An,1,1)+1,"000")&amp;" - "&amp;TEXT(DATE(An,12,31)-FB21,"000")-1</f>
        <v>284 - 81</v>
      </c>
      <c r="FD23" s="108" t="str">
        <f>IFERROR(INDEX(Paramètres_Application!$J$2:$J$35,MATCH(Calendrier_A3!FB23,Paramètres_Application!$I$2:$I$35,0)),"")</f>
        <v/>
      </c>
      <c r="FE23" s="88" t="str">
        <f>IF(FA23="L","S" &amp; TEXT(INT((FB23-LOOKUP(FB23,DATE(YEAR(FB23)+{-1;0;1},1,3)-WEEKDAY(DATE(YEAR(FB23)+{-1;0;1},1,3))+2))/7)+1,"00"),"")</f>
        <v>S41</v>
      </c>
      <c r="FF23" s="2"/>
      <c r="FG23" s="67">
        <f t="shared" ref="FG23" si="438">FB23</f>
        <v>44480</v>
      </c>
      <c r="FH23" s="6"/>
      <c r="FI23" s="84"/>
      <c r="FJ23" s="6"/>
      <c r="FK23" s="84"/>
      <c r="FL23" s="73"/>
      <c r="FN23" s="23" t="str">
        <f t="shared" si="26"/>
        <v>J</v>
      </c>
      <c r="FO23" s="24">
        <f t="shared" ref="FO23" si="439">FO21+1</f>
        <v>44511</v>
      </c>
      <c r="FP23" s="22" t="str">
        <f>TEXT(FO23-DATE(An,1,1)+1,"000")&amp;" - "&amp;TEXT(DATE(An,12,31)-FO21,"000")-1</f>
        <v>315 - 50</v>
      </c>
      <c r="FQ23" s="108" t="str">
        <f>IFERROR(INDEX(Paramètres_Application!$J$2:$J$35,MATCH(Calendrier_A3!FO23,Paramètres_Application!$I$2:$I$35,0)),"")</f>
        <v>Fête des morts</v>
      </c>
      <c r="FR23" s="88" t="str">
        <f>IF(FN23="L","S" &amp; TEXT(INT((FO23-LOOKUP(FO23,DATE(YEAR(FO23)+{-1;0;1},1,3)-WEEKDAY(DATE(YEAR(FO23)+{-1;0;1},1,3))+2))/7)+1,"00"),"")</f>
        <v/>
      </c>
      <c r="FS23" s="32"/>
      <c r="FT23" s="67">
        <f t="shared" ref="FT23" si="440">FO23</f>
        <v>44511</v>
      </c>
      <c r="FU23" s="6"/>
      <c r="FV23" s="84"/>
      <c r="FW23" s="6"/>
      <c r="FX23" s="84"/>
      <c r="FY23" s="73"/>
      <c r="GA23" s="23" t="str">
        <f t="shared" si="27"/>
        <v>S</v>
      </c>
      <c r="GB23" s="24">
        <f t="shared" ref="GB23" si="441">GB21+1</f>
        <v>44541</v>
      </c>
      <c r="GC23" s="22" t="str">
        <f>TEXT(GB23-DATE(An,1,1)+1,"000")&amp;" - "&amp;TEXT(DATE(An,12,31)-GB21,"000")-1</f>
        <v>345 - 20</v>
      </c>
      <c r="GD23" s="108" t="str">
        <f>IFERROR(INDEX(Paramètres_Application!$J$2:$J$35,MATCH(Calendrier_A3!GB23,Paramètres_Application!$I$2:$I$35,0)),"")</f>
        <v/>
      </c>
      <c r="GE23" s="88" t="str">
        <f>IF(GA23="L","S" &amp; TEXT(INT((GB23-LOOKUP(GB23,DATE(YEAR(GB23)+{-1;0;1},1,3)-WEEKDAY(DATE(YEAR(GB23)+{-1;0;1},1,3))+2))/7)+1,"00"),"")</f>
        <v/>
      </c>
      <c r="GF23" s="2"/>
      <c r="GG23" s="67">
        <f t="shared" ref="GG23" si="442">GB23</f>
        <v>44541</v>
      </c>
      <c r="GH23" s="6"/>
      <c r="GI23" s="84"/>
      <c r="GJ23" s="6"/>
      <c r="GK23" s="84"/>
      <c r="GL23" s="73"/>
      <c r="GN23" s="23" t="str">
        <f t="shared" si="28"/>
        <v>M</v>
      </c>
      <c r="GO23" s="24">
        <f t="shared" ref="GO23" si="443">GO21+1</f>
        <v>44572</v>
      </c>
      <c r="GP23" s="22" t="str">
        <f>TEXT(GO23-DATE(An+1,1,1)+1,"000")&amp;" - "&amp;TEXT(DATE(An+1,12,31)-GO21,"000")-1</f>
        <v>011 - 354</v>
      </c>
      <c r="GQ23" s="108" t="str">
        <f>IFERROR(INDEX(Paramètres_Application!$J$2:$J$35,MATCH(Calendrier_A3!GO23,Paramètres_Application!$I$2:$I$35,0)),"")</f>
        <v/>
      </c>
      <c r="GR23" s="88" t="str">
        <f>IF(GN23="L","S" &amp; TEXT(INT((GO23-LOOKUP(GO23,DATE(YEAR(GO23)+{-1;0;1},1,3)-WEEKDAY(DATE(YEAR(GO23)+{-1;0;1},1,3))+2))/7)+1,"00"),"")</f>
        <v/>
      </c>
      <c r="GS23" s="2"/>
      <c r="GT23" s="67">
        <f t="shared" ref="GT23" si="444">GO23</f>
        <v>44572</v>
      </c>
      <c r="GU23" s="6"/>
      <c r="GV23" s="84"/>
      <c r="GW23" s="6"/>
      <c r="GX23" s="84"/>
      <c r="GY23" s="73"/>
    </row>
    <row r="24" spans="1:207" ht="22.5" customHeight="1" x14ac:dyDescent="0.25">
      <c r="A24" s="81" t="str">
        <f>INDEX(Paramètres_Application!$N$1:$N$367,SUMPRODUCT((Paramètres_Application!$L$2:$L$367=MONTH(B23))*(DAY(B23)=Paramètres_Application!$M$2:$M$367)*ROW(Paramètres_Application!$L$2:$L$367)))</f>
        <v xml:space="preserve"> Daniel</v>
      </c>
      <c r="B24" s="82"/>
      <c r="C24" s="83"/>
      <c r="D24" s="109"/>
      <c r="E24" s="89"/>
      <c r="F24" s="2"/>
      <c r="G24" s="67">
        <f t="shared" ref="G24" si="445">B23</f>
        <v>44176</v>
      </c>
      <c r="H24" s="6"/>
      <c r="I24" s="84"/>
      <c r="J24" s="6"/>
      <c r="K24" s="84"/>
      <c r="L24" s="73"/>
      <c r="N24" s="81" t="str">
        <f>INDEX(Paramètres_Application!$N$1:$N$367,SUMPRODUCT((Paramètres_Application!$L$2:$L$367=MONTH(O23))*(DAY(O23)=Paramètres_Application!$M$2:$M$367)*ROW(Paramètres_Application!$L$2:$L$367)))</f>
        <v xml:space="preserve"> Pauline</v>
      </c>
      <c r="O24" s="82"/>
      <c r="P24" s="83"/>
      <c r="Q24" s="109"/>
      <c r="R24" s="89"/>
      <c r="S24" s="2"/>
      <c r="T24" s="67">
        <f t="shared" ref="T24" si="446">O23</f>
        <v>44207</v>
      </c>
      <c r="U24" s="6"/>
      <c r="V24" s="84"/>
      <c r="W24" s="6"/>
      <c r="X24" s="84"/>
      <c r="Y24" s="73"/>
      <c r="AA24" s="81" t="str">
        <f>INDEX(Paramètres_Application!$N$1:$N$367,SUMPRODUCT((Paramètres_Application!$L$2:$L$367=MONTH(AB23))*(DAY(AB23)=Paramètres_Application!$M$2:$M$367)*ROW(Paramètres_Application!$L$2:$L$367)))</f>
        <v xml:space="preserve"> Notre Dame de Lourdes</v>
      </c>
      <c r="AB24" s="82"/>
      <c r="AC24" s="83"/>
      <c r="AD24" s="109"/>
      <c r="AE24" s="89"/>
      <c r="AF24" s="2"/>
      <c r="AG24" s="67">
        <f t="shared" ref="AG24" si="447">AB23</f>
        <v>44238</v>
      </c>
      <c r="AH24" s="6"/>
      <c r="AI24" s="84"/>
      <c r="AJ24" s="6"/>
      <c r="AK24" s="84"/>
      <c r="AL24" s="73"/>
      <c r="AN24" s="81" t="str">
        <f>INDEX(Paramètres_Application!$N$1:$N$367,SUMPRODUCT((Paramètres_Application!$L$2:$L$367=MONTH(AO23))*(DAY(AO23)=Paramètres_Application!$M$2:$M$367)*ROW(Paramètres_Application!$L$2:$L$367)))</f>
        <v xml:space="preserve"> Rosine</v>
      </c>
      <c r="AO24" s="82"/>
      <c r="AP24" s="83"/>
      <c r="AQ24" s="109"/>
      <c r="AR24" s="89"/>
      <c r="AS24" s="2"/>
      <c r="AT24" s="67">
        <f t="shared" ref="AT24" si="448">AO23</f>
        <v>44266</v>
      </c>
      <c r="AU24" s="6"/>
      <c r="AV24" s="84"/>
      <c r="AW24" s="6"/>
      <c r="AX24" s="84"/>
      <c r="AY24" s="73"/>
      <c r="BA24" s="81" t="str">
        <f>INDEX(Paramètres_Application!$N$1:$N$367,SUMPRODUCT((Paramètres_Application!$L$2:$L$367=MONTH(BB23))*(DAY(BB23)=Paramètres_Application!$M$2:$M$367)*ROW(Paramètres_Application!$L$2:$L$367)))</f>
        <v xml:space="preserve"> Stanislas</v>
      </c>
      <c r="BB24" s="82"/>
      <c r="BC24" s="83"/>
      <c r="BD24" s="109"/>
      <c r="BE24" s="89"/>
      <c r="BF24" s="2"/>
      <c r="BG24" s="67">
        <f t="shared" ref="BG24" si="449">BB23</f>
        <v>44297</v>
      </c>
      <c r="BH24" s="6"/>
      <c r="BI24" s="84"/>
      <c r="BJ24" s="6"/>
      <c r="BK24" s="84"/>
      <c r="BL24" s="73"/>
      <c r="BN24" s="81" t="str">
        <f>INDEX(Paramètres_Application!$N$1:$N$367,SUMPRODUCT((Paramètres_Application!$L$2:$L$367=MONTH(BO23))*(DAY(BO23)=Paramètres_Application!$M$2:$M$367)*ROW(Paramètres_Application!$L$2:$L$367)))</f>
        <v xml:space="preserve"> Estelle</v>
      </c>
      <c r="BO24" s="82"/>
      <c r="BP24" s="83"/>
      <c r="BQ24" s="109"/>
      <c r="BR24" s="89"/>
      <c r="BS24" s="2"/>
      <c r="BT24" s="67">
        <f t="shared" ref="BT24" si="450">BO23</f>
        <v>44327</v>
      </c>
      <c r="BU24" s="6"/>
      <c r="BV24" s="84"/>
      <c r="BW24" s="6"/>
      <c r="BX24" s="84"/>
      <c r="BY24" s="73"/>
      <c r="CA24" s="81" t="str">
        <f>INDEX(Paramètres_Application!$N$1:$N$367,SUMPRODUCT((Paramètres_Application!$L$2:$L$367=MONTH(CB23))*(DAY(CB23)=Paramètres_Application!$M$2:$M$367)*ROW(Paramètres_Application!$L$2:$L$367)))</f>
        <v xml:space="preserve"> Barnabé</v>
      </c>
      <c r="CB24" s="82"/>
      <c r="CC24" s="83"/>
      <c r="CD24" s="109"/>
      <c r="CE24" s="89"/>
      <c r="CF24" s="2"/>
      <c r="CG24" s="67">
        <f t="shared" ref="CG24" si="451">CB23</f>
        <v>44358</v>
      </c>
      <c r="CH24" s="6"/>
      <c r="CI24" s="84"/>
      <c r="CJ24" s="6"/>
      <c r="CK24" s="84"/>
      <c r="CL24" s="73"/>
      <c r="CN24" s="81" t="str">
        <f>INDEX(Paramètres_Application!$N$1:$N$367,SUMPRODUCT((Paramètres_Application!$L$2:$L$367=MONTH(CO23))*(DAY(CO23)=Paramètres_Application!$M$2:$M$367)*ROW(Paramètres_Application!$L$2:$L$367)))</f>
        <v xml:space="preserve"> Benoît</v>
      </c>
      <c r="CO24" s="82"/>
      <c r="CP24" s="83"/>
      <c r="CQ24" s="109"/>
      <c r="CR24" s="89"/>
      <c r="CS24" s="2"/>
      <c r="CT24" s="67">
        <f t="shared" ref="CT24" si="452">CO23</f>
        <v>44388</v>
      </c>
      <c r="CU24" s="6"/>
      <c r="CV24" s="84"/>
      <c r="CW24" s="6"/>
      <c r="CX24" s="84"/>
      <c r="CY24" s="73"/>
      <c r="CZ24" s="18"/>
      <c r="DA24" s="81" t="str">
        <f>INDEX(Paramètres_Application!$N$1:$N$367,SUMPRODUCT((Paramètres_Application!$L$2:$L$367=MONTH(DB23))*(DAY(DB23)=Paramètres_Application!$M$2:$M$367)*ROW(Paramètres_Application!$L$2:$L$367)))</f>
        <v xml:space="preserve"> Barnabé</v>
      </c>
      <c r="DB24" s="82"/>
      <c r="DC24" s="83"/>
      <c r="DD24" s="109"/>
      <c r="DE24" s="89"/>
      <c r="DF24" s="2"/>
      <c r="DG24" s="67">
        <f t="shared" ref="DG24" si="453">DB23</f>
        <v>44358</v>
      </c>
      <c r="DH24" s="6"/>
      <c r="DI24" s="84"/>
      <c r="DJ24" s="6"/>
      <c r="DK24" s="84"/>
      <c r="DL24" s="73"/>
      <c r="DN24" s="81" t="str">
        <f>INDEX(Paramètres_Application!$N$1:$N$367,SUMPRODUCT((Paramètres_Application!$L$2:$L$367=MONTH(DO23))*(DAY(DO23)=Paramètres_Application!$M$2:$M$367)*ROW(Paramètres_Application!$L$2:$L$367)))</f>
        <v xml:space="preserve"> Benoît</v>
      </c>
      <c r="DO24" s="82"/>
      <c r="DP24" s="83"/>
      <c r="DQ24" s="109"/>
      <c r="DR24" s="89"/>
      <c r="DS24" s="2"/>
      <c r="DT24" s="67">
        <f t="shared" ref="DT24" si="454">DO23</f>
        <v>44388</v>
      </c>
      <c r="DU24" s="6"/>
      <c r="DV24" s="84"/>
      <c r="DW24" s="6"/>
      <c r="DX24" s="84"/>
      <c r="DY24" s="73"/>
      <c r="EA24" s="81" t="str">
        <f>INDEX(Paramètres_Application!$N$1:$N$367,SUMPRODUCT((Paramètres_Application!$L$2:$L$367=MONTH(EB23))*(DAY(EB23)=Paramètres_Application!$M$2:$M$367)*ROW(Paramètres_Application!$L$2:$L$367)))</f>
        <v xml:space="preserve"> Claire</v>
      </c>
      <c r="EB24" s="82"/>
      <c r="EC24" s="83"/>
      <c r="ED24" s="109"/>
      <c r="EE24" s="89"/>
      <c r="EF24" s="2"/>
      <c r="EG24" s="67">
        <f t="shared" ref="EG24" si="455">EB23</f>
        <v>44419</v>
      </c>
      <c r="EH24" s="6"/>
      <c r="EI24" s="84"/>
      <c r="EJ24" s="6"/>
      <c r="EK24" s="84"/>
      <c r="EL24" s="73"/>
      <c r="EN24" s="81" t="str">
        <f>INDEX(Paramètres_Application!$N$1:$N$367,SUMPRODUCT((Paramètres_Application!$L$2:$L$367=MONTH(EO23))*(DAY(EO23)=Paramètres_Application!$M$2:$M$367)*ROW(Paramètres_Application!$L$2:$L$367)))</f>
        <v xml:space="preserve"> Adelphe</v>
      </c>
      <c r="EO24" s="82"/>
      <c r="EP24" s="83"/>
      <c r="EQ24" s="109"/>
      <c r="ER24" s="89"/>
      <c r="ES24" s="2"/>
      <c r="ET24" s="67">
        <f t="shared" ref="ET24" si="456">EO23</f>
        <v>44450</v>
      </c>
      <c r="EU24" s="6"/>
      <c r="EV24" s="84"/>
      <c r="EW24" s="6"/>
      <c r="EX24" s="84"/>
      <c r="EY24" s="73"/>
      <c r="FA24" s="81" t="str">
        <f>INDEX(Paramètres_Application!$N$1:$N$367,SUMPRODUCT((Paramètres_Application!$L$2:$L$367=MONTH(FB23))*(DAY(FB23)=Paramètres_Application!$M$2:$M$367)*ROW(Paramètres_Application!$L$2:$L$367)))</f>
        <v xml:space="preserve"> Firmin</v>
      </c>
      <c r="FB24" s="82"/>
      <c r="FC24" s="83"/>
      <c r="FD24" s="109"/>
      <c r="FE24" s="89"/>
      <c r="FF24" s="2"/>
      <c r="FG24" s="67">
        <f t="shared" ref="FG24" si="457">FB23</f>
        <v>44480</v>
      </c>
      <c r="FH24" s="6"/>
      <c r="FI24" s="84"/>
      <c r="FJ24" s="6"/>
      <c r="FK24" s="84"/>
      <c r="FL24" s="73"/>
      <c r="FN24" s="81" t="str">
        <f>INDEX(Paramètres_Application!$N$1:$N$367,SUMPRODUCT((Paramètres_Application!$L$2:$L$367=MONTH(FO23))*(DAY(FO23)=Paramètres_Application!$M$2:$M$367)*ROW(Paramètres_Application!$L$2:$L$367)))</f>
        <v xml:space="preserve"> Armistice 1918</v>
      </c>
      <c r="FO24" s="82"/>
      <c r="FP24" s="83"/>
      <c r="FQ24" s="109"/>
      <c r="FR24" s="89"/>
      <c r="FS24" s="32"/>
      <c r="FT24" s="67">
        <f t="shared" ref="FT24" si="458">FO23</f>
        <v>44511</v>
      </c>
      <c r="FU24" s="6"/>
      <c r="FV24" s="84"/>
      <c r="FW24" s="6"/>
      <c r="FX24" s="84"/>
      <c r="FY24" s="73"/>
      <c r="GA24" s="81" t="str">
        <f>INDEX(Paramètres_Application!$N$1:$N$367,SUMPRODUCT((Paramètres_Application!$L$2:$L$367=MONTH(GB23))*(DAY(GB23)=Paramètres_Application!$M$2:$M$367)*ROW(Paramètres_Application!$L$2:$L$367)))</f>
        <v xml:space="preserve"> Daniel</v>
      </c>
      <c r="GB24" s="82"/>
      <c r="GC24" s="83"/>
      <c r="GD24" s="109"/>
      <c r="GE24" s="89"/>
      <c r="GF24" s="2"/>
      <c r="GG24" s="67">
        <f t="shared" ref="GG24" si="459">GB23</f>
        <v>44541</v>
      </c>
      <c r="GH24" s="6"/>
      <c r="GI24" s="84"/>
      <c r="GJ24" s="6"/>
      <c r="GK24" s="84"/>
      <c r="GL24" s="73"/>
      <c r="GN24" s="81" t="str">
        <f>INDEX(Paramètres_Application!$N$1:$N$367,SUMPRODUCT((Paramètres_Application!$L$2:$L$367=MONTH(GO23))*(DAY(GO23)=Paramètres_Application!$M$2:$M$367)*ROW(Paramètres_Application!$L$2:$L$367)))</f>
        <v xml:space="preserve"> Pauline</v>
      </c>
      <c r="GO24" s="82"/>
      <c r="GP24" s="83"/>
      <c r="GQ24" s="109"/>
      <c r="GR24" s="89"/>
      <c r="GS24" s="2"/>
      <c r="GT24" s="67">
        <f t="shared" ref="GT24" si="460">GO23</f>
        <v>44572</v>
      </c>
      <c r="GU24" s="6"/>
      <c r="GV24" s="84"/>
      <c r="GW24" s="6"/>
      <c r="GX24" s="84"/>
      <c r="GY24" s="73"/>
    </row>
    <row r="25" spans="1:207" ht="22.5" customHeight="1" x14ac:dyDescent="0.25">
      <c r="A25" s="23" t="str">
        <f t="shared" si="13"/>
        <v>S</v>
      </c>
      <c r="B25" s="24">
        <f t="shared" ref="B25" si="461">B23+1</f>
        <v>44177</v>
      </c>
      <c r="C25" s="22" t="str">
        <f>TEXT(B25-DATE(An-1,1,1)+((DATE(An,1,1)-DATE(An-1,1,1))-365),"000")&amp;" - "&amp;TEXT(DATE(An-1,12,31)-B25,"000")</f>
        <v>347 - 019</v>
      </c>
      <c r="D25" s="108" t="str">
        <f>IFERROR(INDEX(Paramètres_Application!$J$2:$J$35,MATCH(Calendrier_A3!B25,Paramètres_Application!$I$2:$I$35,0)),"")</f>
        <v/>
      </c>
      <c r="E25" s="88" t="str">
        <f>IF(A25="L","S" &amp; TEXT(INT((B25-LOOKUP(B25,DATE(YEAR(B25)+{-1;0;1},1,3)-WEEKDAY(DATE(YEAR(B25)+{-1;0;1},1,3))+2))/7)+1,"00"),"")</f>
        <v/>
      </c>
      <c r="F25" s="2"/>
      <c r="G25" s="67">
        <f t="shared" ref="G25" si="462">B25</f>
        <v>44177</v>
      </c>
      <c r="H25" s="6"/>
      <c r="I25" s="84"/>
      <c r="J25" s="6"/>
      <c r="K25" s="84"/>
      <c r="L25" s="73"/>
      <c r="N25" s="9" t="str">
        <f t="shared" si="14"/>
        <v>M</v>
      </c>
      <c r="O25" s="21">
        <f t="shared" ref="O25" si="463">O23+1</f>
        <v>44208</v>
      </c>
      <c r="P25" s="22" t="str">
        <f>TEXT(O25-DATE(An,1,1)+1,"000")&amp;" - "&amp;TEXT(DATE(An,12,31)-O23,"000")-1</f>
        <v>012 - 353</v>
      </c>
      <c r="Q25" s="108" t="str">
        <f>IFERROR(INDEX(Paramètres_Application!$J$2:$J$35,MATCH(Calendrier_A3!O25,Paramètres_Application!$I$2:$I$35,0)),"")</f>
        <v/>
      </c>
      <c r="R25" s="88" t="str">
        <f>IF(N25="L","S" &amp; TEXT(INT((O25-LOOKUP(O25,DATE(YEAR(O25)+{-1;0;1},1,3)-WEEKDAY(DATE(YEAR(O25)+{-1;0;1},1,3))+2))/7)+1,"00"),"")</f>
        <v/>
      </c>
      <c r="S25" s="2"/>
      <c r="T25" s="67">
        <f t="shared" ref="T25" si="464">O25</f>
        <v>44208</v>
      </c>
      <c r="U25" s="6"/>
      <c r="V25" s="84"/>
      <c r="W25" s="6"/>
      <c r="X25" s="84"/>
      <c r="Y25" s="73"/>
      <c r="AA25" s="23" t="str">
        <f t="shared" si="15"/>
        <v>V</v>
      </c>
      <c r="AB25" s="24">
        <f t="shared" ref="AB25" si="465">AB23+1</f>
        <v>44239</v>
      </c>
      <c r="AC25" s="22" t="str">
        <f>TEXT(AB25-DATE(An,1,1)+1,"000")&amp;" - "&amp;TEXT(DATE(An,12,31)-AB23,"000")-1</f>
        <v>043 - 322</v>
      </c>
      <c r="AD25" s="108" t="str">
        <f>IFERROR(INDEX(Paramètres_Application!$J$2:$J$35,MATCH(Calendrier_A3!AB25,Paramètres_Application!$I$2:$I$35,0)),"")</f>
        <v/>
      </c>
      <c r="AE25" s="88" t="str">
        <f>IF(AA25="L","S" &amp; TEXT(INT((AB25-LOOKUP(AB25,DATE(YEAR(AB25)+{-1;0;1},1,3)-WEEKDAY(DATE(YEAR(AB25)+{-1;0;1},1,3))+2))/7)+1,"00"),"")</f>
        <v/>
      </c>
      <c r="AF25" s="2"/>
      <c r="AG25" s="67">
        <f t="shared" ref="AG25" si="466">AB25</f>
        <v>44239</v>
      </c>
      <c r="AH25" s="6"/>
      <c r="AI25" s="84"/>
      <c r="AJ25" s="6"/>
      <c r="AK25" s="84"/>
      <c r="AL25" s="73"/>
      <c r="AN25" s="23" t="str">
        <f t="shared" si="16"/>
        <v>V</v>
      </c>
      <c r="AO25" s="24">
        <f t="shared" ref="AO25" si="467">AO23+1</f>
        <v>44267</v>
      </c>
      <c r="AP25" s="22" t="str">
        <f>TEXT(AO25-DATE(An,1,1)+1,"000")&amp;" - "&amp;TEXT(DATE(An,12,31)-AO23,"000")-1</f>
        <v>071 - 294</v>
      </c>
      <c r="AQ25" s="108" t="str">
        <f>IFERROR(INDEX(Paramètres_Application!$J$2:$J$35,MATCH(Calendrier_A3!AO25,Paramètres_Application!$I$2:$I$35,0)),"")</f>
        <v/>
      </c>
      <c r="AR25" s="88" t="str">
        <f>IF(AN25="L","S" &amp; TEXT(INT((AO25-LOOKUP(AO25,DATE(YEAR(AO25)+{-1;0;1},1,3)-WEEKDAY(DATE(YEAR(AO25)+{-1;0;1},1,3))+2))/7)+1,"00"),"")</f>
        <v/>
      </c>
      <c r="AS25" s="2"/>
      <c r="AT25" s="67">
        <f t="shared" ref="AT25" si="468">AO25</f>
        <v>44267</v>
      </c>
      <c r="AU25" s="6"/>
      <c r="AV25" s="84"/>
      <c r="AW25" s="6"/>
      <c r="AX25" s="84"/>
      <c r="AY25" s="73"/>
      <c r="BA25" s="23" t="str">
        <f t="shared" si="17"/>
        <v>L</v>
      </c>
      <c r="BB25" s="24">
        <f t="shared" ref="BB25" si="469">BB23+1</f>
        <v>44298</v>
      </c>
      <c r="BC25" s="22" t="str">
        <f>TEXT(BB25-DATE(An,1,1)+1,"000")&amp;" - "&amp;TEXT(DATE(An,12,31)-BB23,"000")-1</f>
        <v>102 - 263</v>
      </c>
      <c r="BD25" s="108" t="str">
        <f>IFERROR(INDEX(Paramètres_Application!$J$2:$J$35,MATCH(Calendrier_A3!BB25,Paramètres_Application!$I$2:$I$35,0)),"")</f>
        <v/>
      </c>
      <c r="BE25" s="88" t="str">
        <f>IF(BA25="L","S" &amp; TEXT(INT((BB25-LOOKUP(BB25,DATE(YEAR(BB25)+{-1;0;1},1,3)-WEEKDAY(DATE(YEAR(BB25)+{-1;0;1},1,3))+2))/7)+1,"00"),"")</f>
        <v>S15</v>
      </c>
      <c r="BF25" s="2"/>
      <c r="BG25" s="67">
        <f t="shared" ref="BG25" si="470">BB25</f>
        <v>44298</v>
      </c>
      <c r="BH25" s="6"/>
      <c r="BI25" s="84"/>
      <c r="BJ25" s="6"/>
      <c r="BK25" s="84"/>
      <c r="BL25" s="73"/>
      <c r="BN25" s="23" t="str">
        <f t="shared" si="18"/>
        <v>M</v>
      </c>
      <c r="BO25" s="24">
        <f t="shared" ref="BO25" si="471">BO23+1</f>
        <v>44328</v>
      </c>
      <c r="BP25" s="22" t="str">
        <f>TEXT(BO25-DATE(An,1,1)+1,"000")&amp;" - "&amp;TEXT(DATE(An,12,31)-BO23,"000")-1</f>
        <v>132 - 233</v>
      </c>
      <c r="BQ25" s="108" t="str">
        <f>IFERROR(INDEX(Paramètres_Application!$J$2:$J$35,MATCH(Calendrier_A3!BO25,Paramètres_Application!$I$2:$I$35,0)),"")</f>
        <v/>
      </c>
      <c r="BR25" s="88" t="str">
        <f>IF(BN25="L","S" &amp; TEXT(INT((BO25-LOOKUP(BO25,DATE(YEAR(BO25)+{-1;0;1},1,3)-WEEKDAY(DATE(YEAR(BO25)+{-1;0;1},1,3))+2))/7)+1,"00"),"")</f>
        <v/>
      </c>
      <c r="BS25" s="2"/>
      <c r="BT25" s="67">
        <f t="shared" ref="BT25" si="472">BO25</f>
        <v>44328</v>
      </c>
      <c r="BU25" s="6"/>
      <c r="BV25" s="84"/>
      <c r="BW25" s="6"/>
      <c r="BX25" s="84"/>
      <c r="BY25" s="73"/>
      <c r="CA25" s="23" t="str">
        <f t="shared" si="19"/>
        <v>S</v>
      </c>
      <c r="CB25" s="24">
        <f t="shared" ref="CB25" si="473">CB23+1</f>
        <v>44359</v>
      </c>
      <c r="CC25" s="22" t="str">
        <f>TEXT(CB25-DATE(An,1,1)+1,"000")&amp;" - "&amp;TEXT(DATE(An,12,31)-CB23,"000")-1</f>
        <v>163 - 202</v>
      </c>
      <c r="CD25" s="108" t="str">
        <f>IFERROR(INDEX(Paramètres_Application!$J$2:$J$35,MATCH(Calendrier_A3!CB25,Paramètres_Application!$I$2:$I$35,0)),"")</f>
        <v/>
      </c>
      <c r="CE25" s="88" t="str">
        <f>IF(CA25="L","S" &amp; TEXT(INT((CB25-LOOKUP(CB25,DATE(YEAR(CB25)+{-1;0;1},1,3)-WEEKDAY(DATE(YEAR(CB25)+{-1;0;1},1,3))+2))/7)+1,"00"),"")</f>
        <v/>
      </c>
      <c r="CF25" s="2"/>
      <c r="CG25" s="67">
        <f t="shared" ref="CG25" si="474">CB25</f>
        <v>44359</v>
      </c>
      <c r="CH25" s="6"/>
      <c r="CI25" s="84"/>
      <c r="CJ25" s="6"/>
      <c r="CK25" s="84"/>
      <c r="CL25" s="73"/>
      <c r="CN25" s="23" t="str">
        <f t="shared" si="20"/>
        <v>L</v>
      </c>
      <c r="CO25" s="24">
        <f t="shared" ref="CO25" si="475">CO23+1</f>
        <v>44389</v>
      </c>
      <c r="CP25" s="22" t="str">
        <f>TEXT(CO25-DATE(An,1,1)+1,"000")&amp;" - "&amp;TEXT(DATE(An,12,31)-CO23,"000")-1</f>
        <v>193 - 172</v>
      </c>
      <c r="CQ25" s="108" t="str">
        <f>IFERROR(INDEX(Paramètres_Application!$J$2:$J$35,MATCH(Calendrier_A3!CO25,Paramètres_Application!$I$2:$I$35,0)),"")</f>
        <v/>
      </c>
      <c r="CR25" s="88" t="str">
        <f>IF(CN25="L","S" &amp; TEXT(INT((CO25-LOOKUP(CO25,DATE(YEAR(CO25)+{-1;0;1},1,3)-WEEKDAY(DATE(YEAR(CO25)+{-1;0;1},1,3))+2))/7)+1,"00"),"")</f>
        <v>S28</v>
      </c>
      <c r="CS25" s="2"/>
      <c r="CT25" s="67">
        <f t="shared" ref="CT25" si="476">CO25</f>
        <v>44389</v>
      </c>
      <c r="CU25" s="6"/>
      <c r="CV25" s="84"/>
      <c r="CW25" s="6"/>
      <c r="CX25" s="84"/>
      <c r="CY25" s="73"/>
      <c r="CZ25" s="18"/>
      <c r="DA25" s="23" t="str">
        <f t="shared" si="21"/>
        <v>S</v>
      </c>
      <c r="DB25" s="24">
        <f t="shared" ref="DB25" si="477">DB23+1</f>
        <v>44359</v>
      </c>
      <c r="DC25" s="22" t="str">
        <f>TEXT(DB25-DATE(An,1,1)+1,"000")&amp;" - "&amp;TEXT(DATE(An,12,31)-DB23,"000")-1</f>
        <v>163 - 202</v>
      </c>
      <c r="DD25" s="108" t="str">
        <f>IFERROR(INDEX(Paramètres_Application!$J$2:$J$35,MATCH(Calendrier_A3!DB25,Paramètres_Application!$I$2:$I$35,0)),"")</f>
        <v/>
      </c>
      <c r="DE25" s="88" t="str">
        <f>IF(DA25="L","S" &amp; TEXT(INT((DB25-LOOKUP(DB25,DATE(YEAR(DB25)+{-1;0;1},1,3)-WEEKDAY(DATE(YEAR(DB25)+{-1;0;1},1,3))+2))/7)+1,"00"),"")</f>
        <v/>
      </c>
      <c r="DF25" s="2"/>
      <c r="DG25" s="67">
        <f t="shared" ref="DG25" si="478">DB25</f>
        <v>44359</v>
      </c>
      <c r="DH25" s="6"/>
      <c r="DI25" s="84"/>
      <c r="DJ25" s="6"/>
      <c r="DK25" s="84"/>
      <c r="DL25" s="73"/>
      <c r="DN25" s="23" t="str">
        <f t="shared" si="22"/>
        <v>L</v>
      </c>
      <c r="DO25" s="24">
        <f t="shared" ref="DO25" si="479">DO23+1</f>
        <v>44389</v>
      </c>
      <c r="DP25" s="22" t="str">
        <f>TEXT(DO25-DATE(An,1,1)+1,"000")&amp;" - "&amp;TEXT(DATE(An,12,31)-DO23,"000")-1</f>
        <v>193 - 172</v>
      </c>
      <c r="DQ25" s="108" t="str">
        <f>IFERROR(INDEX(Paramètres_Application!$J$2:$J$35,MATCH(Calendrier_A3!DO25,Paramètres_Application!$I$2:$I$35,0)),"")</f>
        <v/>
      </c>
      <c r="DR25" s="88" t="str">
        <f>IF(DN25="L","S" &amp; TEXT(INT((DO25-LOOKUP(DO25,DATE(YEAR(DO25)+{-1;0;1},1,3)-WEEKDAY(DATE(YEAR(DO25)+{-1;0;1},1,3))+2))/7)+1,"00"),"")</f>
        <v>S28</v>
      </c>
      <c r="DS25" s="2"/>
      <c r="DT25" s="67">
        <f t="shared" ref="DT25" si="480">DO25</f>
        <v>44389</v>
      </c>
      <c r="DU25" s="6"/>
      <c r="DV25" s="84"/>
      <c r="DW25" s="6"/>
      <c r="DX25" s="84"/>
      <c r="DY25" s="73"/>
      <c r="EA25" s="23" t="str">
        <f t="shared" si="23"/>
        <v>J</v>
      </c>
      <c r="EB25" s="24">
        <f t="shared" ref="EB25" si="481">EB23+1</f>
        <v>44420</v>
      </c>
      <c r="EC25" s="22" t="str">
        <f>TEXT(EB25-DATE(An,1,1)+1,"000")&amp;" - "&amp;TEXT(DATE(An,12,31)-EB23,"000")-1</f>
        <v>224 - 141</v>
      </c>
      <c r="ED25" s="108" t="str">
        <f>IFERROR(INDEX(Paramètres_Application!$J$2:$J$35,MATCH(Calendrier_A3!EB25,Paramètres_Application!$I$2:$I$35,0)),"")</f>
        <v/>
      </c>
      <c r="EE25" s="88" t="str">
        <f>IF(EA25="L","S" &amp; TEXT(INT((EB25-LOOKUP(EB25,DATE(YEAR(EB25)+{-1;0;1},1,3)-WEEKDAY(DATE(YEAR(EB25)+{-1;0;1},1,3))+2))/7)+1,"00"),"")</f>
        <v/>
      </c>
      <c r="EF25" s="2"/>
      <c r="EG25" s="67">
        <f t="shared" ref="EG25" si="482">EB25</f>
        <v>44420</v>
      </c>
      <c r="EH25" s="6"/>
      <c r="EI25" s="84"/>
      <c r="EJ25" s="6"/>
      <c r="EK25" s="84"/>
      <c r="EL25" s="73"/>
      <c r="EN25" s="23" t="str">
        <f t="shared" si="24"/>
        <v>D</v>
      </c>
      <c r="EO25" s="24">
        <f t="shared" ref="EO25" si="483">EO23+1</f>
        <v>44451</v>
      </c>
      <c r="EP25" s="22" t="str">
        <f>TEXT(EO25-DATE(An,1,1)+1,"000")&amp;" - "&amp;TEXT(DATE(An,12,31)-EO23,"000")-1</f>
        <v>255 - 110</v>
      </c>
      <c r="EQ25" s="108" t="str">
        <f>IFERROR(INDEX(Paramètres_Application!$J$2:$J$35,MATCH(Calendrier_A3!EO25,Paramètres_Application!$I$2:$I$35,0)),"")</f>
        <v/>
      </c>
      <c r="ER25" s="88" t="str">
        <f>IF(EN25="L","S" &amp; TEXT(INT((EO25-LOOKUP(EO25,DATE(YEAR(EO25)+{-1;0;1},1,3)-WEEKDAY(DATE(YEAR(EO25)+{-1;0;1},1,3))+2))/7)+1,"00"),"")</f>
        <v/>
      </c>
      <c r="ES25" s="2"/>
      <c r="ET25" s="67">
        <f t="shared" ref="ET25" si="484">EO25</f>
        <v>44451</v>
      </c>
      <c r="EU25" s="6"/>
      <c r="EV25" s="84"/>
      <c r="EW25" s="6"/>
      <c r="EX25" s="84"/>
      <c r="EY25" s="73"/>
      <c r="FA25" s="23" t="str">
        <f t="shared" si="25"/>
        <v>M</v>
      </c>
      <c r="FB25" s="24">
        <f t="shared" ref="FB25" si="485">FB23+1</f>
        <v>44481</v>
      </c>
      <c r="FC25" s="22" t="str">
        <f>TEXT(FB25-DATE(An,1,1)+1,"000")&amp;" - "&amp;TEXT(DATE(An,12,31)-FB23,"000")-1</f>
        <v>285 - 80</v>
      </c>
      <c r="FD25" s="108" t="str">
        <f>IFERROR(INDEX(Paramètres_Application!$J$2:$J$35,MATCH(Calendrier_A3!FB25,Paramètres_Application!$I$2:$I$35,0)),"")</f>
        <v/>
      </c>
      <c r="FE25" s="88" t="str">
        <f>IF(FA25="L","S" &amp; TEXT(INT((FB25-LOOKUP(FB25,DATE(YEAR(FB25)+{-1;0;1},1,3)-WEEKDAY(DATE(YEAR(FB25)+{-1;0;1},1,3))+2))/7)+1,"00"),"")</f>
        <v/>
      </c>
      <c r="FF25" s="2"/>
      <c r="FG25" s="67">
        <f t="shared" ref="FG25" si="486">FB25</f>
        <v>44481</v>
      </c>
      <c r="FH25" s="6"/>
      <c r="FI25" s="84"/>
      <c r="FJ25" s="6"/>
      <c r="FK25" s="84"/>
      <c r="FL25" s="73"/>
      <c r="FN25" s="23" t="str">
        <f t="shared" si="26"/>
        <v>V</v>
      </c>
      <c r="FO25" s="24">
        <f t="shared" ref="FO25" si="487">FO23+1</f>
        <v>44512</v>
      </c>
      <c r="FP25" s="22" t="str">
        <f>TEXT(FO25-DATE(An,1,1)+1,"000")&amp;" - "&amp;TEXT(DATE(An,12,31)-FO23,"000")-1</f>
        <v>316 - 49</v>
      </c>
      <c r="FQ25" s="108" t="str">
        <f>IFERROR(INDEX(Paramètres_Application!$J$2:$J$35,MATCH(Calendrier_A3!FO25,Paramètres_Application!$I$2:$I$35,0)),"")</f>
        <v/>
      </c>
      <c r="FR25" s="88" t="str">
        <f>IF(FN25="L","S" &amp; TEXT(INT((FO25-LOOKUP(FO25,DATE(YEAR(FO25)+{-1;0;1},1,3)-WEEKDAY(DATE(YEAR(FO25)+{-1;0;1},1,3))+2))/7)+1,"00"),"")</f>
        <v/>
      </c>
      <c r="FS25" s="32"/>
      <c r="FT25" s="67">
        <f t="shared" ref="FT25" si="488">FO25</f>
        <v>44512</v>
      </c>
      <c r="FU25" s="6"/>
      <c r="FV25" s="84"/>
      <c r="FW25" s="6"/>
      <c r="FX25" s="84"/>
      <c r="FY25" s="73"/>
      <c r="GA25" s="23" t="str">
        <f t="shared" si="27"/>
        <v>D</v>
      </c>
      <c r="GB25" s="24">
        <f t="shared" ref="GB25" si="489">GB23+1</f>
        <v>44542</v>
      </c>
      <c r="GC25" s="22" t="str">
        <f>TEXT(GB25-DATE(An,1,1)+1,"000")&amp;" - "&amp;TEXT(DATE(An,12,31)-GB23,"000")-1</f>
        <v>346 - 19</v>
      </c>
      <c r="GD25" s="108" t="str">
        <f>IFERROR(INDEX(Paramètres_Application!$J$2:$J$35,MATCH(Calendrier_A3!GB25,Paramètres_Application!$I$2:$I$35,0)),"")</f>
        <v/>
      </c>
      <c r="GE25" s="88" t="str">
        <f>IF(GA25="L","S" &amp; TEXT(INT((GB25-LOOKUP(GB25,DATE(YEAR(GB25)+{-1;0;1},1,3)-WEEKDAY(DATE(YEAR(GB25)+{-1;0;1},1,3))+2))/7)+1,"00"),"")</f>
        <v/>
      </c>
      <c r="GF25" s="2"/>
      <c r="GG25" s="67">
        <f t="shared" ref="GG25" si="490">GB25</f>
        <v>44542</v>
      </c>
      <c r="GH25" s="6"/>
      <c r="GI25" s="84"/>
      <c r="GJ25" s="6"/>
      <c r="GK25" s="84"/>
      <c r="GL25" s="73"/>
      <c r="GN25" s="23" t="str">
        <f t="shared" si="28"/>
        <v>M</v>
      </c>
      <c r="GO25" s="24">
        <f t="shared" ref="GO25" si="491">GO23+1</f>
        <v>44573</v>
      </c>
      <c r="GP25" s="22" t="str">
        <f>TEXT(GO25-DATE(An+1,1,1)+1,"000")&amp;" - "&amp;TEXT(DATE(An+1,12,31)-GO23,"000")-1</f>
        <v>012 - 353</v>
      </c>
      <c r="GQ25" s="108" t="str">
        <f>IFERROR(INDEX(Paramètres_Application!$J$2:$J$35,MATCH(Calendrier_A3!GO25,Paramètres_Application!$I$2:$I$35,0)),"")</f>
        <v/>
      </c>
      <c r="GR25" s="88" t="str">
        <f>IF(GN25="L","S" &amp; TEXT(INT((GO25-LOOKUP(GO25,DATE(YEAR(GO25)+{-1;0;1},1,3)-WEEKDAY(DATE(YEAR(GO25)+{-1;0;1},1,3))+2))/7)+1,"00"),"")</f>
        <v/>
      </c>
      <c r="GS25" s="2"/>
      <c r="GT25" s="67">
        <f t="shared" ref="GT25" si="492">GO25</f>
        <v>44573</v>
      </c>
      <c r="GU25" s="6"/>
      <c r="GV25" s="84"/>
      <c r="GW25" s="6"/>
      <c r="GX25" s="84"/>
      <c r="GY25" s="73"/>
    </row>
    <row r="26" spans="1:207" ht="22.5" customHeight="1" x14ac:dyDescent="0.25">
      <c r="A26" s="81" t="str">
        <f>INDEX(Paramètres_Application!$N$1:$N$367,SUMPRODUCT((Paramètres_Application!$L$2:$L$367=MONTH(B25))*(DAY(B25)=Paramètres_Application!$M$2:$M$367)*ROW(Paramètres_Application!$L$2:$L$367)))</f>
        <v xml:space="preserve"> Jeanne-Françoise de Chantal</v>
      </c>
      <c r="B26" s="82"/>
      <c r="C26" s="83"/>
      <c r="D26" s="109"/>
      <c r="E26" s="89"/>
      <c r="F26" s="2"/>
      <c r="G26" s="67">
        <f t="shared" ref="G26" si="493">B25</f>
        <v>44177</v>
      </c>
      <c r="H26" s="6"/>
      <c r="I26" s="84"/>
      <c r="J26" s="6"/>
      <c r="K26" s="84"/>
      <c r="L26" s="73"/>
      <c r="N26" s="81" t="str">
        <f>INDEX(Paramètres_Application!$N$1:$N$367,SUMPRODUCT((Paramètres_Application!$L$2:$L$367=MONTH(O25))*(DAY(O25)=Paramètres_Application!$M$2:$M$367)*ROW(Paramètres_Application!$L$2:$L$367)))</f>
        <v xml:space="preserve"> Tatiana</v>
      </c>
      <c r="O26" s="82"/>
      <c r="P26" s="83"/>
      <c r="Q26" s="109"/>
      <c r="R26" s="89"/>
      <c r="S26" s="2"/>
      <c r="T26" s="67">
        <f t="shared" ref="T26" si="494">O25</f>
        <v>44208</v>
      </c>
      <c r="U26" s="6"/>
      <c r="V26" s="84"/>
      <c r="W26" s="6"/>
      <c r="X26" s="84"/>
      <c r="Y26" s="73"/>
      <c r="AA26" s="81" t="str">
        <f>INDEX(Paramètres_Application!$N$1:$N$367,SUMPRODUCT((Paramètres_Application!$L$2:$L$367=MONTH(AB25))*(DAY(AB25)=Paramètres_Application!$M$2:$M$367)*ROW(Paramètres_Application!$L$2:$L$367)))</f>
        <v xml:space="preserve"> Félix</v>
      </c>
      <c r="AB26" s="82"/>
      <c r="AC26" s="83"/>
      <c r="AD26" s="109"/>
      <c r="AE26" s="89"/>
      <c r="AF26" s="2"/>
      <c r="AG26" s="67">
        <f t="shared" ref="AG26" si="495">AB25</f>
        <v>44239</v>
      </c>
      <c r="AH26" s="6"/>
      <c r="AI26" s="84"/>
      <c r="AJ26" s="6"/>
      <c r="AK26" s="84"/>
      <c r="AL26" s="73"/>
      <c r="AN26" s="81" t="str">
        <f>INDEX(Paramètres_Application!$N$1:$N$367,SUMPRODUCT((Paramètres_Application!$L$2:$L$367=MONTH(AO25))*(DAY(AO25)=Paramètres_Application!$M$2:$M$367)*ROW(Paramètres_Application!$L$2:$L$367)))</f>
        <v xml:space="preserve"> Justine</v>
      </c>
      <c r="AO26" s="82"/>
      <c r="AP26" s="83"/>
      <c r="AQ26" s="109"/>
      <c r="AR26" s="89"/>
      <c r="AS26" s="2"/>
      <c r="AT26" s="67">
        <f t="shared" ref="AT26" si="496">AO25</f>
        <v>44267</v>
      </c>
      <c r="AU26" s="6"/>
      <c r="AV26" s="84"/>
      <c r="AW26" s="6"/>
      <c r="AX26" s="84"/>
      <c r="AY26" s="73"/>
      <c r="BA26" s="81" t="str">
        <f>INDEX(Paramètres_Application!$N$1:$N$367,SUMPRODUCT((Paramètres_Application!$L$2:$L$367=MONTH(BB25))*(DAY(BB25)=Paramètres_Application!$M$2:$M$367)*ROW(Paramètres_Application!$L$2:$L$367)))</f>
        <v xml:space="preserve"> Jules</v>
      </c>
      <c r="BB26" s="82"/>
      <c r="BC26" s="83"/>
      <c r="BD26" s="109"/>
      <c r="BE26" s="89"/>
      <c r="BF26" s="2"/>
      <c r="BG26" s="67">
        <f t="shared" ref="BG26" si="497">BB25</f>
        <v>44298</v>
      </c>
      <c r="BH26" s="6"/>
      <c r="BI26" s="84"/>
      <c r="BJ26" s="6"/>
      <c r="BK26" s="84"/>
      <c r="BL26" s="73"/>
      <c r="BN26" s="81" t="str">
        <f>INDEX(Paramètres_Application!$N$1:$N$367,SUMPRODUCT((Paramètres_Application!$L$2:$L$367=MONTH(BO25))*(DAY(BO25)=Paramètres_Application!$M$2:$M$367)*ROW(Paramètres_Application!$L$2:$L$367)))</f>
        <v xml:space="preserve"> Achille</v>
      </c>
      <c r="BO26" s="82"/>
      <c r="BP26" s="83"/>
      <c r="BQ26" s="109"/>
      <c r="BR26" s="89"/>
      <c r="BS26" s="2"/>
      <c r="BT26" s="67">
        <f t="shared" ref="BT26" si="498">BO25</f>
        <v>44328</v>
      </c>
      <c r="BU26" s="6"/>
      <c r="BV26" s="84"/>
      <c r="BW26" s="6"/>
      <c r="BX26" s="84"/>
      <c r="BY26" s="73"/>
      <c r="CA26" s="81" t="str">
        <f>INDEX(Paramètres_Application!$N$1:$N$367,SUMPRODUCT((Paramètres_Application!$L$2:$L$367=MONTH(CB25))*(DAY(CB25)=Paramètres_Application!$M$2:$M$367)*ROW(Paramètres_Application!$L$2:$L$367)))</f>
        <v xml:space="preserve"> Guy</v>
      </c>
      <c r="CB26" s="82"/>
      <c r="CC26" s="83"/>
      <c r="CD26" s="109"/>
      <c r="CE26" s="89"/>
      <c r="CF26" s="2"/>
      <c r="CG26" s="67">
        <f t="shared" ref="CG26" si="499">CB25</f>
        <v>44359</v>
      </c>
      <c r="CH26" s="6"/>
      <c r="CI26" s="84"/>
      <c r="CJ26" s="6"/>
      <c r="CK26" s="84"/>
      <c r="CL26" s="73"/>
      <c r="CN26" s="81" t="str">
        <f>INDEX(Paramètres_Application!$N$1:$N$367,SUMPRODUCT((Paramètres_Application!$L$2:$L$367=MONTH(CO25))*(DAY(CO25)=Paramètres_Application!$M$2:$M$367)*ROW(Paramètres_Application!$L$2:$L$367)))</f>
        <v xml:space="preserve"> Olivier</v>
      </c>
      <c r="CO26" s="82"/>
      <c r="CP26" s="83"/>
      <c r="CQ26" s="109"/>
      <c r="CR26" s="89"/>
      <c r="CS26" s="2"/>
      <c r="CT26" s="67">
        <f t="shared" ref="CT26" si="500">CO25</f>
        <v>44389</v>
      </c>
      <c r="CU26" s="6"/>
      <c r="CV26" s="84"/>
      <c r="CW26" s="6"/>
      <c r="CX26" s="84"/>
      <c r="CY26" s="73"/>
      <c r="CZ26" s="18"/>
      <c r="DA26" s="81" t="str">
        <f>INDEX(Paramètres_Application!$N$1:$N$367,SUMPRODUCT((Paramètres_Application!$L$2:$L$367=MONTH(DB25))*(DAY(DB25)=Paramètres_Application!$M$2:$M$367)*ROW(Paramètres_Application!$L$2:$L$367)))</f>
        <v xml:space="preserve"> Guy</v>
      </c>
      <c r="DB26" s="82"/>
      <c r="DC26" s="83"/>
      <c r="DD26" s="109"/>
      <c r="DE26" s="89"/>
      <c r="DF26" s="2"/>
      <c r="DG26" s="67">
        <f t="shared" ref="DG26" si="501">DB25</f>
        <v>44359</v>
      </c>
      <c r="DH26" s="6"/>
      <c r="DI26" s="84"/>
      <c r="DJ26" s="6"/>
      <c r="DK26" s="84"/>
      <c r="DL26" s="73"/>
      <c r="DN26" s="81" t="str">
        <f>INDEX(Paramètres_Application!$N$1:$N$367,SUMPRODUCT((Paramètres_Application!$L$2:$L$367=MONTH(DO25))*(DAY(DO25)=Paramètres_Application!$M$2:$M$367)*ROW(Paramètres_Application!$L$2:$L$367)))</f>
        <v xml:space="preserve"> Olivier</v>
      </c>
      <c r="DO26" s="82"/>
      <c r="DP26" s="83"/>
      <c r="DQ26" s="109"/>
      <c r="DR26" s="89"/>
      <c r="DS26" s="2"/>
      <c r="DT26" s="67">
        <f t="shared" ref="DT26" si="502">DO25</f>
        <v>44389</v>
      </c>
      <c r="DU26" s="6"/>
      <c r="DV26" s="84"/>
      <c r="DW26" s="6"/>
      <c r="DX26" s="84"/>
      <c r="DY26" s="73"/>
      <c r="EA26" s="81" t="str">
        <f>INDEX(Paramètres_Application!$N$1:$N$367,SUMPRODUCT((Paramètres_Application!$L$2:$L$367=MONTH(EB25))*(DAY(EB25)=Paramètres_Application!$M$2:$M$367)*ROW(Paramètres_Application!$L$2:$L$367)))</f>
        <v xml:space="preserve"> Clarisse</v>
      </c>
      <c r="EB26" s="82"/>
      <c r="EC26" s="83"/>
      <c r="ED26" s="109"/>
      <c r="EE26" s="89"/>
      <c r="EF26" s="2"/>
      <c r="EG26" s="67">
        <f t="shared" ref="EG26" si="503">EB25</f>
        <v>44420</v>
      </c>
      <c r="EH26" s="6"/>
      <c r="EI26" s="84"/>
      <c r="EJ26" s="6"/>
      <c r="EK26" s="84"/>
      <c r="EL26" s="73"/>
      <c r="EN26" s="81" t="str">
        <f>INDEX(Paramètres_Application!$N$1:$N$367,SUMPRODUCT((Paramètres_Application!$L$2:$L$367=MONTH(EO25))*(DAY(EO25)=Paramètres_Application!$M$2:$M$367)*ROW(Paramètres_Application!$L$2:$L$367)))</f>
        <v xml:space="preserve"> Apollinaire</v>
      </c>
      <c r="EO26" s="82"/>
      <c r="EP26" s="83"/>
      <c r="EQ26" s="109"/>
      <c r="ER26" s="89"/>
      <c r="ES26" s="2"/>
      <c r="ET26" s="67">
        <f t="shared" ref="ET26" si="504">EO25</f>
        <v>44451</v>
      </c>
      <c r="EU26" s="6"/>
      <c r="EV26" s="84"/>
      <c r="EW26" s="6"/>
      <c r="EX26" s="84"/>
      <c r="EY26" s="73"/>
      <c r="FA26" s="81" t="str">
        <f>INDEX(Paramètres_Application!$N$1:$N$367,SUMPRODUCT((Paramètres_Application!$L$2:$L$367=MONTH(FB25))*(DAY(FB25)=Paramètres_Application!$M$2:$M$367)*ROW(Paramètres_Application!$L$2:$L$367)))</f>
        <v xml:space="preserve"> Wilfried</v>
      </c>
      <c r="FB26" s="82"/>
      <c r="FC26" s="83"/>
      <c r="FD26" s="109"/>
      <c r="FE26" s="89"/>
      <c r="FF26" s="2"/>
      <c r="FG26" s="67">
        <f t="shared" ref="FG26" si="505">FB25</f>
        <v>44481</v>
      </c>
      <c r="FH26" s="6"/>
      <c r="FI26" s="84"/>
      <c r="FJ26" s="6"/>
      <c r="FK26" s="84"/>
      <c r="FL26" s="73"/>
      <c r="FN26" s="81" t="str">
        <f>INDEX(Paramètres_Application!$N$1:$N$367,SUMPRODUCT((Paramètres_Application!$L$2:$L$367=MONTH(FO25))*(DAY(FO25)=Paramètres_Application!$M$2:$M$367)*ROW(Paramètres_Application!$L$2:$L$367)))</f>
        <v xml:space="preserve"> Christian</v>
      </c>
      <c r="FO26" s="82"/>
      <c r="FP26" s="83"/>
      <c r="FQ26" s="109"/>
      <c r="FR26" s="89"/>
      <c r="FS26" s="32"/>
      <c r="FT26" s="67">
        <f t="shared" ref="FT26" si="506">FO25</f>
        <v>44512</v>
      </c>
      <c r="FU26" s="6"/>
      <c r="FV26" s="84"/>
      <c r="FW26" s="6"/>
      <c r="FX26" s="84"/>
      <c r="FY26" s="73"/>
      <c r="GA26" s="81" t="str">
        <f>INDEX(Paramètres_Application!$N$1:$N$367,SUMPRODUCT((Paramètres_Application!$L$2:$L$367=MONTH(GB25))*(DAY(GB25)=Paramètres_Application!$M$2:$M$367)*ROW(Paramètres_Application!$L$2:$L$367)))</f>
        <v xml:space="preserve"> Jeanne-Françoise de Chantal</v>
      </c>
      <c r="GB26" s="82"/>
      <c r="GC26" s="83"/>
      <c r="GD26" s="109"/>
      <c r="GE26" s="89"/>
      <c r="GF26" s="2"/>
      <c r="GG26" s="67">
        <f t="shared" ref="GG26" si="507">GB25</f>
        <v>44542</v>
      </c>
      <c r="GH26" s="6"/>
      <c r="GI26" s="84"/>
      <c r="GJ26" s="6"/>
      <c r="GK26" s="84"/>
      <c r="GL26" s="73"/>
      <c r="GN26" s="81" t="str">
        <f>INDEX(Paramètres_Application!$N$1:$N$367,SUMPRODUCT((Paramètres_Application!$L$2:$L$367=MONTH(GO25))*(DAY(GO25)=Paramètres_Application!$M$2:$M$367)*ROW(Paramètres_Application!$L$2:$L$367)))</f>
        <v xml:space="preserve"> Tatiana</v>
      </c>
      <c r="GO26" s="82"/>
      <c r="GP26" s="83"/>
      <c r="GQ26" s="109"/>
      <c r="GR26" s="89"/>
      <c r="GS26" s="2"/>
      <c r="GT26" s="67">
        <f t="shared" ref="GT26" si="508">GO25</f>
        <v>44573</v>
      </c>
      <c r="GU26" s="6"/>
      <c r="GV26" s="84"/>
      <c r="GW26" s="6"/>
      <c r="GX26" s="84"/>
      <c r="GY26" s="73"/>
    </row>
    <row r="27" spans="1:207" ht="22.5" customHeight="1" x14ac:dyDescent="0.25">
      <c r="A27" s="23" t="str">
        <f t="shared" si="13"/>
        <v>D</v>
      </c>
      <c r="B27" s="24">
        <f t="shared" ref="B27" si="509">B25+1</f>
        <v>44178</v>
      </c>
      <c r="C27" s="22" t="str">
        <f>TEXT(B27-DATE(An-1,1,1)+((DATE(An,1,1)-DATE(An-1,1,1))-365),"000")&amp;" - "&amp;TEXT(DATE(An-1,12,31)-B27,"000")</f>
        <v>348 - 018</v>
      </c>
      <c r="D27" s="108" t="str">
        <f>IFERROR(INDEX(Paramètres_Application!$J$2:$J$35,MATCH(Calendrier_A3!B27,Paramètres_Application!$I$2:$I$35,0)),"")</f>
        <v/>
      </c>
      <c r="E27" s="88" t="str">
        <f>IF(A27="L","S" &amp; TEXT(INT((B27-LOOKUP(B27,DATE(YEAR(B27)+{-1;0;1},1,3)-WEEKDAY(DATE(YEAR(B27)+{-1;0;1},1,3))+2))/7)+1,"00"),"")</f>
        <v/>
      </c>
      <c r="F27" s="2"/>
      <c r="G27" s="67">
        <f t="shared" ref="G27" si="510">B27</f>
        <v>44178</v>
      </c>
      <c r="H27" s="6"/>
      <c r="I27" s="84"/>
      <c r="J27" s="6"/>
      <c r="K27" s="84"/>
      <c r="L27" s="73"/>
      <c r="N27" s="9" t="str">
        <f t="shared" si="14"/>
        <v>M</v>
      </c>
      <c r="O27" s="21">
        <f t="shared" ref="O27" si="511">O25+1</f>
        <v>44209</v>
      </c>
      <c r="P27" s="22" t="str">
        <f>TEXT(O27-DATE(An,1,1)+1,"000")&amp;" - "&amp;TEXT(DATE(An,12,31)-O25,"000")-1</f>
        <v>013 - 352</v>
      </c>
      <c r="Q27" s="108" t="str">
        <f>IFERROR(INDEX(Paramètres_Application!$J$2:$J$35,MATCH(Calendrier_A3!O27,Paramètres_Application!$I$2:$I$35,0)),"")</f>
        <v/>
      </c>
      <c r="R27" s="88" t="str">
        <f>IF(N27="L","S" &amp; TEXT(INT((O27-LOOKUP(O27,DATE(YEAR(O27)+{-1;0;1},1,3)-WEEKDAY(DATE(YEAR(O27)+{-1;0;1},1,3))+2))/7)+1,"00"),"")</f>
        <v/>
      </c>
      <c r="S27" s="2"/>
      <c r="T27" s="67">
        <f t="shared" ref="T27" si="512">O27</f>
        <v>44209</v>
      </c>
      <c r="U27" s="6"/>
      <c r="V27" s="84"/>
      <c r="W27" s="6"/>
      <c r="X27" s="84"/>
      <c r="Y27" s="73"/>
      <c r="AA27" s="23" t="str">
        <f t="shared" si="15"/>
        <v>S</v>
      </c>
      <c r="AB27" s="24">
        <f t="shared" ref="AB27" si="513">AB25+1</f>
        <v>44240</v>
      </c>
      <c r="AC27" s="22" t="str">
        <f>TEXT(AB27-DATE(An,1,1)+1,"000")&amp;" - "&amp;TEXT(DATE(An,12,31)-AB25,"000")-1</f>
        <v>044 - 321</v>
      </c>
      <c r="AD27" s="108" t="str">
        <f>IFERROR(INDEX(Paramètres_Application!$J$2:$J$35,MATCH(Calendrier_A3!AB27,Paramètres_Application!$I$2:$I$35,0)),"")</f>
        <v/>
      </c>
      <c r="AE27" s="88" t="str">
        <f>IF(AA27="L","S" &amp; TEXT(INT((AB27-LOOKUP(AB27,DATE(YEAR(AB27)+{-1;0;1},1,3)-WEEKDAY(DATE(YEAR(AB27)+{-1;0;1},1,3))+2))/7)+1,"00"),"")</f>
        <v/>
      </c>
      <c r="AF27" s="2"/>
      <c r="AG27" s="67">
        <f t="shared" ref="AG27" si="514">AB27</f>
        <v>44240</v>
      </c>
      <c r="AH27" s="6"/>
      <c r="AI27" s="84"/>
      <c r="AJ27" s="6"/>
      <c r="AK27" s="84"/>
      <c r="AL27" s="73"/>
      <c r="AN27" s="23" t="str">
        <f t="shared" si="16"/>
        <v>S</v>
      </c>
      <c r="AO27" s="24">
        <f t="shared" ref="AO27" si="515">AO25+1</f>
        <v>44268</v>
      </c>
      <c r="AP27" s="22" t="str">
        <f>TEXT(AO27-DATE(An,1,1)+1,"000")&amp;" - "&amp;TEXT(DATE(An,12,31)-AO25,"000")-1</f>
        <v>072 - 293</v>
      </c>
      <c r="AQ27" s="108" t="str">
        <f>IFERROR(INDEX(Paramètres_Application!$J$2:$J$35,MATCH(Calendrier_A3!AO27,Paramètres_Application!$I$2:$I$35,0)),"")</f>
        <v/>
      </c>
      <c r="AR27" s="88" t="str">
        <f>IF(AN27="L","S" &amp; TEXT(INT((AO27-LOOKUP(AO27,DATE(YEAR(AO27)+{-1;0;1},1,3)-WEEKDAY(DATE(YEAR(AO27)+{-1;0;1},1,3))+2))/7)+1,"00"),"")</f>
        <v/>
      </c>
      <c r="AS27" s="2"/>
      <c r="AT27" s="67">
        <f t="shared" ref="AT27" si="516">AO27</f>
        <v>44268</v>
      </c>
      <c r="AU27" s="6"/>
      <c r="AV27" s="84"/>
      <c r="AW27" s="6"/>
      <c r="AX27" s="84"/>
      <c r="AY27" s="73"/>
      <c r="BA27" s="23" t="str">
        <f t="shared" si="17"/>
        <v>M</v>
      </c>
      <c r="BB27" s="24">
        <f t="shared" ref="BB27" si="517">BB25+1</f>
        <v>44299</v>
      </c>
      <c r="BC27" s="22" t="str">
        <f>TEXT(BB27-DATE(An,1,1)+1,"000")&amp;" - "&amp;TEXT(DATE(An,12,31)-BB25,"000")-1</f>
        <v>103 - 262</v>
      </c>
      <c r="BD27" s="108" t="str">
        <f>IFERROR(INDEX(Paramètres_Application!$J$2:$J$35,MATCH(Calendrier_A3!BB27,Paramètres_Application!$I$2:$I$35,0)),"")</f>
        <v/>
      </c>
      <c r="BE27" s="88" t="str">
        <f>IF(BA27="L","S" &amp; TEXT(INT((BB27-LOOKUP(BB27,DATE(YEAR(BB27)+{-1;0;1},1,3)-WEEKDAY(DATE(YEAR(BB27)+{-1;0;1},1,3))+2))/7)+1,"00"),"")</f>
        <v/>
      </c>
      <c r="BF27" s="2"/>
      <c r="BG27" s="67">
        <f t="shared" ref="BG27" si="518">BB27</f>
        <v>44299</v>
      </c>
      <c r="BH27" s="6"/>
      <c r="BI27" s="84"/>
      <c r="BJ27" s="6"/>
      <c r="BK27" s="84"/>
      <c r="BL27" s="73"/>
      <c r="BN27" s="23" t="str">
        <f t="shared" si="18"/>
        <v>J</v>
      </c>
      <c r="BO27" s="24">
        <f t="shared" ref="BO27" si="519">BO25+1</f>
        <v>44329</v>
      </c>
      <c r="BP27" s="22" t="str">
        <f>TEXT(BO27-DATE(An,1,1)+1,"000")&amp;" - "&amp;TEXT(DATE(An,12,31)-BO25,"000")-1</f>
        <v>133 - 232</v>
      </c>
      <c r="BQ27" s="108" t="str">
        <f>IFERROR(INDEX(Paramètres_Application!$J$2:$J$35,MATCH(Calendrier_A3!BO27,Paramètres_Application!$I$2:$I$35,0)),"")</f>
        <v>Jeudi de l'Ascension</v>
      </c>
      <c r="BR27" s="88" t="str">
        <f>IF(BN27="L","S" &amp; TEXT(INT((BO27-LOOKUP(BO27,DATE(YEAR(BO27)+{-1;0;1},1,3)-WEEKDAY(DATE(YEAR(BO27)+{-1;0;1},1,3))+2))/7)+1,"00"),"")</f>
        <v/>
      </c>
      <c r="BS27" s="2"/>
      <c r="BT27" s="67">
        <f t="shared" ref="BT27" si="520">BO27</f>
        <v>44329</v>
      </c>
      <c r="BU27" s="6"/>
      <c r="BV27" s="84"/>
      <c r="BW27" s="6"/>
      <c r="BX27" s="84"/>
      <c r="BY27" s="73"/>
      <c r="CA27" s="23" t="str">
        <f t="shared" si="19"/>
        <v>D</v>
      </c>
      <c r="CB27" s="24">
        <f t="shared" ref="CB27" si="521">CB25+1</f>
        <v>44360</v>
      </c>
      <c r="CC27" s="22" t="str">
        <f>TEXT(CB27-DATE(An,1,1)+1,"000")&amp;" - "&amp;TEXT(DATE(An,12,31)-CB25,"000")-1</f>
        <v>164 - 201</v>
      </c>
      <c r="CD27" s="108" t="str">
        <f>IFERROR(INDEX(Paramètres_Application!$J$2:$J$35,MATCH(Calendrier_A3!CB27,Paramètres_Application!$I$2:$I$35,0)),"")</f>
        <v/>
      </c>
      <c r="CE27" s="88" t="str">
        <f>IF(CA27="L","S" &amp; TEXT(INT((CB27-LOOKUP(CB27,DATE(YEAR(CB27)+{-1;0;1},1,3)-WEEKDAY(DATE(YEAR(CB27)+{-1;0;1},1,3))+2))/7)+1,"00"),"")</f>
        <v/>
      </c>
      <c r="CF27" s="2"/>
      <c r="CG27" s="67">
        <f t="shared" ref="CG27" si="522">CB27</f>
        <v>44360</v>
      </c>
      <c r="CH27" s="6"/>
      <c r="CI27" s="84"/>
      <c r="CJ27" s="6"/>
      <c r="CK27" s="84"/>
      <c r="CL27" s="73"/>
      <c r="CN27" s="23" t="str">
        <f t="shared" si="20"/>
        <v>M</v>
      </c>
      <c r="CO27" s="24">
        <f t="shared" ref="CO27" si="523">CO25+1</f>
        <v>44390</v>
      </c>
      <c r="CP27" s="22" t="str">
        <f>TEXT(CO27-DATE(An,1,1)+1,"000")&amp;" - "&amp;TEXT(DATE(An,12,31)-CO25,"000")-1</f>
        <v>194 - 171</v>
      </c>
      <c r="CQ27" s="108" t="str">
        <f>IFERROR(INDEX(Paramètres_Application!$J$2:$J$35,MATCH(Calendrier_A3!CO27,Paramètres_Application!$I$2:$I$35,0)),"")</f>
        <v/>
      </c>
      <c r="CR27" s="88" t="str">
        <f>IF(CN27="L","S" &amp; TEXT(INT((CO27-LOOKUP(CO27,DATE(YEAR(CO27)+{-1;0;1},1,3)-WEEKDAY(DATE(YEAR(CO27)+{-1;0;1},1,3))+2))/7)+1,"00"),"")</f>
        <v/>
      </c>
      <c r="CS27" s="2"/>
      <c r="CT27" s="67">
        <f t="shared" ref="CT27" si="524">CO27</f>
        <v>44390</v>
      </c>
      <c r="CU27" s="6"/>
      <c r="CV27" s="84"/>
      <c r="CW27" s="6"/>
      <c r="CX27" s="84"/>
      <c r="CY27" s="73"/>
      <c r="CZ27" s="18"/>
      <c r="DA27" s="23" t="str">
        <f t="shared" si="21"/>
        <v>D</v>
      </c>
      <c r="DB27" s="24">
        <f t="shared" ref="DB27" si="525">DB25+1</f>
        <v>44360</v>
      </c>
      <c r="DC27" s="22" t="str">
        <f>TEXT(DB27-DATE(An,1,1)+1,"000")&amp;" - "&amp;TEXT(DATE(An,12,31)-DB25,"000")-1</f>
        <v>164 - 201</v>
      </c>
      <c r="DD27" s="108" t="str">
        <f>IFERROR(INDEX(Paramètres_Application!$J$2:$J$35,MATCH(Calendrier_A3!DB27,Paramètres_Application!$I$2:$I$35,0)),"")</f>
        <v/>
      </c>
      <c r="DE27" s="88" t="str">
        <f>IF(DA27="L","S" &amp; TEXT(INT((DB27-LOOKUP(DB27,DATE(YEAR(DB27)+{-1;0;1},1,3)-WEEKDAY(DATE(YEAR(DB27)+{-1;0;1},1,3))+2))/7)+1,"00"),"")</f>
        <v/>
      </c>
      <c r="DF27" s="2"/>
      <c r="DG27" s="67">
        <f t="shared" ref="DG27" si="526">DB27</f>
        <v>44360</v>
      </c>
      <c r="DH27" s="6"/>
      <c r="DI27" s="84"/>
      <c r="DJ27" s="6"/>
      <c r="DK27" s="84"/>
      <c r="DL27" s="73"/>
      <c r="DN27" s="23" t="str">
        <f t="shared" si="22"/>
        <v>M</v>
      </c>
      <c r="DO27" s="24">
        <f t="shared" ref="DO27" si="527">DO25+1</f>
        <v>44390</v>
      </c>
      <c r="DP27" s="22" t="str">
        <f>TEXT(DO27-DATE(An,1,1)+1,"000")&amp;" - "&amp;TEXT(DATE(An,12,31)-DO25,"000")-1</f>
        <v>194 - 171</v>
      </c>
      <c r="DQ27" s="108" t="str">
        <f>IFERROR(INDEX(Paramètres_Application!$J$2:$J$35,MATCH(Calendrier_A3!DO27,Paramètres_Application!$I$2:$I$35,0)),"")</f>
        <v/>
      </c>
      <c r="DR27" s="88" t="str">
        <f>IF(DN27="L","S" &amp; TEXT(INT((DO27-LOOKUP(DO27,DATE(YEAR(DO27)+{-1;0;1},1,3)-WEEKDAY(DATE(YEAR(DO27)+{-1;0;1},1,3))+2))/7)+1,"00"),"")</f>
        <v/>
      </c>
      <c r="DS27" s="2"/>
      <c r="DT27" s="67">
        <f t="shared" ref="DT27" si="528">DO27</f>
        <v>44390</v>
      </c>
      <c r="DU27" s="6"/>
      <c r="DV27" s="84"/>
      <c r="DW27" s="6"/>
      <c r="DX27" s="84"/>
      <c r="DY27" s="73"/>
      <c r="EA27" s="23" t="str">
        <f t="shared" si="23"/>
        <v>V</v>
      </c>
      <c r="EB27" s="24">
        <f t="shared" ref="EB27" si="529">EB25+1</f>
        <v>44421</v>
      </c>
      <c r="EC27" s="22" t="str">
        <f>TEXT(EB27-DATE(An,1,1)+1,"000")&amp;" - "&amp;TEXT(DATE(An,12,31)-EB25,"000")-1</f>
        <v>225 - 140</v>
      </c>
      <c r="ED27" s="108" t="str">
        <f>IFERROR(INDEX(Paramètres_Application!$J$2:$J$35,MATCH(Calendrier_A3!EB27,Paramètres_Application!$I$2:$I$35,0)),"")</f>
        <v/>
      </c>
      <c r="EE27" s="88" t="str">
        <f>IF(EA27="L","S" &amp; TEXT(INT((EB27-LOOKUP(EB27,DATE(YEAR(EB27)+{-1;0;1},1,3)-WEEKDAY(DATE(YEAR(EB27)+{-1;0;1},1,3))+2))/7)+1,"00"),"")</f>
        <v/>
      </c>
      <c r="EF27" s="2"/>
      <c r="EG27" s="67">
        <f t="shared" ref="EG27" si="530">EB27</f>
        <v>44421</v>
      </c>
      <c r="EH27" s="6"/>
      <c r="EI27" s="84"/>
      <c r="EJ27" s="6"/>
      <c r="EK27" s="84"/>
      <c r="EL27" s="73"/>
      <c r="EN27" s="23" t="str">
        <f t="shared" si="24"/>
        <v>L</v>
      </c>
      <c r="EO27" s="24">
        <f t="shared" ref="EO27" si="531">EO25+1</f>
        <v>44452</v>
      </c>
      <c r="EP27" s="22" t="str">
        <f>TEXT(EO27-DATE(An,1,1)+1,"000")&amp;" - "&amp;TEXT(DATE(An,12,31)-EO25,"000")-1</f>
        <v>256 - 109</v>
      </c>
      <c r="EQ27" s="108" t="str">
        <f>IFERROR(INDEX(Paramètres_Application!$J$2:$J$35,MATCH(Calendrier_A3!EO27,Paramètres_Application!$I$2:$I$35,0)),"")</f>
        <v/>
      </c>
      <c r="ER27" s="88" t="str">
        <f>IF(EN27="L","S" &amp; TEXT(INT((EO27-LOOKUP(EO27,DATE(YEAR(EO27)+{-1;0;1},1,3)-WEEKDAY(DATE(YEAR(EO27)+{-1;0;1},1,3))+2))/7)+1,"00"),"")</f>
        <v>S37</v>
      </c>
      <c r="ES27" s="2"/>
      <c r="ET27" s="67">
        <f t="shared" ref="ET27" si="532">EO27</f>
        <v>44452</v>
      </c>
      <c r="EU27" s="6"/>
      <c r="EV27" s="84"/>
      <c r="EW27" s="6"/>
      <c r="EX27" s="84"/>
      <c r="EY27" s="73"/>
      <c r="FA27" s="23" t="str">
        <f t="shared" si="25"/>
        <v>M</v>
      </c>
      <c r="FB27" s="24">
        <f t="shared" ref="FB27" si="533">FB25+1</f>
        <v>44482</v>
      </c>
      <c r="FC27" s="22" t="str">
        <f>TEXT(FB27-DATE(An,1,1)+1,"000")&amp;" - "&amp;TEXT(DATE(An,12,31)-FB25,"000")-1</f>
        <v>286 - 79</v>
      </c>
      <c r="FD27" s="108" t="str">
        <f>IFERROR(INDEX(Paramètres_Application!$J$2:$J$35,MATCH(Calendrier_A3!FB27,Paramètres_Application!$I$2:$I$35,0)),"")</f>
        <v/>
      </c>
      <c r="FE27" s="88" t="str">
        <f>IF(FA27="L","S" &amp; TEXT(INT((FB27-LOOKUP(FB27,DATE(YEAR(FB27)+{-1;0;1},1,3)-WEEKDAY(DATE(YEAR(FB27)+{-1;0;1},1,3))+2))/7)+1,"00"),"")</f>
        <v/>
      </c>
      <c r="FF27" s="2"/>
      <c r="FG27" s="67">
        <f t="shared" ref="FG27" si="534">FB27</f>
        <v>44482</v>
      </c>
      <c r="FH27" s="6"/>
      <c r="FI27" s="84"/>
      <c r="FJ27" s="6"/>
      <c r="FK27" s="84"/>
      <c r="FL27" s="73"/>
      <c r="FN27" s="23" t="str">
        <f t="shared" si="26"/>
        <v>S</v>
      </c>
      <c r="FO27" s="24">
        <f t="shared" ref="FO27" si="535">FO25+1</f>
        <v>44513</v>
      </c>
      <c r="FP27" s="22" t="str">
        <f>TEXT(FO27-DATE(An,1,1)+1,"000")&amp;" - "&amp;TEXT(DATE(An,12,31)-FO25,"000")-1</f>
        <v>317 - 48</v>
      </c>
      <c r="FQ27" s="108" t="str">
        <f>IFERROR(INDEX(Paramètres_Application!$J$2:$J$35,MATCH(Calendrier_A3!FO27,Paramètres_Application!$I$2:$I$35,0)),"")</f>
        <v/>
      </c>
      <c r="FR27" s="88" t="str">
        <f>IF(FN27="L","S" &amp; TEXT(INT((FO27-LOOKUP(FO27,DATE(YEAR(FO27)+{-1;0;1},1,3)-WEEKDAY(DATE(YEAR(FO27)+{-1;0;1},1,3))+2))/7)+1,"00"),"")</f>
        <v/>
      </c>
      <c r="FS27" s="32"/>
      <c r="FT27" s="67">
        <f t="shared" ref="FT27" si="536">FO27</f>
        <v>44513</v>
      </c>
      <c r="FU27" s="6"/>
      <c r="FV27" s="84"/>
      <c r="FW27" s="6"/>
      <c r="FX27" s="84"/>
      <c r="FY27" s="73"/>
      <c r="GA27" s="23" t="str">
        <f t="shared" si="27"/>
        <v>L</v>
      </c>
      <c r="GB27" s="24">
        <f t="shared" ref="GB27" si="537">GB25+1</f>
        <v>44543</v>
      </c>
      <c r="GC27" s="22" t="str">
        <f>TEXT(GB27-DATE(An,1,1)+1,"000")&amp;" - "&amp;TEXT(DATE(An,12,31)-GB25,"000")-1</f>
        <v>347 - 18</v>
      </c>
      <c r="GD27" s="108" t="str">
        <f>IFERROR(INDEX(Paramètres_Application!$J$2:$J$35,MATCH(Calendrier_A3!GB27,Paramètres_Application!$I$2:$I$35,0)),"")</f>
        <v/>
      </c>
      <c r="GE27" s="88" t="str">
        <f>IF(GA27="L","S" &amp; TEXT(INT((GB27-LOOKUP(GB27,DATE(YEAR(GB27)+{-1;0;1},1,3)-WEEKDAY(DATE(YEAR(GB27)+{-1;0;1},1,3))+2))/7)+1,"00"),"")</f>
        <v>S50</v>
      </c>
      <c r="GF27" s="2"/>
      <c r="GG27" s="67">
        <f t="shared" ref="GG27" si="538">GB27</f>
        <v>44543</v>
      </c>
      <c r="GH27" s="6"/>
      <c r="GI27" s="84"/>
      <c r="GJ27" s="6"/>
      <c r="GK27" s="84"/>
      <c r="GL27" s="73"/>
      <c r="GN27" s="23" t="str">
        <f t="shared" si="28"/>
        <v>J</v>
      </c>
      <c r="GO27" s="24">
        <f t="shared" ref="GO27" si="539">GO25+1</f>
        <v>44574</v>
      </c>
      <c r="GP27" s="22" t="str">
        <f>TEXT(GO27-DATE(An+1,1,1)+1,"000")&amp;" - "&amp;TEXT(DATE(An+1,12,31)-GO25,"000")-1</f>
        <v>013 - 352</v>
      </c>
      <c r="GQ27" s="108" t="str">
        <f>IFERROR(INDEX(Paramètres_Application!$J$2:$J$35,MATCH(Calendrier_A3!GO27,Paramètres_Application!$I$2:$I$35,0)),"")</f>
        <v/>
      </c>
      <c r="GR27" s="88" t="str">
        <f>IF(GN27="L","S" &amp; TEXT(INT((GO27-LOOKUP(GO27,DATE(YEAR(GO27)+{-1;0;1},1,3)-WEEKDAY(DATE(YEAR(GO27)+{-1;0;1},1,3))+2))/7)+1,"00"),"")</f>
        <v/>
      </c>
      <c r="GS27" s="2"/>
      <c r="GT27" s="67">
        <f t="shared" ref="GT27" si="540">GO27</f>
        <v>44574</v>
      </c>
      <c r="GU27" s="6"/>
      <c r="GV27" s="84"/>
      <c r="GW27" s="6"/>
      <c r="GX27" s="84"/>
      <c r="GY27" s="73"/>
    </row>
    <row r="28" spans="1:207" ht="22.5" customHeight="1" x14ac:dyDescent="0.25">
      <c r="A28" s="81" t="str">
        <f>INDEX(Paramètres_Application!$N$1:$N$367,SUMPRODUCT((Paramètres_Application!$L$2:$L$367=MONTH(B27))*(DAY(B27)=Paramètres_Application!$M$2:$M$367)*ROW(Paramètres_Application!$L$2:$L$367)))</f>
        <v xml:space="preserve"> Lucie</v>
      </c>
      <c r="B28" s="82"/>
      <c r="C28" s="83"/>
      <c r="D28" s="109"/>
      <c r="E28" s="89"/>
      <c r="F28" s="2"/>
      <c r="G28" s="67">
        <f t="shared" ref="G28" si="541">B27</f>
        <v>44178</v>
      </c>
      <c r="H28" s="6"/>
      <c r="I28" s="84"/>
      <c r="J28" s="6"/>
      <c r="K28" s="84"/>
      <c r="L28" s="73"/>
      <c r="N28" s="81" t="str">
        <f>INDEX(Paramètres_Application!$N$1:$N$367,SUMPRODUCT((Paramètres_Application!$L$2:$L$367=MONTH(O27))*(DAY(O27)=Paramètres_Application!$M$2:$M$367)*ROW(Paramètres_Application!$L$2:$L$367)))</f>
        <v xml:space="preserve"> Yvette</v>
      </c>
      <c r="O28" s="82"/>
      <c r="P28" s="83"/>
      <c r="Q28" s="109"/>
      <c r="R28" s="89"/>
      <c r="S28" s="2"/>
      <c r="T28" s="67">
        <f t="shared" ref="T28" si="542">O27</f>
        <v>44209</v>
      </c>
      <c r="U28" s="6"/>
      <c r="V28" s="84"/>
      <c r="W28" s="6"/>
      <c r="X28" s="84"/>
      <c r="Y28" s="73"/>
      <c r="AA28" s="81" t="str">
        <f>INDEX(Paramètres_Application!$N$1:$N$367,SUMPRODUCT((Paramètres_Application!$L$2:$L$367=MONTH(AB27))*(DAY(AB27)=Paramètres_Application!$M$2:$M$367)*ROW(Paramètres_Application!$L$2:$L$367)))</f>
        <v xml:space="preserve"> Béatrice</v>
      </c>
      <c r="AB28" s="82"/>
      <c r="AC28" s="83"/>
      <c r="AD28" s="109"/>
      <c r="AE28" s="89"/>
      <c r="AF28" s="2"/>
      <c r="AG28" s="67">
        <f t="shared" ref="AG28" si="543">AB27</f>
        <v>44240</v>
      </c>
      <c r="AH28" s="6"/>
      <c r="AI28" s="84"/>
      <c r="AJ28" s="6"/>
      <c r="AK28" s="84"/>
      <c r="AL28" s="73"/>
      <c r="AN28" s="81" t="str">
        <f>INDEX(Paramètres_Application!$N$1:$N$367,SUMPRODUCT((Paramètres_Application!$L$2:$L$367=MONTH(AO27))*(DAY(AO27)=Paramètres_Application!$M$2:$M$367)*ROW(Paramètres_Application!$L$2:$L$367)))</f>
        <v xml:space="preserve"> Rodrigue</v>
      </c>
      <c r="AO28" s="82"/>
      <c r="AP28" s="83"/>
      <c r="AQ28" s="109"/>
      <c r="AR28" s="89"/>
      <c r="AS28" s="2"/>
      <c r="AT28" s="67">
        <f t="shared" ref="AT28" si="544">AO27</f>
        <v>44268</v>
      </c>
      <c r="AU28" s="6"/>
      <c r="AV28" s="84"/>
      <c r="AW28" s="6"/>
      <c r="AX28" s="84"/>
      <c r="AY28" s="73"/>
      <c r="BA28" s="81" t="str">
        <f>INDEX(Paramètres_Application!$N$1:$N$367,SUMPRODUCT((Paramètres_Application!$L$2:$L$367=MONTH(BB27))*(DAY(BB27)=Paramètres_Application!$M$2:$M$367)*ROW(Paramètres_Application!$L$2:$L$367)))</f>
        <v xml:space="preserve"> Ida</v>
      </c>
      <c r="BB28" s="82"/>
      <c r="BC28" s="83"/>
      <c r="BD28" s="109"/>
      <c r="BE28" s="89"/>
      <c r="BF28" s="2"/>
      <c r="BG28" s="67">
        <f t="shared" ref="BG28" si="545">BB27</f>
        <v>44299</v>
      </c>
      <c r="BH28" s="6"/>
      <c r="BI28" s="84"/>
      <c r="BJ28" s="6"/>
      <c r="BK28" s="84"/>
      <c r="BL28" s="73"/>
      <c r="BN28" s="81" t="str">
        <f>INDEX(Paramètres_Application!$N$1:$N$367,SUMPRODUCT((Paramètres_Application!$L$2:$L$367=MONTH(BO27))*(DAY(BO27)=Paramètres_Application!$M$2:$M$367)*ROW(Paramètres_Application!$L$2:$L$367)))</f>
        <v xml:space="preserve"> Rolande</v>
      </c>
      <c r="BO28" s="82"/>
      <c r="BP28" s="83"/>
      <c r="BQ28" s="109"/>
      <c r="BR28" s="89"/>
      <c r="BS28" s="2"/>
      <c r="BT28" s="67">
        <f t="shared" ref="BT28" si="546">BO27</f>
        <v>44329</v>
      </c>
      <c r="BU28" s="6"/>
      <c r="BV28" s="84"/>
      <c r="BW28" s="6"/>
      <c r="BX28" s="84"/>
      <c r="BY28" s="73"/>
      <c r="CA28" s="81" t="str">
        <f>INDEX(Paramètres_Application!$N$1:$N$367,SUMPRODUCT((Paramètres_Application!$L$2:$L$367=MONTH(CB27))*(DAY(CB27)=Paramètres_Application!$M$2:$M$367)*ROW(Paramètres_Application!$L$2:$L$367)))</f>
        <v xml:space="preserve"> Antoine de Padoue</v>
      </c>
      <c r="CB28" s="82"/>
      <c r="CC28" s="83"/>
      <c r="CD28" s="109"/>
      <c r="CE28" s="89"/>
      <c r="CF28" s="2"/>
      <c r="CG28" s="67">
        <f t="shared" ref="CG28" si="547">CB27</f>
        <v>44360</v>
      </c>
      <c r="CH28" s="6"/>
      <c r="CI28" s="84"/>
      <c r="CJ28" s="6"/>
      <c r="CK28" s="84"/>
      <c r="CL28" s="73"/>
      <c r="CN28" s="81" t="str">
        <f>INDEX(Paramètres_Application!$N$1:$N$367,SUMPRODUCT((Paramètres_Application!$L$2:$L$367=MONTH(CO27))*(DAY(CO27)=Paramètres_Application!$M$2:$M$367)*ROW(Paramètres_Application!$L$2:$L$367)))</f>
        <v xml:space="preserve"> Henri, Joël</v>
      </c>
      <c r="CO28" s="82"/>
      <c r="CP28" s="83"/>
      <c r="CQ28" s="109"/>
      <c r="CR28" s="89"/>
      <c r="CS28" s="2"/>
      <c r="CT28" s="67">
        <f t="shared" ref="CT28" si="548">CO27</f>
        <v>44390</v>
      </c>
      <c r="CU28" s="6"/>
      <c r="CV28" s="84"/>
      <c r="CW28" s="6"/>
      <c r="CX28" s="84"/>
      <c r="CY28" s="73"/>
      <c r="CZ28" s="18"/>
      <c r="DA28" s="81" t="str">
        <f>INDEX(Paramètres_Application!$N$1:$N$367,SUMPRODUCT((Paramètres_Application!$L$2:$L$367=MONTH(DB27))*(DAY(DB27)=Paramètres_Application!$M$2:$M$367)*ROW(Paramètres_Application!$L$2:$L$367)))</f>
        <v xml:space="preserve"> Antoine de Padoue</v>
      </c>
      <c r="DB28" s="82"/>
      <c r="DC28" s="83"/>
      <c r="DD28" s="109"/>
      <c r="DE28" s="89"/>
      <c r="DF28" s="2"/>
      <c r="DG28" s="67">
        <f t="shared" ref="DG28" si="549">DB27</f>
        <v>44360</v>
      </c>
      <c r="DH28" s="6"/>
      <c r="DI28" s="84"/>
      <c r="DJ28" s="6"/>
      <c r="DK28" s="84"/>
      <c r="DL28" s="73"/>
      <c r="DN28" s="81" t="str">
        <f>INDEX(Paramètres_Application!$N$1:$N$367,SUMPRODUCT((Paramètres_Application!$L$2:$L$367=MONTH(DO27))*(DAY(DO27)=Paramètres_Application!$M$2:$M$367)*ROW(Paramètres_Application!$L$2:$L$367)))</f>
        <v xml:space="preserve"> Henri, Joël</v>
      </c>
      <c r="DO28" s="82"/>
      <c r="DP28" s="83"/>
      <c r="DQ28" s="109"/>
      <c r="DR28" s="89"/>
      <c r="DS28" s="2"/>
      <c r="DT28" s="67">
        <f t="shared" ref="DT28" si="550">DO27</f>
        <v>44390</v>
      </c>
      <c r="DU28" s="6"/>
      <c r="DV28" s="84"/>
      <c r="DW28" s="6"/>
      <c r="DX28" s="84"/>
      <c r="DY28" s="73"/>
      <c r="EA28" s="81" t="str">
        <f>INDEX(Paramètres_Application!$N$1:$N$367,SUMPRODUCT((Paramètres_Application!$L$2:$L$367=MONTH(EB27))*(DAY(EB27)=Paramètres_Application!$M$2:$M$367)*ROW(Paramètres_Application!$L$2:$L$367)))</f>
        <v xml:space="preserve"> Hippolyte</v>
      </c>
      <c r="EB28" s="82"/>
      <c r="EC28" s="83"/>
      <c r="ED28" s="109"/>
      <c r="EE28" s="89"/>
      <c r="EF28" s="2"/>
      <c r="EG28" s="67">
        <f t="shared" ref="EG28" si="551">EB27</f>
        <v>44421</v>
      </c>
      <c r="EH28" s="6"/>
      <c r="EI28" s="84"/>
      <c r="EJ28" s="6"/>
      <c r="EK28" s="84"/>
      <c r="EL28" s="73"/>
      <c r="EN28" s="81" t="str">
        <f>INDEX(Paramètres_Application!$N$1:$N$367,SUMPRODUCT((Paramètres_Application!$L$2:$L$367=MONTH(EO27))*(DAY(EO27)=Paramètres_Application!$M$2:$M$367)*ROW(Paramètres_Application!$L$2:$L$367)))</f>
        <v xml:space="preserve"> Aimé</v>
      </c>
      <c r="EO28" s="82"/>
      <c r="EP28" s="83"/>
      <c r="EQ28" s="109"/>
      <c r="ER28" s="89"/>
      <c r="ES28" s="2"/>
      <c r="ET28" s="67">
        <f t="shared" ref="ET28" si="552">EO27</f>
        <v>44452</v>
      </c>
      <c r="EU28" s="6"/>
      <c r="EV28" s="84"/>
      <c r="EW28" s="6"/>
      <c r="EX28" s="84"/>
      <c r="EY28" s="73"/>
      <c r="FA28" s="81" t="str">
        <f>INDEX(Paramètres_Application!$N$1:$N$367,SUMPRODUCT((Paramètres_Application!$L$2:$L$367=MONTH(FB27))*(DAY(FB27)=Paramètres_Application!$M$2:$M$367)*ROW(Paramètres_Application!$L$2:$L$367)))</f>
        <v xml:space="preserve"> Géraud</v>
      </c>
      <c r="FB28" s="82"/>
      <c r="FC28" s="83"/>
      <c r="FD28" s="109"/>
      <c r="FE28" s="89"/>
      <c r="FF28" s="2"/>
      <c r="FG28" s="67">
        <f t="shared" ref="FG28" si="553">FB27</f>
        <v>44482</v>
      </c>
      <c r="FH28" s="6"/>
      <c r="FI28" s="84"/>
      <c r="FJ28" s="6"/>
      <c r="FK28" s="84"/>
      <c r="FL28" s="73"/>
      <c r="FN28" s="81" t="str">
        <f>INDEX(Paramètres_Application!$N$1:$N$367,SUMPRODUCT((Paramètres_Application!$L$2:$L$367=MONTH(FO27))*(DAY(FO27)=Paramètres_Application!$M$2:$M$367)*ROW(Paramètres_Application!$L$2:$L$367)))</f>
        <v xml:space="preserve"> Brice</v>
      </c>
      <c r="FO28" s="82"/>
      <c r="FP28" s="83"/>
      <c r="FQ28" s="109"/>
      <c r="FR28" s="89"/>
      <c r="FS28" s="32"/>
      <c r="FT28" s="67">
        <f t="shared" ref="FT28" si="554">FO27</f>
        <v>44513</v>
      </c>
      <c r="FU28" s="6"/>
      <c r="FV28" s="84"/>
      <c r="FW28" s="6"/>
      <c r="FX28" s="84"/>
      <c r="FY28" s="73"/>
      <c r="GA28" s="81" t="str">
        <f>INDEX(Paramètres_Application!$N$1:$N$367,SUMPRODUCT((Paramètres_Application!$L$2:$L$367=MONTH(GB27))*(DAY(GB27)=Paramètres_Application!$M$2:$M$367)*ROW(Paramètres_Application!$L$2:$L$367)))</f>
        <v xml:space="preserve"> Lucie</v>
      </c>
      <c r="GB28" s="82"/>
      <c r="GC28" s="83"/>
      <c r="GD28" s="109"/>
      <c r="GE28" s="89"/>
      <c r="GF28" s="2"/>
      <c r="GG28" s="67">
        <f t="shared" ref="GG28" si="555">GB27</f>
        <v>44543</v>
      </c>
      <c r="GH28" s="6"/>
      <c r="GI28" s="84"/>
      <c r="GJ28" s="6"/>
      <c r="GK28" s="84"/>
      <c r="GL28" s="73"/>
      <c r="GN28" s="81" t="str">
        <f>INDEX(Paramètres_Application!$N$1:$N$367,SUMPRODUCT((Paramètres_Application!$L$2:$L$367=MONTH(GO27))*(DAY(GO27)=Paramètres_Application!$M$2:$M$367)*ROW(Paramètres_Application!$L$2:$L$367)))</f>
        <v xml:space="preserve"> Yvette</v>
      </c>
      <c r="GO28" s="82"/>
      <c r="GP28" s="83"/>
      <c r="GQ28" s="109"/>
      <c r="GR28" s="89"/>
      <c r="GS28" s="2"/>
      <c r="GT28" s="67">
        <f t="shared" ref="GT28" si="556">GO27</f>
        <v>44574</v>
      </c>
      <c r="GU28" s="6"/>
      <c r="GV28" s="84"/>
      <c r="GW28" s="6"/>
      <c r="GX28" s="84"/>
      <c r="GY28" s="73"/>
    </row>
    <row r="29" spans="1:207" ht="22.5" customHeight="1" x14ac:dyDescent="0.25">
      <c r="A29" s="23" t="str">
        <f t="shared" si="13"/>
        <v>L</v>
      </c>
      <c r="B29" s="24">
        <f t="shared" ref="B29" si="557">B27+1</f>
        <v>44179</v>
      </c>
      <c r="C29" s="22" t="str">
        <f>TEXT(B29-DATE(An-1,1,1)+((DATE(An,1,1)-DATE(An-1,1,1))-365),"000")&amp;" - "&amp;TEXT(DATE(An-1,12,31)-B29,"000")</f>
        <v>349 - 017</v>
      </c>
      <c r="D29" s="108" t="str">
        <f>IFERROR(INDEX(Paramètres_Application!$J$2:$J$35,MATCH(Calendrier_A3!B29,Paramètres_Application!$I$2:$I$35,0)),"")</f>
        <v/>
      </c>
      <c r="E29" s="88" t="str">
        <f>IF(A29="L","S" &amp; TEXT(INT((B29-LOOKUP(B29,DATE(YEAR(B29)+{-1;0;1},1,3)-WEEKDAY(DATE(YEAR(B29)+{-1;0;1},1,3))+2))/7)+1,"00"),"")</f>
        <v>S51</v>
      </c>
      <c r="F29" s="2"/>
      <c r="G29" s="67">
        <f t="shared" ref="G29" si="558">B29</f>
        <v>44179</v>
      </c>
      <c r="H29" s="6"/>
      <c r="I29" s="84"/>
      <c r="J29" s="6"/>
      <c r="K29" s="84"/>
      <c r="L29" s="73"/>
      <c r="N29" s="9" t="str">
        <f t="shared" si="14"/>
        <v>J</v>
      </c>
      <c r="O29" s="21">
        <f t="shared" ref="O29" si="559">O27+1</f>
        <v>44210</v>
      </c>
      <c r="P29" s="22" t="str">
        <f>TEXT(O29-DATE(An,1,1)+1,"000")&amp;" - "&amp;TEXT(DATE(An,12,31)-O27,"000")-1</f>
        <v>014 - 351</v>
      </c>
      <c r="Q29" s="108" t="str">
        <f>IFERROR(INDEX(Paramètres_Application!$J$2:$J$35,MATCH(Calendrier_A3!O29,Paramètres_Application!$I$2:$I$35,0)),"")</f>
        <v/>
      </c>
      <c r="R29" s="88" t="str">
        <f>IF(N29="L","S" &amp; TEXT(INT((O29-LOOKUP(O29,DATE(YEAR(O29)+{-1;0;1},1,3)-WEEKDAY(DATE(YEAR(O29)+{-1;0;1},1,3))+2))/7)+1,"00"),"")</f>
        <v/>
      </c>
      <c r="S29" s="2"/>
      <c r="T29" s="67">
        <f t="shared" ref="T29" si="560">O29</f>
        <v>44210</v>
      </c>
      <c r="U29" s="6"/>
      <c r="V29" s="84"/>
      <c r="W29" s="6"/>
      <c r="X29" s="84"/>
      <c r="Y29" s="73"/>
      <c r="AA29" s="23" t="str">
        <f t="shared" si="15"/>
        <v>D</v>
      </c>
      <c r="AB29" s="24">
        <f t="shared" ref="AB29" si="561">AB27+1</f>
        <v>44241</v>
      </c>
      <c r="AC29" s="22" t="str">
        <f>TEXT(AB29-DATE(An,1,1)+1,"000")&amp;" - "&amp;TEXT(DATE(An,12,31)-AB27,"000")-1</f>
        <v>045 - 320</v>
      </c>
      <c r="AD29" s="108" t="str">
        <f>IFERROR(INDEX(Paramètres_Application!$J$2:$J$35,MATCH(Calendrier_A3!AB29,Paramètres_Application!$I$2:$I$35,0)),"")</f>
        <v/>
      </c>
      <c r="AE29" s="88" t="str">
        <f>IF(AA29="L","S" &amp; TEXT(INT((AB29-LOOKUP(AB29,DATE(YEAR(AB29)+{-1;0;1},1,3)-WEEKDAY(DATE(YEAR(AB29)+{-1;0;1},1,3))+2))/7)+1,"00"),"")</f>
        <v/>
      </c>
      <c r="AF29" s="2"/>
      <c r="AG29" s="67">
        <f t="shared" ref="AG29" si="562">AB29</f>
        <v>44241</v>
      </c>
      <c r="AH29" s="6"/>
      <c r="AI29" s="84"/>
      <c r="AJ29" s="6"/>
      <c r="AK29" s="84"/>
      <c r="AL29" s="73"/>
      <c r="AN29" s="23" t="str">
        <f t="shared" si="16"/>
        <v>D</v>
      </c>
      <c r="AO29" s="24">
        <f t="shared" ref="AO29" si="563">AO27+1</f>
        <v>44269</v>
      </c>
      <c r="AP29" s="22" t="str">
        <f>TEXT(AO29-DATE(An,1,1)+1,"000")&amp;" - "&amp;TEXT(DATE(An,12,31)-AO27,"000")-1</f>
        <v>073 - 292</v>
      </c>
      <c r="AQ29" s="108" t="str">
        <f>IFERROR(INDEX(Paramètres_Application!$J$2:$J$35,MATCH(Calendrier_A3!AO29,Paramètres_Application!$I$2:$I$35,0)),"")</f>
        <v/>
      </c>
      <c r="AR29" s="88" t="str">
        <f>IF(AN29="L","S" &amp; TEXT(INT((AO29-LOOKUP(AO29,DATE(YEAR(AO29)+{-1;0;1},1,3)-WEEKDAY(DATE(YEAR(AO29)+{-1;0;1},1,3))+2))/7)+1,"00"),"")</f>
        <v/>
      </c>
      <c r="AS29" s="2"/>
      <c r="AT29" s="67">
        <f t="shared" ref="AT29" si="564">AO29</f>
        <v>44269</v>
      </c>
      <c r="AU29" s="6"/>
      <c r="AV29" s="84"/>
      <c r="AW29" s="6"/>
      <c r="AX29" s="84"/>
      <c r="AY29" s="73"/>
      <c r="BA29" s="23" t="str">
        <f t="shared" si="17"/>
        <v>M</v>
      </c>
      <c r="BB29" s="24">
        <f t="shared" ref="BB29" si="565">BB27+1</f>
        <v>44300</v>
      </c>
      <c r="BC29" s="22" t="str">
        <f>TEXT(BB29-DATE(An,1,1)+1,"000")&amp;" - "&amp;TEXT(DATE(An,12,31)-BB27,"000")-1</f>
        <v>104 - 261</v>
      </c>
      <c r="BD29" s="108" t="str">
        <f>IFERROR(INDEX(Paramètres_Application!$J$2:$J$35,MATCH(Calendrier_A3!BB29,Paramètres_Application!$I$2:$I$35,0)),"")</f>
        <v/>
      </c>
      <c r="BE29" s="88" t="str">
        <f>IF(BA29="L","S" &amp; TEXT(INT((BB29-LOOKUP(BB29,DATE(YEAR(BB29)+{-1;0;1},1,3)-WEEKDAY(DATE(YEAR(BB29)+{-1;0;1},1,3))+2))/7)+1,"00"),"")</f>
        <v/>
      </c>
      <c r="BF29" s="2"/>
      <c r="BG29" s="67">
        <f t="shared" ref="BG29" si="566">BB29</f>
        <v>44300</v>
      </c>
      <c r="BH29" s="6"/>
      <c r="BI29" s="84"/>
      <c r="BJ29" s="6"/>
      <c r="BK29" s="84"/>
      <c r="BL29" s="73"/>
      <c r="BN29" s="23" t="str">
        <f t="shared" si="18"/>
        <v>V</v>
      </c>
      <c r="BO29" s="24">
        <f t="shared" ref="BO29" si="567">BO27+1</f>
        <v>44330</v>
      </c>
      <c r="BP29" s="22" t="str">
        <f>TEXT(BO29-DATE(An,1,1)+1,"000")&amp;" - "&amp;TEXT(DATE(An,12,31)-BO27,"000")-1</f>
        <v>134 - 231</v>
      </c>
      <c r="BQ29" s="108" t="str">
        <f>IFERROR(INDEX(Paramètres_Application!$J$2:$J$35,MATCH(Calendrier_A3!BO29,Paramètres_Application!$I$2:$I$35,0)),"")</f>
        <v/>
      </c>
      <c r="BR29" s="88" t="str">
        <f>IF(BN29="L","S" &amp; TEXT(INT((BO29-LOOKUP(BO29,DATE(YEAR(BO29)+{-1;0;1},1,3)-WEEKDAY(DATE(YEAR(BO29)+{-1;0;1},1,3))+2))/7)+1,"00"),"")</f>
        <v/>
      </c>
      <c r="BS29" s="2"/>
      <c r="BT29" s="67">
        <f t="shared" ref="BT29" si="568">BO29</f>
        <v>44330</v>
      </c>
      <c r="BU29" s="6"/>
      <c r="BV29" s="84"/>
      <c r="BW29" s="6"/>
      <c r="BX29" s="84"/>
      <c r="BY29" s="73"/>
      <c r="CA29" s="23" t="str">
        <f t="shared" si="19"/>
        <v>L</v>
      </c>
      <c r="CB29" s="24">
        <f t="shared" ref="CB29" si="569">CB27+1</f>
        <v>44361</v>
      </c>
      <c r="CC29" s="22" t="str">
        <f>TEXT(CB29-DATE(An,1,1)+1,"000")&amp;" - "&amp;TEXT(DATE(An,12,31)-CB27,"000")-1</f>
        <v>165 - 200</v>
      </c>
      <c r="CD29" s="108" t="str">
        <f>IFERROR(INDEX(Paramètres_Application!$J$2:$J$35,MATCH(Calendrier_A3!CB29,Paramètres_Application!$I$2:$I$35,0)),"")</f>
        <v/>
      </c>
      <c r="CE29" s="88" t="str">
        <f>IF(CA29="L","S" &amp; TEXT(INT((CB29-LOOKUP(CB29,DATE(YEAR(CB29)+{-1;0;1},1,3)-WEEKDAY(DATE(YEAR(CB29)+{-1;0;1},1,3))+2))/7)+1,"00"),"")</f>
        <v>S24</v>
      </c>
      <c r="CF29" s="2"/>
      <c r="CG29" s="67">
        <f t="shared" ref="CG29" si="570">CB29</f>
        <v>44361</v>
      </c>
      <c r="CH29" s="6"/>
      <c r="CI29" s="84"/>
      <c r="CJ29" s="6"/>
      <c r="CK29" s="84"/>
      <c r="CL29" s="73"/>
      <c r="CN29" s="23" t="str">
        <f t="shared" si="20"/>
        <v>M</v>
      </c>
      <c r="CO29" s="24">
        <f t="shared" ref="CO29" si="571">CO27+1</f>
        <v>44391</v>
      </c>
      <c r="CP29" s="22" t="str">
        <f>TEXT(CO29-DATE(An,1,1)+1,"000")&amp;" - "&amp;TEXT(DATE(An,12,31)-CO27,"000")-1</f>
        <v>195 - 170</v>
      </c>
      <c r="CQ29" s="108" t="str">
        <f>IFERROR(INDEX(Paramètres_Application!$J$2:$J$35,MATCH(Calendrier_A3!CO29,Paramètres_Application!$I$2:$I$35,0)),"")</f>
        <v>Fête Nationale</v>
      </c>
      <c r="CR29" s="88" t="str">
        <f>IF(CN29="L","S" &amp; TEXT(INT((CO29-LOOKUP(CO29,DATE(YEAR(CO29)+{-1;0;1},1,3)-WEEKDAY(DATE(YEAR(CO29)+{-1;0;1},1,3))+2))/7)+1,"00"),"")</f>
        <v/>
      </c>
      <c r="CS29" s="2"/>
      <c r="CT29" s="67">
        <f t="shared" ref="CT29" si="572">CO29</f>
        <v>44391</v>
      </c>
      <c r="CU29" s="6"/>
      <c r="CV29" s="84"/>
      <c r="CW29" s="6"/>
      <c r="CX29" s="84"/>
      <c r="CY29" s="73"/>
      <c r="CZ29" s="18"/>
      <c r="DA29" s="23" t="str">
        <f t="shared" si="21"/>
        <v>L</v>
      </c>
      <c r="DB29" s="24">
        <f t="shared" ref="DB29" si="573">DB27+1</f>
        <v>44361</v>
      </c>
      <c r="DC29" s="22" t="str">
        <f>TEXT(DB29-DATE(An,1,1)+1,"000")&amp;" - "&amp;TEXT(DATE(An,12,31)-DB27,"000")-1</f>
        <v>165 - 200</v>
      </c>
      <c r="DD29" s="108" t="str">
        <f>IFERROR(INDEX(Paramètres_Application!$J$2:$J$35,MATCH(Calendrier_A3!DB29,Paramètres_Application!$I$2:$I$35,0)),"")</f>
        <v/>
      </c>
      <c r="DE29" s="88" t="str">
        <f>IF(DA29="L","S" &amp; TEXT(INT((DB29-LOOKUP(DB29,DATE(YEAR(DB29)+{-1;0;1},1,3)-WEEKDAY(DATE(YEAR(DB29)+{-1;0;1},1,3))+2))/7)+1,"00"),"")</f>
        <v>S24</v>
      </c>
      <c r="DF29" s="2"/>
      <c r="DG29" s="67">
        <f t="shared" ref="DG29" si="574">DB29</f>
        <v>44361</v>
      </c>
      <c r="DH29" s="6"/>
      <c r="DI29" s="84"/>
      <c r="DJ29" s="6"/>
      <c r="DK29" s="84"/>
      <c r="DL29" s="73"/>
      <c r="DN29" s="23" t="str">
        <f t="shared" si="22"/>
        <v>M</v>
      </c>
      <c r="DO29" s="24">
        <f t="shared" ref="DO29" si="575">DO27+1</f>
        <v>44391</v>
      </c>
      <c r="DP29" s="22" t="str">
        <f>TEXT(DO29-DATE(An,1,1)+1,"000")&amp;" - "&amp;TEXT(DATE(An,12,31)-DO27,"000")-1</f>
        <v>195 - 170</v>
      </c>
      <c r="DQ29" s="108" t="str">
        <f>IFERROR(INDEX(Paramètres_Application!$J$2:$J$35,MATCH(Calendrier_A3!DO29,Paramètres_Application!$I$2:$I$35,0)),"")</f>
        <v>Fête Nationale</v>
      </c>
      <c r="DR29" s="88" t="str">
        <f>IF(DN29="L","S" &amp; TEXT(INT((DO29-LOOKUP(DO29,DATE(YEAR(DO29)+{-1;0;1},1,3)-WEEKDAY(DATE(YEAR(DO29)+{-1;0;1},1,3))+2))/7)+1,"00"),"")</f>
        <v/>
      </c>
      <c r="DS29" s="2"/>
      <c r="DT29" s="67">
        <f t="shared" ref="DT29" si="576">DO29</f>
        <v>44391</v>
      </c>
      <c r="DU29" s="6"/>
      <c r="DV29" s="84"/>
      <c r="DW29" s="6"/>
      <c r="DX29" s="84"/>
      <c r="DY29" s="73"/>
      <c r="EA29" s="23" t="str">
        <f t="shared" si="23"/>
        <v>S</v>
      </c>
      <c r="EB29" s="24">
        <f t="shared" ref="EB29" si="577">EB27+1</f>
        <v>44422</v>
      </c>
      <c r="EC29" s="22" t="str">
        <f>TEXT(EB29-DATE(An,1,1)+1,"000")&amp;" - "&amp;TEXT(DATE(An,12,31)-EB27,"000")-1</f>
        <v>226 - 139</v>
      </c>
      <c r="ED29" s="108" t="str">
        <f>IFERROR(INDEX(Paramètres_Application!$J$2:$J$35,MATCH(Calendrier_A3!EB29,Paramètres_Application!$I$2:$I$35,0)),"")</f>
        <v/>
      </c>
      <c r="EE29" s="88" t="str">
        <f>IF(EA29="L","S" &amp; TEXT(INT((EB29-LOOKUP(EB29,DATE(YEAR(EB29)+{-1;0;1},1,3)-WEEKDAY(DATE(YEAR(EB29)+{-1;0;1},1,3))+2))/7)+1,"00"),"")</f>
        <v/>
      </c>
      <c r="EF29" s="2"/>
      <c r="EG29" s="67">
        <f t="shared" ref="EG29" si="578">EB29</f>
        <v>44422</v>
      </c>
      <c r="EH29" s="6"/>
      <c r="EI29" s="84"/>
      <c r="EJ29" s="6"/>
      <c r="EK29" s="84"/>
      <c r="EL29" s="73"/>
      <c r="EN29" s="23" t="str">
        <f t="shared" si="24"/>
        <v>M</v>
      </c>
      <c r="EO29" s="24">
        <f t="shared" ref="EO29" si="579">EO27+1</f>
        <v>44453</v>
      </c>
      <c r="EP29" s="22" t="str">
        <f>TEXT(EO29-DATE(An,1,1)+1,"000")&amp;" - "&amp;TEXT(DATE(An,12,31)-EO27,"000")-1</f>
        <v>257 - 108</v>
      </c>
      <c r="EQ29" s="108" t="str">
        <f>IFERROR(INDEX(Paramètres_Application!$J$2:$J$35,MATCH(Calendrier_A3!EO29,Paramètres_Application!$I$2:$I$35,0)),"")</f>
        <v/>
      </c>
      <c r="ER29" s="88" t="str">
        <f>IF(EN29="L","S" &amp; TEXT(INT((EO29-LOOKUP(EO29,DATE(YEAR(EO29)+{-1;0;1},1,3)-WEEKDAY(DATE(YEAR(EO29)+{-1;0;1},1,3))+2))/7)+1,"00"),"")</f>
        <v/>
      </c>
      <c r="ES29" s="2"/>
      <c r="ET29" s="67">
        <f t="shared" ref="ET29" si="580">EO29</f>
        <v>44453</v>
      </c>
      <c r="EU29" s="6"/>
      <c r="EV29" s="84"/>
      <c r="EW29" s="6"/>
      <c r="EX29" s="84"/>
      <c r="EY29" s="73"/>
      <c r="FA29" s="23" t="str">
        <f t="shared" si="25"/>
        <v>J</v>
      </c>
      <c r="FB29" s="24">
        <f t="shared" ref="FB29" si="581">FB27+1</f>
        <v>44483</v>
      </c>
      <c r="FC29" s="22" t="str">
        <f>TEXT(FB29-DATE(An,1,1)+1,"000")&amp;" - "&amp;TEXT(DATE(An,12,31)-FB27,"000")-1</f>
        <v>287 - 78</v>
      </c>
      <c r="FD29" s="108" t="str">
        <f>IFERROR(INDEX(Paramètres_Application!$J$2:$J$35,MATCH(Calendrier_A3!FB29,Paramètres_Application!$I$2:$I$35,0)),"")</f>
        <v/>
      </c>
      <c r="FE29" s="88" t="str">
        <f>IF(FA29="L","S" &amp; TEXT(INT((FB29-LOOKUP(FB29,DATE(YEAR(FB29)+{-1;0;1},1,3)-WEEKDAY(DATE(YEAR(FB29)+{-1;0;1},1,3))+2))/7)+1,"00"),"")</f>
        <v/>
      </c>
      <c r="FF29" s="2"/>
      <c r="FG29" s="67">
        <f t="shared" ref="FG29" si="582">FB29</f>
        <v>44483</v>
      </c>
      <c r="FH29" s="6"/>
      <c r="FI29" s="84"/>
      <c r="FJ29" s="6"/>
      <c r="FK29" s="84"/>
      <c r="FL29" s="73"/>
      <c r="FN29" s="23" t="str">
        <f t="shared" si="26"/>
        <v>D</v>
      </c>
      <c r="FO29" s="24">
        <f t="shared" ref="FO29" si="583">FO27+1</f>
        <v>44514</v>
      </c>
      <c r="FP29" s="22" t="str">
        <f>TEXT(FO29-DATE(An,1,1)+1,"000")&amp;" - "&amp;TEXT(DATE(An,12,31)-FO27,"000")-1</f>
        <v>318 - 47</v>
      </c>
      <c r="FQ29" s="108" t="str">
        <f>IFERROR(INDEX(Paramètres_Application!$J$2:$J$35,MATCH(Calendrier_A3!FO29,Paramètres_Application!$I$2:$I$35,0)),"")</f>
        <v/>
      </c>
      <c r="FR29" s="88" t="str">
        <f>IF(FN29="L","S" &amp; TEXT(INT((FO29-LOOKUP(FO29,DATE(YEAR(FO29)+{-1;0;1},1,3)-WEEKDAY(DATE(YEAR(FO29)+{-1;0;1},1,3))+2))/7)+1,"00"),"")</f>
        <v/>
      </c>
      <c r="FS29" s="32"/>
      <c r="FT29" s="67">
        <f t="shared" ref="FT29" si="584">FO29</f>
        <v>44514</v>
      </c>
      <c r="FU29" s="6"/>
      <c r="FV29" s="84"/>
      <c r="FW29" s="6"/>
      <c r="FX29" s="84"/>
      <c r="FY29" s="73"/>
      <c r="GA29" s="23" t="str">
        <f t="shared" si="27"/>
        <v>M</v>
      </c>
      <c r="GB29" s="24">
        <f t="shared" ref="GB29" si="585">GB27+1</f>
        <v>44544</v>
      </c>
      <c r="GC29" s="22" t="str">
        <f>TEXT(GB29-DATE(An,1,1)+1,"000")&amp;" - "&amp;TEXT(DATE(An,12,31)-GB27,"000")-1</f>
        <v>348 - 17</v>
      </c>
      <c r="GD29" s="108" t="str">
        <f>IFERROR(INDEX(Paramètres_Application!$J$2:$J$35,MATCH(Calendrier_A3!GB29,Paramètres_Application!$I$2:$I$35,0)),"")</f>
        <v/>
      </c>
      <c r="GE29" s="88" t="str">
        <f>IF(GA29="L","S" &amp; TEXT(INT((GB29-LOOKUP(GB29,DATE(YEAR(GB29)+{-1;0;1},1,3)-WEEKDAY(DATE(YEAR(GB29)+{-1;0;1},1,3))+2))/7)+1,"00"),"")</f>
        <v/>
      </c>
      <c r="GF29" s="2"/>
      <c r="GG29" s="67">
        <f t="shared" ref="GG29" si="586">GB29</f>
        <v>44544</v>
      </c>
      <c r="GH29" s="6"/>
      <c r="GI29" s="84"/>
      <c r="GJ29" s="6"/>
      <c r="GK29" s="84"/>
      <c r="GL29" s="73"/>
      <c r="GN29" s="23" t="str">
        <f t="shared" si="28"/>
        <v>V</v>
      </c>
      <c r="GO29" s="24">
        <f t="shared" ref="GO29" si="587">GO27+1</f>
        <v>44575</v>
      </c>
      <c r="GP29" s="22" t="str">
        <f>TEXT(GO29-DATE(An+1,1,1)+1,"000")&amp;" - "&amp;TEXT(DATE(An+1,12,31)-GO27,"000")-1</f>
        <v>014 - 351</v>
      </c>
      <c r="GQ29" s="108" t="str">
        <f>IFERROR(INDEX(Paramètres_Application!$J$2:$J$35,MATCH(Calendrier_A3!GO29,Paramètres_Application!$I$2:$I$35,0)),"")</f>
        <v/>
      </c>
      <c r="GR29" s="88" t="str">
        <f>IF(GN29="L","S" &amp; TEXT(INT((GO29-LOOKUP(GO29,DATE(YEAR(GO29)+{-1;0;1},1,3)-WEEKDAY(DATE(YEAR(GO29)+{-1;0;1},1,3))+2))/7)+1,"00"),"")</f>
        <v/>
      </c>
      <c r="GS29" s="2"/>
      <c r="GT29" s="67">
        <f t="shared" ref="GT29" si="588">GO29</f>
        <v>44575</v>
      </c>
      <c r="GU29" s="6"/>
      <c r="GV29" s="84"/>
      <c r="GW29" s="6"/>
      <c r="GX29" s="84"/>
      <c r="GY29" s="73"/>
    </row>
    <row r="30" spans="1:207" ht="22.5" customHeight="1" x14ac:dyDescent="0.25">
      <c r="A30" s="81" t="str">
        <f>INDEX(Paramètres_Application!$N$1:$N$367,SUMPRODUCT((Paramètres_Application!$L$2:$L$367=MONTH(B29))*(DAY(B29)=Paramètres_Application!$M$2:$M$367)*ROW(Paramètres_Application!$L$2:$L$367)))</f>
        <v xml:space="preserve"> Odile</v>
      </c>
      <c r="B30" s="82"/>
      <c r="C30" s="83"/>
      <c r="D30" s="109"/>
      <c r="E30" s="89"/>
      <c r="F30" s="2"/>
      <c r="G30" s="67">
        <f t="shared" ref="G30" si="589">B29</f>
        <v>44179</v>
      </c>
      <c r="H30" s="6"/>
      <c r="I30" s="84"/>
      <c r="J30" s="6"/>
      <c r="K30" s="84"/>
      <c r="L30" s="73"/>
      <c r="N30" s="81" t="str">
        <f>INDEX(Paramètres_Application!$N$1:$N$367,SUMPRODUCT((Paramètres_Application!$L$2:$L$367=MONTH(O29))*(DAY(O29)=Paramètres_Application!$M$2:$M$367)*ROW(Paramètres_Application!$L$2:$L$367)))</f>
        <v xml:space="preserve"> Nina</v>
      </c>
      <c r="O30" s="82"/>
      <c r="P30" s="83"/>
      <c r="Q30" s="109"/>
      <c r="R30" s="89"/>
      <c r="S30" s="2"/>
      <c r="T30" s="67">
        <f t="shared" ref="T30" si="590">O29</f>
        <v>44210</v>
      </c>
      <c r="U30" s="6"/>
      <c r="V30" s="84"/>
      <c r="W30" s="6"/>
      <c r="X30" s="84"/>
      <c r="Y30" s="73"/>
      <c r="AA30" s="81" t="str">
        <f>INDEX(Paramètres_Application!$N$1:$N$367,SUMPRODUCT((Paramètres_Application!$L$2:$L$367=MONTH(AB29))*(DAY(AB29)=Paramètres_Application!$M$2:$M$367)*ROW(Paramètres_Application!$L$2:$L$367)))</f>
        <v xml:space="preserve"> Valentin</v>
      </c>
      <c r="AB30" s="82"/>
      <c r="AC30" s="83"/>
      <c r="AD30" s="109"/>
      <c r="AE30" s="89"/>
      <c r="AF30" s="2"/>
      <c r="AG30" s="67">
        <f t="shared" ref="AG30" si="591">AB29</f>
        <v>44241</v>
      </c>
      <c r="AH30" s="6"/>
      <c r="AI30" s="84"/>
      <c r="AJ30" s="6"/>
      <c r="AK30" s="84"/>
      <c r="AL30" s="73"/>
      <c r="AN30" s="81" t="str">
        <f>INDEX(Paramètres_Application!$N$1:$N$367,SUMPRODUCT((Paramètres_Application!$L$2:$L$367=MONTH(AO29))*(DAY(AO29)=Paramètres_Application!$M$2:$M$367)*ROW(Paramètres_Application!$L$2:$L$367)))</f>
        <v xml:space="preserve"> Mathilde</v>
      </c>
      <c r="AO30" s="82"/>
      <c r="AP30" s="83"/>
      <c r="AQ30" s="109"/>
      <c r="AR30" s="89"/>
      <c r="AS30" s="2"/>
      <c r="AT30" s="67">
        <f t="shared" ref="AT30" si="592">AO29</f>
        <v>44269</v>
      </c>
      <c r="AU30" s="6"/>
      <c r="AV30" s="84"/>
      <c r="AW30" s="6"/>
      <c r="AX30" s="84"/>
      <c r="AY30" s="73"/>
      <c r="BA30" s="81" t="str">
        <f>INDEX(Paramètres_Application!$N$1:$N$367,SUMPRODUCT((Paramètres_Application!$L$2:$L$367=MONTH(BB29))*(DAY(BB29)=Paramètres_Application!$M$2:$M$367)*ROW(Paramètres_Application!$L$2:$L$367)))</f>
        <v xml:space="preserve"> Maxime</v>
      </c>
      <c r="BB30" s="82"/>
      <c r="BC30" s="83"/>
      <c r="BD30" s="109"/>
      <c r="BE30" s="89"/>
      <c r="BF30" s="2"/>
      <c r="BG30" s="67">
        <f t="shared" ref="BG30" si="593">BB29</f>
        <v>44300</v>
      </c>
      <c r="BH30" s="6"/>
      <c r="BI30" s="84"/>
      <c r="BJ30" s="6"/>
      <c r="BK30" s="84"/>
      <c r="BL30" s="73"/>
      <c r="BN30" s="81" t="str">
        <f>INDEX(Paramètres_Application!$N$1:$N$367,SUMPRODUCT((Paramètres_Application!$L$2:$L$367=MONTH(BO29))*(DAY(BO29)=Paramètres_Application!$M$2:$M$367)*ROW(Paramètres_Application!$L$2:$L$367)))</f>
        <v xml:space="preserve"> Matthias</v>
      </c>
      <c r="BO30" s="82"/>
      <c r="BP30" s="83"/>
      <c r="BQ30" s="109"/>
      <c r="BR30" s="89"/>
      <c r="BS30" s="2"/>
      <c r="BT30" s="67">
        <f t="shared" ref="BT30" si="594">BO29</f>
        <v>44330</v>
      </c>
      <c r="BU30" s="6"/>
      <c r="BV30" s="84"/>
      <c r="BW30" s="6"/>
      <c r="BX30" s="84"/>
      <c r="BY30" s="73"/>
      <c r="CA30" s="81" t="str">
        <f>INDEX(Paramètres_Application!$N$1:$N$367,SUMPRODUCT((Paramètres_Application!$L$2:$L$367=MONTH(CB29))*(DAY(CB29)=Paramètres_Application!$M$2:$M$367)*ROW(Paramètres_Application!$L$2:$L$367)))</f>
        <v xml:space="preserve"> Elisée</v>
      </c>
      <c r="CB30" s="82"/>
      <c r="CC30" s="83"/>
      <c r="CD30" s="109"/>
      <c r="CE30" s="89"/>
      <c r="CF30" s="2"/>
      <c r="CG30" s="67">
        <f t="shared" ref="CG30" si="595">CB29</f>
        <v>44361</v>
      </c>
      <c r="CH30" s="6"/>
      <c r="CI30" s="84"/>
      <c r="CJ30" s="6"/>
      <c r="CK30" s="84"/>
      <c r="CL30" s="73"/>
      <c r="CN30" s="81" t="str">
        <f>INDEX(Paramètres_Application!$N$1:$N$367,SUMPRODUCT((Paramètres_Application!$L$2:$L$367=MONTH(CO29))*(DAY(CO29)=Paramètres_Application!$M$2:$M$367)*ROW(Paramètres_Application!$L$2:$L$367)))</f>
        <v xml:space="preserve"> Fête Nationale</v>
      </c>
      <c r="CO30" s="82"/>
      <c r="CP30" s="83"/>
      <c r="CQ30" s="109"/>
      <c r="CR30" s="89"/>
      <c r="CS30" s="2"/>
      <c r="CT30" s="67">
        <f t="shared" ref="CT30" si="596">CO29</f>
        <v>44391</v>
      </c>
      <c r="CU30" s="6"/>
      <c r="CV30" s="84"/>
      <c r="CW30" s="6"/>
      <c r="CX30" s="84"/>
      <c r="CY30" s="73"/>
      <c r="CZ30" s="18"/>
      <c r="DA30" s="81" t="str">
        <f>INDEX(Paramètres_Application!$N$1:$N$367,SUMPRODUCT((Paramètres_Application!$L$2:$L$367=MONTH(DB29))*(DAY(DB29)=Paramètres_Application!$M$2:$M$367)*ROW(Paramètres_Application!$L$2:$L$367)))</f>
        <v xml:space="preserve"> Elisée</v>
      </c>
      <c r="DB30" s="82"/>
      <c r="DC30" s="83"/>
      <c r="DD30" s="109"/>
      <c r="DE30" s="89"/>
      <c r="DF30" s="2"/>
      <c r="DG30" s="67">
        <f t="shared" ref="DG30" si="597">DB29</f>
        <v>44361</v>
      </c>
      <c r="DH30" s="6"/>
      <c r="DI30" s="84"/>
      <c r="DJ30" s="6"/>
      <c r="DK30" s="84"/>
      <c r="DL30" s="73"/>
      <c r="DN30" s="81" t="str">
        <f>INDEX(Paramètres_Application!$N$1:$N$367,SUMPRODUCT((Paramètres_Application!$L$2:$L$367=MONTH(DO29))*(DAY(DO29)=Paramètres_Application!$M$2:$M$367)*ROW(Paramètres_Application!$L$2:$L$367)))</f>
        <v xml:space="preserve"> Fête Nationale</v>
      </c>
      <c r="DO30" s="82"/>
      <c r="DP30" s="83"/>
      <c r="DQ30" s="109"/>
      <c r="DR30" s="89"/>
      <c r="DS30" s="2"/>
      <c r="DT30" s="67">
        <f t="shared" ref="DT30" si="598">DO29</f>
        <v>44391</v>
      </c>
      <c r="DU30" s="6"/>
      <c r="DV30" s="84"/>
      <c r="DW30" s="6"/>
      <c r="DX30" s="84"/>
      <c r="DY30" s="73"/>
      <c r="EA30" s="81" t="str">
        <f>INDEX(Paramètres_Application!$N$1:$N$367,SUMPRODUCT((Paramètres_Application!$L$2:$L$367=MONTH(EB29))*(DAY(EB29)=Paramètres_Application!$M$2:$M$367)*ROW(Paramètres_Application!$L$2:$L$367)))</f>
        <v xml:space="preserve"> Evrard</v>
      </c>
      <c r="EB30" s="82"/>
      <c r="EC30" s="83"/>
      <c r="ED30" s="109"/>
      <c r="EE30" s="89"/>
      <c r="EF30" s="2"/>
      <c r="EG30" s="67">
        <f t="shared" ref="EG30" si="599">EB29</f>
        <v>44422</v>
      </c>
      <c r="EH30" s="6"/>
      <c r="EI30" s="84"/>
      <c r="EJ30" s="6"/>
      <c r="EK30" s="84"/>
      <c r="EL30" s="73"/>
      <c r="EN30" s="81" t="str">
        <f>INDEX(Paramètres_Application!$N$1:$N$367,SUMPRODUCT((Paramètres_Application!$L$2:$L$367=MONTH(EO29))*(DAY(EO29)=Paramètres_Application!$M$2:$M$367)*ROW(Paramètres_Application!$L$2:$L$367)))</f>
        <v xml:space="preserve"> Croix Glorieuse</v>
      </c>
      <c r="EO30" s="82"/>
      <c r="EP30" s="83"/>
      <c r="EQ30" s="109"/>
      <c r="ER30" s="89"/>
      <c r="ES30" s="2"/>
      <c r="ET30" s="67">
        <f t="shared" ref="ET30" si="600">EO29</f>
        <v>44453</v>
      </c>
      <c r="EU30" s="6"/>
      <c r="EV30" s="84"/>
      <c r="EW30" s="6"/>
      <c r="EX30" s="84"/>
      <c r="EY30" s="73"/>
      <c r="FA30" s="81" t="str">
        <f>INDEX(Paramètres_Application!$N$1:$N$367,SUMPRODUCT((Paramètres_Application!$L$2:$L$367=MONTH(FB29))*(DAY(FB29)=Paramètres_Application!$M$2:$M$367)*ROW(Paramètres_Application!$L$2:$L$367)))</f>
        <v xml:space="preserve"> Juste</v>
      </c>
      <c r="FB30" s="82"/>
      <c r="FC30" s="83"/>
      <c r="FD30" s="109"/>
      <c r="FE30" s="89"/>
      <c r="FF30" s="2"/>
      <c r="FG30" s="67">
        <f t="shared" ref="FG30" si="601">FB29</f>
        <v>44483</v>
      </c>
      <c r="FH30" s="6"/>
      <c r="FI30" s="84"/>
      <c r="FJ30" s="6"/>
      <c r="FK30" s="84"/>
      <c r="FL30" s="73"/>
      <c r="FN30" s="81" t="str">
        <f>INDEX(Paramètres_Application!$N$1:$N$367,SUMPRODUCT((Paramètres_Application!$L$2:$L$367=MONTH(FO29))*(DAY(FO29)=Paramètres_Application!$M$2:$M$367)*ROW(Paramètres_Application!$L$2:$L$367)))</f>
        <v xml:space="preserve"> Sidoine</v>
      </c>
      <c r="FO30" s="82"/>
      <c r="FP30" s="83"/>
      <c r="FQ30" s="109"/>
      <c r="FR30" s="89"/>
      <c r="FS30" s="32"/>
      <c r="FT30" s="67">
        <f t="shared" ref="FT30" si="602">FO29</f>
        <v>44514</v>
      </c>
      <c r="FU30" s="6"/>
      <c r="FV30" s="84"/>
      <c r="FW30" s="6"/>
      <c r="FX30" s="84"/>
      <c r="FY30" s="73"/>
      <c r="GA30" s="81" t="str">
        <f>INDEX(Paramètres_Application!$N$1:$N$367,SUMPRODUCT((Paramètres_Application!$L$2:$L$367=MONTH(GB29))*(DAY(GB29)=Paramètres_Application!$M$2:$M$367)*ROW(Paramètres_Application!$L$2:$L$367)))</f>
        <v xml:space="preserve"> Odile</v>
      </c>
      <c r="GB30" s="82"/>
      <c r="GC30" s="83"/>
      <c r="GD30" s="109"/>
      <c r="GE30" s="89"/>
      <c r="GF30" s="2"/>
      <c r="GG30" s="67">
        <f t="shared" ref="GG30" si="603">GB29</f>
        <v>44544</v>
      </c>
      <c r="GH30" s="6"/>
      <c r="GI30" s="84"/>
      <c r="GJ30" s="6"/>
      <c r="GK30" s="84"/>
      <c r="GL30" s="73"/>
      <c r="GN30" s="81" t="str">
        <f>INDEX(Paramètres_Application!$N$1:$N$367,SUMPRODUCT((Paramètres_Application!$L$2:$L$367=MONTH(GO29))*(DAY(GO29)=Paramètres_Application!$M$2:$M$367)*ROW(Paramètres_Application!$L$2:$L$367)))</f>
        <v xml:space="preserve"> Nina</v>
      </c>
      <c r="GO30" s="82"/>
      <c r="GP30" s="83"/>
      <c r="GQ30" s="109"/>
      <c r="GR30" s="89"/>
      <c r="GS30" s="2"/>
      <c r="GT30" s="67">
        <f t="shared" ref="GT30" si="604">GO29</f>
        <v>44575</v>
      </c>
      <c r="GU30" s="6"/>
      <c r="GV30" s="84"/>
      <c r="GW30" s="6"/>
      <c r="GX30" s="84"/>
      <c r="GY30" s="73"/>
    </row>
    <row r="31" spans="1:207" ht="22.5" customHeight="1" x14ac:dyDescent="0.25">
      <c r="A31" s="23" t="str">
        <f t="shared" si="13"/>
        <v>M</v>
      </c>
      <c r="B31" s="24">
        <f t="shared" ref="B31" si="605">B29+1</f>
        <v>44180</v>
      </c>
      <c r="C31" s="22" t="str">
        <f>TEXT(B31-DATE(An-1,1,1)+((DATE(An,1,1)-DATE(An-1,1,1))-365),"000")&amp;" - "&amp;TEXT(DATE(An-1,12,31)-B31,"000")</f>
        <v>350 - 016</v>
      </c>
      <c r="D31" s="108" t="str">
        <f>IFERROR(INDEX(Paramètres_Application!$J$2:$J$35,MATCH(Calendrier_A3!B31,Paramètres_Application!$I$2:$I$35,0)),"")</f>
        <v/>
      </c>
      <c r="E31" s="88" t="str">
        <f>IF(A31="L","S" &amp; TEXT(INT((B31-LOOKUP(B31,DATE(YEAR(B31)+{-1;0;1},1,3)-WEEKDAY(DATE(YEAR(B31)+{-1;0;1},1,3))+2))/7)+1,"00"),"")</f>
        <v/>
      </c>
      <c r="F31" s="2"/>
      <c r="G31" s="67">
        <f t="shared" ref="G31" si="606">B31</f>
        <v>44180</v>
      </c>
      <c r="H31" s="6"/>
      <c r="I31" s="84"/>
      <c r="J31" s="6"/>
      <c r="K31" s="84"/>
      <c r="L31" s="73"/>
      <c r="N31" s="9" t="str">
        <f t="shared" si="14"/>
        <v>V</v>
      </c>
      <c r="O31" s="21">
        <f t="shared" ref="O31" si="607">O29+1</f>
        <v>44211</v>
      </c>
      <c r="P31" s="22" t="str">
        <f>TEXT(O31-DATE(An,1,1)+1,"000")&amp;" - "&amp;TEXT(DATE(An,12,31)-O29,"000")-1</f>
        <v>015 - 350</v>
      </c>
      <c r="Q31" s="108" t="str">
        <f>IFERROR(INDEX(Paramètres_Application!$J$2:$J$35,MATCH(Calendrier_A3!O31,Paramètres_Application!$I$2:$I$35,0)),"")</f>
        <v/>
      </c>
      <c r="R31" s="88" t="str">
        <f>IF(N31="L","S" &amp; TEXT(INT((O31-LOOKUP(O31,DATE(YEAR(O31)+{-1;0;1},1,3)-WEEKDAY(DATE(YEAR(O31)+{-1;0;1},1,3))+2))/7)+1,"00"),"")</f>
        <v/>
      </c>
      <c r="S31" s="2"/>
      <c r="T31" s="67">
        <f t="shared" ref="T31" si="608">O31</f>
        <v>44211</v>
      </c>
      <c r="U31" s="6"/>
      <c r="V31" s="84"/>
      <c r="W31" s="6"/>
      <c r="X31" s="84"/>
      <c r="Y31" s="73"/>
      <c r="AA31" s="23" t="str">
        <f t="shared" si="15"/>
        <v>L</v>
      </c>
      <c r="AB31" s="24">
        <f t="shared" ref="AB31" si="609">AB29+1</f>
        <v>44242</v>
      </c>
      <c r="AC31" s="22" t="str">
        <f>TEXT(AB31-DATE(An,1,1)+1,"000")&amp;" - "&amp;TEXT(DATE(An,12,31)-AB29,"000")-1</f>
        <v>046 - 319</v>
      </c>
      <c r="AD31" s="108" t="str">
        <f>IFERROR(INDEX(Paramètres_Application!$J$2:$J$35,MATCH(Calendrier_A3!AB31,Paramètres_Application!$I$2:$I$35,0)),"")</f>
        <v/>
      </c>
      <c r="AE31" s="88" t="str">
        <f>IF(AA31="L","S" &amp; TEXT(INT((AB31-LOOKUP(AB31,DATE(YEAR(AB31)+{-1;0;1},1,3)-WEEKDAY(DATE(YEAR(AB31)+{-1;0;1},1,3))+2))/7)+1,"00"),"")</f>
        <v>S07</v>
      </c>
      <c r="AF31" s="2"/>
      <c r="AG31" s="67">
        <f t="shared" ref="AG31" si="610">AB31</f>
        <v>44242</v>
      </c>
      <c r="AH31" s="6"/>
      <c r="AI31" s="84"/>
      <c r="AJ31" s="6"/>
      <c r="AK31" s="84"/>
      <c r="AL31" s="73"/>
      <c r="AN31" s="23" t="str">
        <f t="shared" si="16"/>
        <v>L</v>
      </c>
      <c r="AO31" s="24">
        <f t="shared" ref="AO31" si="611">AO29+1</f>
        <v>44270</v>
      </c>
      <c r="AP31" s="22" t="str">
        <f>TEXT(AO31-DATE(An,1,1)+1,"000")&amp;" - "&amp;TEXT(DATE(An,12,31)-AO29,"000")-1</f>
        <v>074 - 291</v>
      </c>
      <c r="AQ31" s="108" t="str">
        <f>IFERROR(INDEX(Paramètres_Application!$J$2:$J$35,MATCH(Calendrier_A3!AO31,Paramètres_Application!$I$2:$I$35,0)),"")</f>
        <v/>
      </c>
      <c r="AR31" s="88" t="str">
        <f>IF(AN31="L","S" &amp; TEXT(INT((AO31-LOOKUP(AO31,DATE(YEAR(AO31)+{-1;0;1},1,3)-WEEKDAY(DATE(YEAR(AO31)+{-1;0;1},1,3))+2))/7)+1,"00"),"")</f>
        <v>S11</v>
      </c>
      <c r="AS31" s="2"/>
      <c r="AT31" s="67">
        <f t="shared" ref="AT31" si="612">AO31</f>
        <v>44270</v>
      </c>
      <c r="AU31" s="6"/>
      <c r="AV31" s="84"/>
      <c r="AW31" s="6"/>
      <c r="AX31" s="84"/>
      <c r="AY31" s="73"/>
      <c r="BA31" s="23" t="str">
        <f t="shared" si="17"/>
        <v>J</v>
      </c>
      <c r="BB31" s="24">
        <f t="shared" ref="BB31" si="613">BB29+1</f>
        <v>44301</v>
      </c>
      <c r="BC31" s="22" t="str">
        <f>TEXT(BB31-DATE(An,1,1)+1,"000")&amp;" - "&amp;TEXT(DATE(An,12,31)-BB29,"000")-1</f>
        <v>105 - 260</v>
      </c>
      <c r="BD31" s="108" t="str">
        <f>IFERROR(INDEX(Paramètres_Application!$J$2:$J$35,MATCH(Calendrier_A3!BB31,Paramètres_Application!$I$2:$I$35,0)),"")</f>
        <v/>
      </c>
      <c r="BE31" s="88" t="str">
        <f>IF(BA31="L","S" &amp; TEXT(INT((BB31-LOOKUP(BB31,DATE(YEAR(BB31)+{-1;0;1},1,3)-WEEKDAY(DATE(YEAR(BB31)+{-1;0;1},1,3))+2))/7)+1,"00"),"")</f>
        <v/>
      </c>
      <c r="BF31" s="2"/>
      <c r="BG31" s="67">
        <f t="shared" ref="BG31" si="614">BB31</f>
        <v>44301</v>
      </c>
      <c r="BH31" s="6"/>
      <c r="BI31" s="84"/>
      <c r="BJ31" s="6"/>
      <c r="BK31" s="84"/>
      <c r="BL31" s="73"/>
      <c r="BN31" s="23" t="str">
        <f t="shared" si="18"/>
        <v>S</v>
      </c>
      <c r="BO31" s="24">
        <f t="shared" ref="BO31" si="615">BO29+1</f>
        <v>44331</v>
      </c>
      <c r="BP31" s="22" t="str">
        <f>TEXT(BO31-DATE(An,1,1)+1,"000")&amp;" - "&amp;TEXT(DATE(An,12,31)-BO29,"000")-1</f>
        <v>135 - 230</v>
      </c>
      <c r="BQ31" s="108" t="str">
        <f>IFERROR(INDEX(Paramètres_Application!$J$2:$J$35,MATCH(Calendrier_A3!BO31,Paramètres_Application!$I$2:$I$35,0)),"")</f>
        <v/>
      </c>
      <c r="BR31" s="88" t="str">
        <f>IF(BN31="L","S" &amp; TEXT(INT((BO31-LOOKUP(BO31,DATE(YEAR(BO31)+{-1;0;1},1,3)-WEEKDAY(DATE(YEAR(BO31)+{-1;0;1},1,3))+2))/7)+1,"00"),"")</f>
        <v/>
      </c>
      <c r="BS31" s="2"/>
      <c r="BT31" s="67">
        <f t="shared" ref="BT31" si="616">BO31</f>
        <v>44331</v>
      </c>
      <c r="BU31" s="6"/>
      <c r="BV31" s="84"/>
      <c r="BW31" s="6"/>
      <c r="BX31" s="84"/>
      <c r="BY31" s="73"/>
      <c r="CA31" s="23" t="str">
        <f t="shared" si="19"/>
        <v>M</v>
      </c>
      <c r="CB31" s="24">
        <f t="shared" ref="CB31" si="617">CB29+1</f>
        <v>44362</v>
      </c>
      <c r="CC31" s="22" t="str">
        <f>TEXT(CB31-DATE(An,1,1)+1,"000")&amp;" - "&amp;TEXT(DATE(An,12,31)-CB29,"000")-1</f>
        <v>166 - 199</v>
      </c>
      <c r="CD31" s="108" t="str">
        <f>IFERROR(INDEX(Paramètres_Application!$J$2:$J$35,MATCH(Calendrier_A3!CB31,Paramètres_Application!$I$2:$I$35,0)),"")</f>
        <v/>
      </c>
      <c r="CE31" s="88" t="str">
        <f>IF(CA31="L","S" &amp; TEXT(INT((CB31-LOOKUP(CB31,DATE(YEAR(CB31)+{-1;0;1},1,3)-WEEKDAY(DATE(YEAR(CB31)+{-1;0;1},1,3))+2))/7)+1,"00"),"")</f>
        <v/>
      </c>
      <c r="CF31" s="2"/>
      <c r="CG31" s="67">
        <f t="shared" ref="CG31" si="618">CB31</f>
        <v>44362</v>
      </c>
      <c r="CH31" s="6"/>
      <c r="CI31" s="84"/>
      <c r="CJ31" s="6"/>
      <c r="CK31" s="84"/>
      <c r="CL31" s="73"/>
      <c r="CN31" s="23" t="str">
        <f t="shared" si="20"/>
        <v>J</v>
      </c>
      <c r="CO31" s="24">
        <f t="shared" ref="CO31" si="619">CO29+1</f>
        <v>44392</v>
      </c>
      <c r="CP31" s="22" t="str">
        <f>TEXT(CO31-DATE(An,1,1)+1,"000")&amp;" - "&amp;TEXT(DATE(An,12,31)-CO29,"000")-1</f>
        <v>196 - 169</v>
      </c>
      <c r="CQ31" s="108" t="str">
        <f>IFERROR(INDEX(Paramètres_Application!$J$2:$J$35,MATCH(Calendrier_A3!CO31,Paramètres_Application!$I$2:$I$35,0)),"")</f>
        <v/>
      </c>
      <c r="CR31" s="88" t="str">
        <f>IF(CN31="L","S" &amp; TEXT(INT((CO31-LOOKUP(CO31,DATE(YEAR(CO31)+{-1;0;1},1,3)-WEEKDAY(DATE(YEAR(CO31)+{-1;0;1},1,3))+2))/7)+1,"00"),"")</f>
        <v/>
      </c>
      <c r="CS31" s="2"/>
      <c r="CT31" s="67">
        <f t="shared" ref="CT31" si="620">CO31</f>
        <v>44392</v>
      </c>
      <c r="CU31" s="6"/>
      <c r="CV31" s="84"/>
      <c r="CW31" s="6"/>
      <c r="CX31" s="84"/>
      <c r="CY31" s="73"/>
      <c r="CZ31" s="18"/>
      <c r="DA31" s="23" t="str">
        <f t="shared" si="21"/>
        <v>M</v>
      </c>
      <c r="DB31" s="24">
        <f t="shared" ref="DB31" si="621">DB29+1</f>
        <v>44362</v>
      </c>
      <c r="DC31" s="22" t="str">
        <f>TEXT(DB31-DATE(An,1,1)+1,"000")&amp;" - "&amp;TEXT(DATE(An,12,31)-DB29,"000")-1</f>
        <v>166 - 199</v>
      </c>
      <c r="DD31" s="108" t="str">
        <f>IFERROR(INDEX(Paramètres_Application!$J$2:$J$35,MATCH(Calendrier_A3!DB31,Paramètres_Application!$I$2:$I$35,0)),"")</f>
        <v/>
      </c>
      <c r="DE31" s="88" t="str">
        <f>IF(DA31="L","S" &amp; TEXT(INT((DB31-LOOKUP(DB31,DATE(YEAR(DB31)+{-1;0;1},1,3)-WEEKDAY(DATE(YEAR(DB31)+{-1;0;1},1,3))+2))/7)+1,"00"),"")</f>
        <v/>
      </c>
      <c r="DF31" s="2"/>
      <c r="DG31" s="67">
        <f t="shared" ref="DG31" si="622">DB31</f>
        <v>44362</v>
      </c>
      <c r="DH31" s="6"/>
      <c r="DI31" s="84"/>
      <c r="DJ31" s="6"/>
      <c r="DK31" s="84"/>
      <c r="DL31" s="73"/>
      <c r="DN31" s="23" t="str">
        <f t="shared" si="22"/>
        <v>J</v>
      </c>
      <c r="DO31" s="24">
        <f t="shared" ref="DO31" si="623">DO29+1</f>
        <v>44392</v>
      </c>
      <c r="DP31" s="22" t="str">
        <f>TEXT(DO31-DATE(An,1,1)+1,"000")&amp;" - "&amp;TEXT(DATE(An,12,31)-DO29,"000")-1</f>
        <v>196 - 169</v>
      </c>
      <c r="DQ31" s="108" t="str">
        <f>IFERROR(INDEX(Paramètres_Application!$J$2:$J$35,MATCH(Calendrier_A3!DO31,Paramètres_Application!$I$2:$I$35,0)),"")</f>
        <v/>
      </c>
      <c r="DR31" s="88" t="str">
        <f>IF(DN31="L","S" &amp; TEXT(INT((DO31-LOOKUP(DO31,DATE(YEAR(DO31)+{-1;0;1},1,3)-WEEKDAY(DATE(YEAR(DO31)+{-1;0;1},1,3))+2))/7)+1,"00"),"")</f>
        <v/>
      </c>
      <c r="DS31" s="2"/>
      <c r="DT31" s="67">
        <f t="shared" ref="DT31" si="624">DO31</f>
        <v>44392</v>
      </c>
      <c r="DU31" s="6"/>
      <c r="DV31" s="84"/>
      <c r="DW31" s="6"/>
      <c r="DX31" s="84"/>
      <c r="DY31" s="73"/>
      <c r="EA31" s="23" t="str">
        <f t="shared" si="23"/>
        <v>D</v>
      </c>
      <c r="EB31" s="24">
        <f t="shared" ref="EB31" si="625">EB29+1</f>
        <v>44423</v>
      </c>
      <c r="EC31" s="22" t="str">
        <f>TEXT(EB31-DATE(An,1,1)+1,"000")&amp;" - "&amp;TEXT(DATE(An,12,31)-EB29,"000")-1</f>
        <v>227 - 138</v>
      </c>
      <c r="ED31" s="108" t="str">
        <f>IFERROR(INDEX(Paramètres_Application!$J$2:$J$35,MATCH(Calendrier_A3!EB31,Paramètres_Application!$I$2:$I$35,0)),"")</f>
        <v>L'Assomption</v>
      </c>
      <c r="EE31" s="88" t="str">
        <f>IF(EA31="L","S" &amp; TEXT(INT((EB31-LOOKUP(EB31,DATE(YEAR(EB31)+{-1;0;1},1,3)-WEEKDAY(DATE(YEAR(EB31)+{-1;0;1},1,3))+2))/7)+1,"00"),"")</f>
        <v/>
      </c>
      <c r="EF31" s="2"/>
      <c r="EG31" s="67">
        <f t="shared" ref="EG31" si="626">EB31</f>
        <v>44423</v>
      </c>
      <c r="EH31" s="6"/>
      <c r="EI31" s="84"/>
      <c r="EJ31" s="6"/>
      <c r="EK31" s="84"/>
      <c r="EL31" s="73"/>
      <c r="EN31" s="23" t="str">
        <f t="shared" si="24"/>
        <v>M</v>
      </c>
      <c r="EO31" s="24">
        <f t="shared" ref="EO31" si="627">EO29+1</f>
        <v>44454</v>
      </c>
      <c r="EP31" s="22" t="str">
        <f>TEXT(EO31-DATE(An,1,1)+1,"000")&amp;" - "&amp;TEXT(DATE(An,12,31)-EO29,"000")-1</f>
        <v>258 - 107</v>
      </c>
      <c r="EQ31" s="108" t="str">
        <f>IFERROR(INDEX(Paramètres_Application!$J$2:$J$35,MATCH(Calendrier_A3!EO31,Paramètres_Application!$I$2:$I$35,0)),"")</f>
        <v/>
      </c>
      <c r="ER31" s="88" t="str">
        <f>IF(EN31="L","S" &amp; TEXT(INT((EO31-LOOKUP(EO31,DATE(YEAR(EO31)+{-1;0;1},1,3)-WEEKDAY(DATE(YEAR(EO31)+{-1;0;1},1,3))+2))/7)+1,"00"),"")</f>
        <v/>
      </c>
      <c r="ES31" s="2"/>
      <c r="ET31" s="67">
        <f t="shared" ref="ET31" si="628">EO31</f>
        <v>44454</v>
      </c>
      <c r="EU31" s="6"/>
      <c r="EV31" s="84"/>
      <c r="EW31" s="6"/>
      <c r="EX31" s="84"/>
      <c r="EY31" s="73"/>
      <c r="FA31" s="23" t="str">
        <f t="shared" si="25"/>
        <v>V</v>
      </c>
      <c r="FB31" s="24">
        <f t="shared" ref="FB31" si="629">FB29+1</f>
        <v>44484</v>
      </c>
      <c r="FC31" s="22" t="str">
        <f>TEXT(FB31-DATE(An,1,1)+1,"000")&amp;" - "&amp;TEXT(DATE(An,12,31)-FB29,"000")-1</f>
        <v>288 - 77</v>
      </c>
      <c r="FD31" s="108" t="str">
        <f>IFERROR(INDEX(Paramètres_Application!$J$2:$J$35,MATCH(Calendrier_A3!FB31,Paramètres_Application!$I$2:$I$35,0)),"")</f>
        <v/>
      </c>
      <c r="FE31" s="88" t="str">
        <f>IF(FA31="L","S" &amp; TEXT(INT((FB31-LOOKUP(FB31,DATE(YEAR(FB31)+{-1;0;1},1,3)-WEEKDAY(DATE(YEAR(FB31)+{-1;0;1},1,3))+2))/7)+1,"00"),"")</f>
        <v/>
      </c>
      <c r="FF31" s="2"/>
      <c r="FG31" s="67">
        <f t="shared" ref="FG31" si="630">FB31</f>
        <v>44484</v>
      </c>
      <c r="FH31" s="6"/>
      <c r="FI31" s="84"/>
      <c r="FJ31" s="6"/>
      <c r="FK31" s="84"/>
      <c r="FL31" s="73"/>
      <c r="FN31" s="23" t="str">
        <f t="shared" si="26"/>
        <v>L</v>
      </c>
      <c r="FO31" s="24">
        <f t="shared" ref="FO31" si="631">FO29+1</f>
        <v>44515</v>
      </c>
      <c r="FP31" s="22" t="str">
        <f>TEXT(FO31-DATE(An,1,1)+1,"000")&amp;" - "&amp;TEXT(DATE(An,12,31)-FO29,"000")-1</f>
        <v>319 - 46</v>
      </c>
      <c r="FQ31" s="108" t="str">
        <f>IFERROR(INDEX(Paramètres_Application!$J$2:$J$35,MATCH(Calendrier_A3!FO31,Paramètres_Application!$I$2:$I$35,0)),"")</f>
        <v/>
      </c>
      <c r="FR31" s="88" t="str">
        <f>IF(FN31="L","S" &amp; TEXT(INT((FO31-LOOKUP(FO31,DATE(YEAR(FO31)+{-1;0;1},1,3)-WEEKDAY(DATE(YEAR(FO31)+{-1;0;1},1,3))+2))/7)+1,"00"),"")</f>
        <v>S46</v>
      </c>
      <c r="FS31" s="32"/>
      <c r="FT31" s="67">
        <f t="shared" ref="FT31" si="632">FO31</f>
        <v>44515</v>
      </c>
      <c r="FU31" s="6"/>
      <c r="FV31" s="84"/>
      <c r="FW31" s="6"/>
      <c r="FX31" s="84"/>
      <c r="FY31" s="73"/>
      <c r="GA31" s="23" t="str">
        <f t="shared" si="27"/>
        <v>M</v>
      </c>
      <c r="GB31" s="24">
        <f t="shared" ref="GB31" si="633">GB29+1</f>
        <v>44545</v>
      </c>
      <c r="GC31" s="22" t="str">
        <f>TEXT(GB31-DATE(An,1,1)+1,"000")&amp;" - "&amp;TEXT(DATE(An,12,31)-GB29,"000")-1</f>
        <v>349 - 16</v>
      </c>
      <c r="GD31" s="108" t="str">
        <f>IFERROR(INDEX(Paramètres_Application!$J$2:$J$35,MATCH(Calendrier_A3!GB31,Paramètres_Application!$I$2:$I$35,0)),"")</f>
        <v/>
      </c>
      <c r="GE31" s="88" t="str">
        <f>IF(GA31="L","S" &amp; TEXT(INT((GB31-LOOKUP(GB31,DATE(YEAR(GB31)+{-1;0;1},1,3)-WEEKDAY(DATE(YEAR(GB31)+{-1;0;1},1,3))+2))/7)+1,"00"),"")</f>
        <v/>
      </c>
      <c r="GF31" s="2"/>
      <c r="GG31" s="67">
        <f t="shared" ref="GG31" si="634">GB31</f>
        <v>44545</v>
      </c>
      <c r="GH31" s="6"/>
      <c r="GI31" s="84"/>
      <c r="GJ31" s="6"/>
      <c r="GK31" s="84"/>
      <c r="GL31" s="73"/>
      <c r="GN31" s="23" t="str">
        <f t="shared" si="28"/>
        <v>S</v>
      </c>
      <c r="GO31" s="24">
        <f t="shared" ref="GO31" si="635">GO29+1</f>
        <v>44576</v>
      </c>
      <c r="GP31" s="22" t="str">
        <f>TEXT(GO31-DATE(An+1,1,1)+1,"000")&amp;" - "&amp;TEXT(DATE(An+1,12,31)-GO29,"000")-1</f>
        <v>015 - 350</v>
      </c>
      <c r="GQ31" s="108" t="str">
        <f>IFERROR(INDEX(Paramètres_Application!$J$2:$J$35,MATCH(Calendrier_A3!GO31,Paramètres_Application!$I$2:$I$35,0)),"")</f>
        <v/>
      </c>
      <c r="GR31" s="88" t="str">
        <f>IF(GN31="L","S" &amp; TEXT(INT((GO31-LOOKUP(GO31,DATE(YEAR(GO31)+{-1;0;1},1,3)-WEEKDAY(DATE(YEAR(GO31)+{-1;0;1},1,3))+2))/7)+1,"00"),"")</f>
        <v/>
      </c>
      <c r="GS31" s="2"/>
      <c r="GT31" s="67">
        <f t="shared" ref="GT31" si="636">GO31</f>
        <v>44576</v>
      </c>
      <c r="GU31" s="6"/>
      <c r="GV31" s="84"/>
      <c r="GW31" s="6"/>
      <c r="GX31" s="84"/>
      <c r="GY31" s="73"/>
    </row>
    <row r="32" spans="1:207" ht="22.5" customHeight="1" x14ac:dyDescent="0.25">
      <c r="A32" s="81" t="str">
        <f>INDEX(Paramètres_Application!$N$1:$N$367,SUMPRODUCT((Paramètres_Application!$L$2:$L$367=MONTH(B31))*(DAY(B31)=Paramètres_Application!$M$2:$M$367)*ROW(Paramètres_Application!$L$2:$L$367)))</f>
        <v xml:space="preserve"> Ninon</v>
      </c>
      <c r="B32" s="82"/>
      <c r="C32" s="83"/>
      <c r="D32" s="109"/>
      <c r="E32" s="89"/>
      <c r="F32" s="2"/>
      <c r="G32" s="67">
        <f t="shared" ref="G32" si="637">B31</f>
        <v>44180</v>
      </c>
      <c r="H32" s="6"/>
      <c r="I32" s="84"/>
      <c r="J32" s="6"/>
      <c r="K32" s="84"/>
      <c r="L32" s="73"/>
      <c r="N32" s="81" t="str">
        <f>INDEX(Paramètres_Application!$N$1:$N$367,SUMPRODUCT((Paramètres_Application!$L$2:$L$367=MONTH(O31))*(DAY(O31)=Paramètres_Application!$M$2:$M$367)*ROW(Paramètres_Application!$L$2:$L$367)))</f>
        <v xml:space="preserve"> Rémi</v>
      </c>
      <c r="O32" s="82"/>
      <c r="P32" s="83"/>
      <c r="Q32" s="109"/>
      <c r="R32" s="89"/>
      <c r="S32" s="2"/>
      <c r="T32" s="67">
        <f t="shared" ref="T32" si="638">O31</f>
        <v>44211</v>
      </c>
      <c r="U32" s="6"/>
      <c r="V32" s="84"/>
      <c r="W32" s="6"/>
      <c r="X32" s="84"/>
      <c r="Y32" s="73"/>
      <c r="AA32" s="81" t="str">
        <f>INDEX(Paramètres_Application!$N$1:$N$367,SUMPRODUCT((Paramètres_Application!$L$2:$L$367=MONTH(AB31))*(DAY(AB31)=Paramètres_Application!$M$2:$M$367)*ROW(Paramètres_Application!$L$2:$L$367)))</f>
        <v xml:space="preserve"> Claude</v>
      </c>
      <c r="AB32" s="82"/>
      <c r="AC32" s="83"/>
      <c r="AD32" s="109"/>
      <c r="AE32" s="89"/>
      <c r="AF32" s="2"/>
      <c r="AG32" s="67">
        <f t="shared" ref="AG32" si="639">AB31</f>
        <v>44242</v>
      </c>
      <c r="AH32" s="6"/>
      <c r="AI32" s="84"/>
      <c r="AJ32" s="6"/>
      <c r="AK32" s="84"/>
      <c r="AL32" s="73"/>
      <c r="AN32" s="81" t="str">
        <f>INDEX(Paramètres_Application!$N$1:$N$367,SUMPRODUCT((Paramètres_Application!$L$2:$L$367=MONTH(AO31))*(DAY(AO31)=Paramètres_Application!$M$2:$M$367)*ROW(Paramètres_Application!$L$2:$L$367)))</f>
        <v xml:space="preserve"> Louise</v>
      </c>
      <c r="AO32" s="82"/>
      <c r="AP32" s="83"/>
      <c r="AQ32" s="109"/>
      <c r="AR32" s="89"/>
      <c r="AS32" s="2"/>
      <c r="AT32" s="67">
        <f t="shared" ref="AT32" si="640">AO31</f>
        <v>44270</v>
      </c>
      <c r="AU32" s="6"/>
      <c r="AV32" s="84"/>
      <c r="AW32" s="6"/>
      <c r="AX32" s="84"/>
      <c r="AY32" s="73"/>
      <c r="BA32" s="81" t="str">
        <f>INDEX(Paramètres_Application!$N$1:$N$367,SUMPRODUCT((Paramètres_Application!$L$2:$L$367=MONTH(BB31))*(DAY(BB31)=Paramètres_Application!$M$2:$M$367)*ROW(Paramètres_Application!$L$2:$L$367)))</f>
        <v xml:space="preserve"> Paterne</v>
      </c>
      <c r="BB32" s="82"/>
      <c r="BC32" s="83"/>
      <c r="BD32" s="109"/>
      <c r="BE32" s="89"/>
      <c r="BF32" s="2"/>
      <c r="BG32" s="67">
        <f t="shared" ref="BG32" si="641">BB31</f>
        <v>44301</v>
      </c>
      <c r="BH32" s="6"/>
      <c r="BI32" s="84"/>
      <c r="BJ32" s="6"/>
      <c r="BK32" s="84"/>
      <c r="BL32" s="73"/>
      <c r="BN32" s="81" t="str">
        <f>INDEX(Paramètres_Application!$N$1:$N$367,SUMPRODUCT((Paramètres_Application!$L$2:$L$367=MONTH(BO31))*(DAY(BO31)=Paramètres_Application!$M$2:$M$367)*ROW(Paramètres_Application!$L$2:$L$367)))</f>
        <v xml:space="preserve"> Denise</v>
      </c>
      <c r="BO32" s="82"/>
      <c r="BP32" s="83"/>
      <c r="BQ32" s="109"/>
      <c r="BR32" s="89"/>
      <c r="BS32" s="2"/>
      <c r="BT32" s="67">
        <f t="shared" ref="BT32" si="642">BO31</f>
        <v>44331</v>
      </c>
      <c r="BU32" s="6"/>
      <c r="BV32" s="84"/>
      <c r="BW32" s="6"/>
      <c r="BX32" s="84"/>
      <c r="BY32" s="73"/>
      <c r="CA32" s="81" t="str">
        <f>INDEX(Paramètres_Application!$N$1:$N$367,SUMPRODUCT((Paramètres_Application!$L$2:$L$367=MONTH(CB31))*(DAY(CB31)=Paramètres_Application!$M$2:$M$367)*ROW(Paramètres_Application!$L$2:$L$367)))</f>
        <v xml:space="preserve"> Germaine</v>
      </c>
      <c r="CB32" s="82"/>
      <c r="CC32" s="83"/>
      <c r="CD32" s="109"/>
      <c r="CE32" s="89"/>
      <c r="CF32" s="2"/>
      <c r="CG32" s="67">
        <f t="shared" ref="CG32" si="643">CB31</f>
        <v>44362</v>
      </c>
      <c r="CH32" s="6"/>
      <c r="CI32" s="84"/>
      <c r="CJ32" s="6"/>
      <c r="CK32" s="84"/>
      <c r="CL32" s="73"/>
      <c r="CN32" s="81" t="str">
        <f>INDEX(Paramètres_Application!$N$1:$N$367,SUMPRODUCT((Paramètres_Application!$L$2:$L$367=MONTH(CO31))*(DAY(CO31)=Paramètres_Application!$M$2:$M$367)*ROW(Paramètres_Application!$L$2:$L$367)))</f>
        <v xml:space="preserve"> Donald</v>
      </c>
      <c r="CO32" s="82"/>
      <c r="CP32" s="83"/>
      <c r="CQ32" s="109"/>
      <c r="CR32" s="89"/>
      <c r="CS32" s="2"/>
      <c r="CT32" s="67">
        <f t="shared" ref="CT32" si="644">CO31</f>
        <v>44392</v>
      </c>
      <c r="CU32" s="6"/>
      <c r="CV32" s="84"/>
      <c r="CW32" s="6"/>
      <c r="CX32" s="84"/>
      <c r="CY32" s="73"/>
      <c r="CZ32" s="18"/>
      <c r="DA32" s="81" t="str">
        <f>INDEX(Paramètres_Application!$N$1:$N$367,SUMPRODUCT((Paramètres_Application!$L$2:$L$367=MONTH(DB31))*(DAY(DB31)=Paramètres_Application!$M$2:$M$367)*ROW(Paramètres_Application!$L$2:$L$367)))</f>
        <v xml:space="preserve"> Germaine</v>
      </c>
      <c r="DB32" s="82"/>
      <c r="DC32" s="83"/>
      <c r="DD32" s="109"/>
      <c r="DE32" s="89"/>
      <c r="DF32" s="2"/>
      <c r="DG32" s="67">
        <f t="shared" ref="DG32" si="645">DB31</f>
        <v>44362</v>
      </c>
      <c r="DH32" s="6"/>
      <c r="DI32" s="84"/>
      <c r="DJ32" s="6"/>
      <c r="DK32" s="84"/>
      <c r="DL32" s="73"/>
      <c r="DN32" s="81" t="str">
        <f>INDEX(Paramètres_Application!$N$1:$N$367,SUMPRODUCT((Paramètres_Application!$L$2:$L$367=MONTH(DO31))*(DAY(DO31)=Paramètres_Application!$M$2:$M$367)*ROW(Paramètres_Application!$L$2:$L$367)))</f>
        <v xml:space="preserve"> Donald</v>
      </c>
      <c r="DO32" s="82"/>
      <c r="DP32" s="83"/>
      <c r="DQ32" s="109"/>
      <c r="DR32" s="89"/>
      <c r="DS32" s="2"/>
      <c r="DT32" s="67">
        <f t="shared" ref="DT32" si="646">DO31</f>
        <v>44392</v>
      </c>
      <c r="DU32" s="6"/>
      <c r="DV32" s="84"/>
      <c r="DW32" s="6"/>
      <c r="DX32" s="84"/>
      <c r="DY32" s="73"/>
      <c r="EA32" s="81" t="str">
        <f>INDEX(Paramètres_Application!$N$1:$N$367,SUMPRODUCT((Paramètres_Application!$L$2:$L$367=MONTH(EB31))*(DAY(EB31)=Paramètres_Application!$M$2:$M$367)*ROW(Paramètres_Application!$L$2:$L$367)))</f>
        <v xml:space="preserve"> Assomption</v>
      </c>
      <c r="EB32" s="82"/>
      <c r="EC32" s="83"/>
      <c r="ED32" s="109"/>
      <c r="EE32" s="89"/>
      <c r="EF32" s="2"/>
      <c r="EG32" s="67">
        <f t="shared" ref="EG32" si="647">EB31</f>
        <v>44423</v>
      </c>
      <c r="EH32" s="6"/>
      <c r="EI32" s="84"/>
      <c r="EJ32" s="6"/>
      <c r="EK32" s="84"/>
      <c r="EL32" s="73"/>
      <c r="EN32" s="81" t="str">
        <f>INDEX(Paramètres_Application!$N$1:$N$367,SUMPRODUCT((Paramètres_Application!$L$2:$L$367=MONTH(EO31))*(DAY(EO31)=Paramètres_Application!$M$2:$M$367)*ROW(Paramètres_Application!$L$2:$L$367)))</f>
        <v xml:space="preserve"> Roland</v>
      </c>
      <c r="EO32" s="82"/>
      <c r="EP32" s="83"/>
      <c r="EQ32" s="109"/>
      <c r="ER32" s="89"/>
      <c r="ES32" s="2"/>
      <c r="ET32" s="67">
        <f t="shared" ref="ET32" si="648">EO31</f>
        <v>44454</v>
      </c>
      <c r="EU32" s="6"/>
      <c r="EV32" s="84"/>
      <c r="EW32" s="6"/>
      <c r="EX32" s="84"/>
      <c r="EY32" s="73"/>
      <c r="FA32" s="81" t="str">
        <f>INDEX(Paramètres_Application!$N$1:$N$367,SUMPRODUCT((Paramètres_Application!$L$2:$L$367=MONTH(FB31))*(DAY(FB31)=Paramètres_Application!$M$2:$M$367)*ROW(Paramètres_Application!$L$2:$L$367)))</f>
        <v xml:space="preserve"> Thérèse d'Avila</v>
      </c>
      <c r="FB32" s="82"/>
      <c r="FC32" s="83"/>
      <c r="FD32" s="109"/>
      <c r="FE32" s="89"/>
      <c r="FF32" s="2"/>
      <c r="FG32" s="67">
        <f t="shared" ref="FG32" si="649">FB31</f>
        <v>44484</v>
      </c>
      <c r="FH32" s="6"/>
      <c r="FI32" s="84"/>
      <c r="FJ32" s="6"/>
      <c r="FK32" s="84"/>
      <c r="FL32" s="73"/>
      <c r="FN32" s="81" t="str">
        <f>INDEX(Paramètres_Application!$N$1:$N$367,SUMPRODUCT((Paramètres_Application!$L$2:$L$367=MONTH(FO31))*(DAY(FO31)=Paramètres_Application!$M$2:$M$367)*ROW(Paramètres_Application!$L$2:$L$367)))</f>
        <v xml:space="preserve"> Albert</v>
      </c>
      <c r="FO32" s="82"/>
      <c r="FP32" s="83"/>
      <c r="FQ32" s="109"/>
      <c r="FR32" s="89"/>
      <c r="FS32" s="32"/>
      <c r="FT32" s="67">
        <f t="shared" ref="FT32" si="650">FO31</f>
        <v>44515</v>
      </c>
      <c r="FU32" s="6"/>
      <c r="FV32" s="84"/>
      <c r="FW32" s="6"/>
      <c r="FX32" s="84"/>
      <c r="FY32" s="73"/>
      <c r="GA32" s="81" t="str">
        <f>INDEX(Paramètres_Application!$N$1:$N$367,SUMPRODUCT((Paramètres_Application!$L$2:$L$367=MONTH(GB31))*(DAY(GB31)=Paramètres_Application!$M$2:$M$367)*ROW(Paramètres_Application!$L$2:$L$367)))</f>
        <v xml:space="preserve"> Ninon</v>
      </c>
      <c r="GB32" s="82"/>
      <c r="GC32" s="83"/>
      <c r="GD32" s="109"/>
      <c r="GE32" s="89"/>
      <c r="GF32" s="2"/>
      <c r="GG32" s="67">
        <f t="shared" ref="GG32" si="651">GB31</f>
        <v>44545</v>
      </c>
      <c r="GH32" s="6"/>
      <c r="GI32" s="84"/>
      <c r="GJ32" s="6"/>
      <c r="GK32" s="84"/>
      <c r="GL32" s="73"/>
      <c r="GN32" s="81" t="str">
        <f>INDEX(Paramètres_Application!$N$1:$N$367,SUMPRODUCT((Paramètres_Application!$L$2:$L$367=MONTH(GO31))*(DAY(GO31)=Paramètres_Application!$M$2:$M$367)*ROW(Paramètres_Application!$L$2:$L$367)))</f>
        <v xml:space="preserve"> Rémi</v>
      </c>
      <c r="GO32" s="82"/>
      <c r="GP32" s="83"/>
      <c r="GQ32" s="109"/>
      <c r="GR32" s="89"/>
      <c r="GS32" s="2"/>
      <c r="GT32" s="67">
        <f t="shared" ref="GT32" si="652">GO31</f>
        <v>44576</v>
      </c>
      <c r="GU32" s="6"/>
      <c r="GV32" s="84"/>
      <c r="GW32" s="6"/>
      <c r="GX32" s="84"/>
      <c r="GY32" s="73"/>
    </row>
    <row r="33" spans="1:207" ht="22.5" customHeight="1" x14ac:dyDescent="0.25">
      <c r="A33" s="23" t="str">
        <f t="shared" si="13"/>
        <v>M</v>
      </c>
      <c r="B33" s="24">
        <f t="shared" ref="B33" si="653">B31+1</f>
        <v>44181</v>
      </c>
      <c r="C33" s="22" t="str">
        <f>TEXT(B33-DATE(An-1,1,1)+((DATE(An,1,1)-DATE(An-1,1,1))-365),"000")&amp;" - "&amp;TEXT(DATE(An-1,12,31)-B33,"000")</f>
        <v>351 - 015</v>
      </c>
      <c r="D33" s="108" t="str">
        <f>IFERROR(INDEX(Paramètres_Application!$J$2:$J$35,MATCH(Calendrier_A3!B33,Paramètres_Application!$I$2:$I$35,0)),"")</f>
        <v/>
      </c>
      <c r="E33" s="88" t="str">
        <f>IF(A33="L","S" &amp; TEXT(INT((B33-LOOKUP(B33,DATE(YEAR(B33)+{-1;0;1},1,3)-WEEKDAY(DATE(YEAR(B33)+{-1;0;1},1,3))+2))/7)+1,"00"),"")</f>
        <v/>
      </c>
      <c r="F33" s="2"/>
      <c r="G33" s="67">
        <f t="shared" ref="G33" si="654">B33</f>
        <v>44181</v>
      </c>
      <c r="H33" s="6"/>
      <c r="I33" s="84"/>
      <c r="J33" s="6"/>
      <c r="K33" s="84"/>
      <c r="L33" s="73"/>
      <c r="N33" s="9" t="str">
        <f t="shared" si="14"/>
        <v>S</v>
      </c>
      <c r="O33" s="21">
        <f t="shared" ref="O33" si="655">O31+1</f>
        <v>44212</v>
      </c>
      <c r="P33" s="22" t="str">
        <f>TEXT(O33-DATE(An,1,1)+1,"000")&amp;" - "&amp;TEXT(DATE(An,12,31)-O31,"000")-1</f>
        <v>016 - 349</v>
      </c>
      <c r="Q33" s="108" t="str">
        <f>IFERROR(INDEX(Paramètres_Application!$J$2:$J$35,MATCH(Calendrier_A3!O33,Paramètres_Application!$I$2:$I$35,0)),"")</f>
        <v/>
      </c>
      <c r="R33" s="88" t="str">
        <f>IF(N33="L","S" &amp; TEXT(INT((O33-LOOKUP(O33,DATE(YEAR(O33)+{-1;0;1},1,3)-WEEKDAY(DATE(YEAR(O33)+{-1;0;1},1,3))+2))/7)+1,"00"),"")</f>
        <v/>
      </c>
      <c r="S33" s="2"/>
      <c r="T33" s="67">
        <f t="shared" ref="T33" si="656">O33</f>
        <v>44212</v>
      </c>
      <c r="U33" s="6"/>
      <c r="V33" s="84"/>
      <c r="W33" s="6"/>
      <c r="X33" s="84"/>
      <c r="Y33" s="73"/>
      <c r="AA33" s="23" t="str">
        <f t="shared" si="15"/>
        <v>M</v>
      </c>
      <c r="AB33" s="24">
        <f t="shared" ref="AB33" si="657">AB31+1</f>
        <v>44243</v>
      </c>
      <c r="AC33" s="22" t="str">
        <f>TEXT(AB33-DATE(An,1,1)+1,"000")&amp;" - "&amp;TEXT(DATE(An,12,31)-AB31,"000")-1</f>
        <v>047 - 318</v>
      </c>
      <c r="AD33" s="108" t="str">
        <f>IFERROR(INDEX(Paramètres_Application!$J$2:$J$35,MATCH(Calendrier_A3!AB33,Paramètres_Application!$I$2:$I$35,0)),"")</f>
        <v/>
      </c>
      <c r="AE33" s="88" t="str">
        <f>IF(AA33="L","S" &amp; TEXT(INT((AB33-LOOKUP(AB33,DATE(YEAR(AB33)+{-1;0;1},1,3)-WEEKDAY(DATE(YEAR(AB33)+{-1;0;1},1,3))+2))/7)+1,"00"),"")</f>
        <v/>
      </c>
      <c r="AF33" s="2"/>
      <c r="AG33" s="67">
        <f t="shared" ref="AG33" si="658">AB33</f>
        <v>44243</v>
      </c>
      <c r="AH33" s="6"/>
      <c r="AI33" s="84"/>
      <c r="AJ33" s="6"/>
      <c r="AK33" s="84"/>
      <c r="AL33" s="73"/>
      <c r="AN33" s="23" t="str">
        <f t="shared" si="16"/>
        <v>M</v>
      </c>
      <c r="AO33" s="24">
        <f t="shared" ref="AO33" si="659">AO31+1</f>
        <v>44271</v>
      </c>
      <c r="AP33" s="22" t="str">
        <f>TEXT(AO33-DATE(An,1,1)+1,"000")&amp;" - "&amp;TEXT(DATE(An,12,31)-AO31,"000")-1</f>
        <v>075 - 290</v>
      </c>
      <c r="AQ33" s="108" t="str">
        <f>IFERROR(INDEX(Paramètres_Application!$J$2:$J$35,MATCH(Calendrier_A3!AO33,Paramètres_Application!$I$2:$I$35,0)),"")</f>
        <v/>
      </c>
      <c r="AR33" s="88" t="str">
        <f>IF(AN33="L","S" &amp; TEXT(INT((AO33-LOOKUP(AO33,DATE(YEAR(AO33)+{-1;0;1},1,3)-WEEKDAY(DATE(YEAR(AO33)+{-1;0;1},1,3))+2))/7)+1,"00"),"")</f>
        <v/>
      </c>
      <c r="AS33" s="2"/>
      <c r="AT33" s="67">
        <f t="shared" ref="AT33" si="660">AO33</f>
        <v>44271</v>
      </c>
      <c r="AU33" s="6"/>
      <c r="AV33" s="84"/>
      <c r="AW33" s="6"/>
      <c r="AX33" s="84"/>
      <c r="AY33" s="73"/>
      <c r="BA33" s="23" t="str">
        <f t="shared" si="17"/>
        <v>V</v>
      </c>
      <c r="BB33" s="24">
        <f t="shared" ref="BB33" si="661">BB31+1</f>
        <v>44302</v>
      </c>
      <c r="BC33" s="22" t="str">
        <f>TEXT(BB33-DATE(An,1,1)+1,"000")&amp;" - "&amp;TEXT(DATE(An,12,31)-BB31,"000")-1</f>
        <v>106 - 259</v>
      </c>
      <c r="BD33" s="108" t="str">
        <f>IFERROR(INDEX(Paramètres_Application!$J$2:$J$35,MATCH(Calendrier_A3!BB33,Paramètres_Application!$I$2:$I$35,0)),"")</f>
        <v/>
      </c>
      <c r="BE33" s="88" t="str">
        <f>IF(BA33="L","S" &amp; TEXT(INT((BB33-LOOKUP(BB33,DATE(YEAR(BB33)+{-1;0;1},1,3)-WEEKDAY(DATE(YEAR(BB33)+{-1;0;1},1,3))+2))/7)+1,"00"),"")</f>
        <v/>
      </c>
      <c r="BF33" s="2"/>
      <c r="BG33" s="67">
        <f t="shared" ref="BG33" si="662">BB33</f>
        <v>44302</v>
      </c>
      <c r="BH33" s="6"/>
      <c r="BI33" s="84"/>
      <c r="BJ33" s="6"/>
      <c r="BK33" s="84"/>
      <c r="BL33" s="73"/>
      <c r="BN33" s="23" t="str">
        <f t="shared" si="18"/>
        <v>D</v>
      </c>
      <c r="BO33" s="24">
        <f t="shared" ref="BO33" si="663">BO31+1</f>
        <v>44332</v>
      </c>
      <c r="BP33" s="22" t="str">
        <f>TEXT(BO33-DATE(An,1,1)+1,"000")&amp;" - "&amp;TEXT(DATE(An,12,31)-BO31,"000")-1</f>
        <v>136 - 229</v>
      </c>
      <c r="BQ33" s="108" t="str">
        <f>IFERROR(INDEX(Paramètres_Application!$J$2:$J$35,MATCH(Calendrier_A3!BO33,Paramètres_Application!$I$2:$I$35,0)),"")</f>
        <v/>
      </c>
      <c r="BR33" s="88" t="str">
        <f>IF(BN33="L","S" &amp; TEXT(INT((BO33-LOOKUP(BO33,DATE(YEAR(BO33)+{-1;0;1},1,3)-WEEKDAY(DATE(YEAR(BO33)+{-1;0;1},1,3))+2))/7)+1,"00"),"")</f>
        <v/>
      </c>
      <c r="BS33" s="2"/>
      <c r="BT33" s="67">
        <f t="shared" ref="BT33" si="664">BO33</f>
        <v>44332</v>
      </c>
      <c r="BU33" s="6"/>
      <c r="BV33" s="84"/>
      <c r="BW33" s="6"/>
      <c r="BX33" s="84"/>
      <c r="BY33" s="73"/>
      <c r="CA33" s="23" t="str">
        <f t="shared" si="19"/>
        <v>M</v>
      </c>
      <c r="CB33" s="24">
        <f t="shared" ref="CB33" si="665">CB31+1</f>
        <v>44363</v>
      </c>
      <c r="CC33" s="22" t="str">
        <f>TEXT(CB33-DATE(An,1,1)+1,"000")&amp;" - "&amp;TEXT(DATE(An,12,31)-CB31,"000")-1</f>
        <v>167 - 198</v>
      </c>
      <c r="CD33" s="108" t="str">
        <f>IFERROR(INDEX(Paramètres_Application!$J$2:$J$35,MATCH(Calendrier_A3!CB33,Paramètres_Application!$I$2:$I$35,0)),"")</f>
        <v/>
      </c>
      <c r="CE33" s="88" t="str">
        <f>IF(CA33="L","S" &amp; TEXT(INT((CB33-LOOKUP(CB33,DATE(YEAR(CB33)+{-1;0;1},1,3)-WEEKDAY(DATE(YEAR(CB33)+{-1;0;1},1,3))+2))/7)+1,"00"),"")</f>
        <v/>
      </c>
      <c r="CF33" s="2"/>
      <c r="CG33" s="67">
        <f t="shared" ref="CG33" si="666">CB33</f>
        <v>44363</v>
      </c>
      <c r="CH33" s="6"/>
      <c r="CI33" s="84"/>
      <c r="CJ33" s="6"/>
      <c r="CK33" s="84"/>
      <c r="CL33" s="73"/>
      <c r="CN33" s="23" t="str">
        <f t="shared" si="20"/>
        <v>V</v>
      </c>
      <c r="CO33" s="24">
        <f t="shared" ref="CO33" si="667">CO31+1</f>
        <v>44393</v>
      </c>
      <c r="CP33" s="22" t="str">
        <f>TEXT(CO33-DATE(An,1,1)+1,"000")&amp;" - "&amp;TEXT(DATE(An,12,31)-CO31,"000")-1</f>
        <v>197 - 168</v>
      </c>
      <c r="CQ33" s="108" t="str">
        <f>IFERROR(INDEX(Paramètres_Application!$J$2:$J$35,MATCH(Calendrier_A3!CO33,Paramètres_Application!$I$2:$I$35,0)),"")</f>
        <v/>
      </c>
      <c r="CR33" s="88" t="str">
        <f>IF(CN33="L","S" &amp; TEXT(INT((CO33-LOOKUP(CO33,DATE(YEAR(CO33)+{-1;0;1},1,3)-WEEKDAY(DATE(YEAR(CO33)+{-1;0;1},1,3))+2))/7)+1,"00"),"")</f>
        <v/>
      </c>
      <c r="CS33" s="2"/>
      <c r="CT33" s="67">
        <f t="shared" ref="CT33" si="668">CO33</f>
        <v>44393</v>
      </c>
      <c r="CU33" s="6"/>
      <c r="CV33" s="84"/>
      <c r="CW33" s="6"/>
      <c r="CX33" s="84"/>
      <c r="CY33" s="73"/>
      <c r="CZ33" s="18"/>
      <c r="DA33" s="23" t="str">
        <f t="shared" si="21"/>
        <v>M</v>
      </c>
      <c r="DB33" s="24">
        <f t="shared" ref="DB33" si="669">DB31+1</f>
        <v>44363</v>
      </c>
      <c r="DC33" s="22" t="str">
        <f>TEXT(DB33-DATE(An,1,1)+1,"000")&amp;" - "&amp;TEXT(DATE(An,12,31)-DB31,"000")-1</f>
        <v>167 - 198</v>
      </c>
      <c r="DD33" s="108" t="str">
        <f>IFERROR(INDEX(Paramètres_Application!$J$2:$J$35,MATCH(Calendrier_A3!DB33,Paramètres_Application!$I$2:$I$35,0)),"")</f>
        <v/>
      </c>
      <c r="DE33" s="88" t="str">
        <f>IF(DA33="L","S" &amp; TEXT(INT((DB33-LOOKUP(DB33,DATE(YEAR(DB33)+{-1;0;1},1,3)-WEEKDAY(DATE(YEAR(DB33)+{-1;0;1},1,3))+2))/7)+1,"00"),"")</f>
        <v/>
      </c>
      <c r="DF33" s="2"/>
      <c r="DG33" s="67">
        <f t="shared" ref="DG33" si="670">DB33</f>
        <v>44363</v>
      </c>
      <c r="DH33" s="6"/>
      <c r="DI33" s="84"/>
      <c r="DJ33" s="6"/>
      <c r="DK33" s="84"/>
      <c r="DL33" s="73"/>
      <c r="DN33" s="23" t="str">
        <f t="shared" si="22"/>
        <v>V</v>
      </c>
      <c r="DO33" s="24">
        <f t="shared" ref="DO33" si="671">DO31+1</f>
        <v>44393</v>
      </c>
      <c r="DP33" s="22" t="str">
        <f>TEXT(DO33-DATE(An,1,1)+1,"000")&amp;" - "&amp;TEXT(DATE(An,12,31)-DO31,"000")-1</f>
        <v>197 - 168</v>
      </c>
      <c r="DQ33" s="108" t="str">
        <f>IFERROR(INDEX(Paramètres_Application!$J$2:$J$35,MATCH(Calendrier_A3!DO33,Paramètres_Application!$I$2:$I$35,0)),"")</f>
        <v/>
      </c>
      <c r="DR33" s="88" t="str">
        <f>IF(DN33="L","S" &amp; TEXT(INT((DO33-LOOKUP(DO33,DATE(YEAR(DO33)+{-1;0;1},1,3)-WEEKDAY(DATE(YEAR(DO33)+{-1;0;1},1,3))+2))/7)+1,"00"),"")</f>
        <v/>
      </c>
      <c r="DS33" s="2"/>
      <c r="DT33" s="67">
        <f t="shared" ref="DT33" si="672">DO33</f>
        <v>44393</v>
      </c>
      <c r="DU33" s="6"/>
      <c r="DV33" s="84"/>
      <c r="DW33" s="6"/>
      <c r="DX33" s="84"/>
      <c r="DY33" s="73"/>
      <c r="EA33" s="23" t="str">
        <f t="shared" si="23"/>
        <v>L</v>
      </c>
      <c r="EB33" s="24">
        <f t="shared" ref="EB33" si="673">EB31+1</f>
        <v>44424</v>
      </c>
      <c r="EC33" s="22" t="str">
        <f>TEXT(EB33-DATE(An,1,1)+1,"000")&amp;" - "&amp;TEXT(DATE(An,12,31)-EB31,"000")-1</f>
        <v>228 - 137</v>
      </c>
      <c r="ED33" s="108" t="str">
        <f>IFERROR(INDEX(Paramètres_Application!$J$2:$J$35,MATCH(Calendrier_A3!EB33,Paramètres_Application!$I$2:$I$35,0)),"")</f>
        <v/>
      </c>
      <c r="EE33" s="88" t="str">
        <f>IF(EA33="L","S" &amp; TEXT(INT((EB33-LOOKUP(EB33,DATE(YEAR(EB33)+{-1;0;1},1,3)-WEEKDAY(DATE(YEAR(EB33)+{-1;0;1},1,3))+2))/7)+1,"00"),"")</f>
        <v>S33</v>
      </c>
      <c r="EF33" s="2"/>
      <c r="EG33" s="67">
        <f t="shared" ref="EG33" si="674">EB33</f>
        <v>44424</v>
      </c>
      <c r="EH33" s="6"/>
      <c r="EI33" s="84"/>
      <c r="EJ33" s="6"/>
      <c r="EK33" s="84"/>
      <c r="EL33" s="73"/>
      <c r="EN33" s="23" t="str">
        <f t="shared" si="24"/>
        <v>J</v>
      </c>
      <c r="EO33" s="24">
        <f t="shared" ref="EO33" si="675">EO31+1</f>
        <v>44455</v>
      </c>
      <c r="EP33" s="22" t="str">
        <f>TEXT(EO33-DATE(An,1,1)+1,"000")&amp;" - "&amp;TEXT(DATE(An,12,31)-EO31,"000")-1</f>
        <v>259 - 106</v>
      </c>
      <c r="EQ33" s="108" t="str">
        <f>IFERROR(INDEX(Paramètres_Application!$J$2:$J$35,MATCH(Calendrier_A3!EO33,Paramètres_Application!$I$2:$I$35,0)),"")</f>
        <v/>
      </c>
      <c r="ER33" s="88" t="str">
        <f>IF(EN33="L","S" &amp; TEXT(INT((EO33-LOOKUP(EO33,DATE(YEAR(EO33)+{-1;0;1},1,3)-WEEKDAY(DATE(YEAR(EO33)+{-1;0;1},1,3))+2))/7)+1,"00"),"")</f>
        <v/>
      </c>
      <c r="ES33" s="2"/>
      <c r="ET33" s="67">
        <f t="shared" ref="ET33" si="676">EO33</f>
        <v>44455</v>
      </c>
      <c r="EU33" s="6"/>
      <c r="EV33" s="84"/>
      <c r="EW33" s="6"/>
      <c r="EX33" s="84"/>
      <c r="EY33" s="73"/>
      <c r="FA33" s="23" t="str">
        <f t="shared" si="25"/>
        <v>S</v>
      </c>
      <c r="FB33" s="24">
        <f t="shared" ref="FB33" si="677">FB31+1</f>
        <v>44485</v>
      </c>
      <c r="FC33" s="22" t="str">
        <f>TEXT(FB33-DATE(An,1,1)+1,"000")&amp;" - "&amp;TEXT(DATE(An,12,31)-FB31,"000")-1</f>
        <v>289 - 76</v>
      </c>
      <c r="FD33" s="108" t="str">
        <f>IFERROR(INDEX(Paramètres_Application!$J$2:$J$35,MATCH(Calendrier_A3!FB33,Paramètres_Application!$I$2:$I$35,0)),"")</f>
        <v/>
      </c>
      <c r="FE33" s="88" t="str">
        <f>IF(FA33="L","S" &amp; TEXT(INT((FB33-LOOKUP(FB33,DATE(YEAR(FB33)+{-1;0;1},1,3)-WEEKDAY(DATE(YEAR(FB33)+{-1;0;1},1,3))+2))/7)+1,"00"),"")</f>
        <v/>
      </c>
      <c r="FF33" s="2"/>
      <c r="FG33" s="67">
        <f t="shared" ref="FG33" si="678">FB33</f>
        <v>44485</v>
      </c>
      <c r="FH33" s="6"/>
      <c r="FI33" s="84"/>
      <c r="FJ33" s="6"/>
      <c r="FK33" s="84"/>
      <c r="FL33" s="73"/>
      <c r="FN33" s="23" t="str">
        <f t="shared" si="26"/>
        <v>M</v>
      </c>
      <c r="FO33" s="24">
        <f t="shared" ref="FO33" si="679">FO31+1</f>
        <v>44516</v>
      </c>
      <c r="FP33" s="22" t="str">
        <f>TEXT(FO33-DATE(An,1,1)+1,"000")&amp;" - "&amp;TEXT(DATE(An,12,31)-FO31,"000")-1</f>
        <v>320 - 45</v>
      </c>
      <c r="FQ33" s="108" t="str">
        <f>IFERROR(INDEX(Paramètres_Application!$J$2:$J$35,MATCH(Calendrier_A3!FO33,Paramètres_Application!$I$2:$I$35,0)),"")</f>
        <v/>
      </c>
      <c r="FR33" s="88" t="str">
        <f>IF(FN33="L","S" &amp; TEXT(INT((FO33-LOOKUP(FO33,DATE(YEAR(FO33)+{-1;0;1},1,3)-WEEKDAY(DATE(YEAR(FO33)+{-1;0;1},1,3))+2))/7)+1,"00"),"")</f>
        <v/>
      </c>
      <c r="FS33" s="32"/>
      <c r="FT33" s="67">
        <f t="shared" ref="FT33" si="680">FO33</f>
        <v>44516</v>
      </c>
      <c r="FU33" s="6"/>
      <c r="FV33" s="84"/>
      <c r="FW33" s="6"/>
      <c r="FX33" s="84"/>
      <c r="FY33" s="73"/>
      <c r="GA33" s="23" t="str">
        <f t="shared" si="27"/>
        <v>J</v>
      </c>
      <c r="GB33" s="24">
        <f t="shared" ref="GB33" si="681">GB31+1</f>
        <v>44546</v>
      </c>
      <c r="GC33" s="22" t="str">
        <f>TEXT(GB33-DATE(An,1,1)+1,"000")&amp;" - "&amp;TEXT(DATE(An,12,31)-GB31,"000")-1</f>
        <v>350 - 15</v>
      </c>
      <c r="GD33" s="108" t="str">
        <f>IFERROR(INDEX(Paramètres_Application!$J$2:$J$35,MATCH(Calendrier_A3!GB33,Paramètres_Application!$I$2:$I$35,0)),"")</f>
        <v/>
      </c>
      <c r="GE33" s="88" t="str">
        <f>IF(GA33="L","S" &amp; TEXT(INT((GB33-LOOKUP(GB33,DATE(YEAR(GB33)+{-1;0;1},1,3)-WEEKDAY(DATE(YEAR(GB33)+{-1;0;1},1,3))+2))/7)+1,"00"),"")</f>
        <v/>
      </c>
      <c r="GF33" s="2"/>
      <c r="GG33" s="67">
        <f t="shared" ref="GG33" si="682">GB33</f>
        <v>44546</v>
      </c>
      <c r="GH33" s="6"/>
      <c r="GI33" s="84"/>
      <c r="GJ33" s="6"/>
      <c r="GK33" s="84"/>
      <c r="GL33" s="73"/>
      <c r="GN33" s="23" t="str">
        <f t="shared" si="28"/>
        <v>D</v>
      </c>
      <c r="GO33" s="24">
        <f t="shared" ref="GO33" si="683">GO31+1</f>
        <v>44577</v>
      </c>
      <c r="GP33" s="22" t="str">
        <f>TEXT(GO33-DATE(An+1,1,1)+1,"000")&amp;" - "&amp;TEXT(DATE(An+1,12,31)-GO31,"000")-1</f>
        <v>016 - 349</v>
      </c>
      <c r="GQ33" s="108" t="str">
        <f>IFERROR(INDEX(Paramètres_Application!$J$2:$J$35,MATCH(Calendrier_A3!GO33,Paramètres_Application!$I$2:$I$35,0)),"")</f>
        <v/>
      </c>
      <c r="GR33" s="88" t="str">
        <f>IF(GN33="L","S" &amp; TEXT(INT((GO33-LOOKUP(GO33,DATE(YEAR(GO33)+{-1;0;1},1,3)-WEEKDAY(DATE(YEAR(GO33)+{-1;0;1},1,3))+2))/7)+1,"00"),"")</f>
        <v/>
      </c>
      <c r="GS33" s="2"/>
      <c r="GT33" s="67">
        <f t="shared" ref="GT33" si="684">GO33</f>
        <v>44577</v>
      </c>
      <c r="GU33" s="6"/>
      <c r="GV33" s="84"/>
      <c r="GW33" s="6"/>
      <c r="GX33" s="84"/>
      <c r="GY33" s="73"/>
    </row>
    <row r="34" spans="1:207" ht="22.5" customHeight="1" x14ac:dyDescent="0.25">
      <c r="A34" s="81" t="str">
        <f>INDEX(Paramètres_Application!$N$1:$N$367,SUMPRODUCT((Paramètres_Application!$L$2:$L$367=MONTH(B33))*(DAY(B33)=Paramètres_Application!$M$2:$M$367)*ROW(Paramètres_Application!$L$2:$L$367)))</f>
        <v xml:space="preserve"> Alice</v>
      </c>
      <c r="B34" s="82"/>
      <c r="C34" s="83"/>
      <c r="D34" s="109"/>
      <c r="E34" s="89"/>
      <c r="F34" s="2"/>
      <c r="G34" s="67">
        <f t="shared" ref="G34" si="685">B33</f>
        <v>44181</v>
      </c>
      <c r="H34" s="6"/>
      <c r="I34" s="84"/>
      <c r="J34" s="6"/>
      <c r="K34" s="84"/>
      <c r="L34" s="73"/>
      <c r="N34" s="81" t="str">
        <f>INDEX(Paramètres_Application!$N$1:$N$367,SUMPRODUCT((Paramètres_Application!$L$2:$L$367=MONTH(O33))*(DAY(O33)=Paramètres_Application!$M$2:$M$367)*ROW(Paramètres_Application!$L$2:$L$367)))</f>
        <v xml:space="preserve"> Marcel</v>
      </c>
      <c r="O34" s="82"/>
      <c r="P34" s="83"/>
      <c r="Q34" s="109"/>
      <c r="R34" s="89"/>
      <c r="S34" s="2"/>
      <c r="T34" s="67">
        <f t="shared" ref="T34" si="686">O33</f>
        <v>44212</v>
      </c>
      <c r="U34" s="6"/>
      <c r="V34" s="84"/>
      <c r="W34" s="6"/>
      <c r="X34" s="84"/>
      <c r="Y34" s="73"/>
      <c r="AA34" s="81" t="str">
        <f>INDEX(Paramètres_Application!$N$1:$N$367,SUMPRODUCT((Paramètres_Application!$L$2:$L$367=MONTH(AB33))*(DAY(AB33)=Paramètres_Application!$M$2:$M$367)*ROW(Paramètres_Application!$L$2:$L$367)))</f>
        <v xml:space="preserve"> Julienne</v>
      </c>
      <c r="AB34" s="82"/>
      <c r="AC34" s="83"/>
      <c r="AD34" s="109"/>
      <c r="AE34" s="89"/>
      <c r="AF34" s="2"/>
      <c r="AG34" s="67">
        <f t="shared" ref="AG34" si="687">AB33</f>
        <v>44243</v>
      </c>
      <c r="AH34" s="6"/>
      <c r="AI34" s="84"/>
      <c r="AJ34" s="6"/>
      <c r="AK34" s="84"/>
      <c r="AL34" s="73"/>
      <c r="AN34" s="81" t="str">
        <f>INDEX(Paramètres_Application!$N$1:$N$367,SUMPRODUCT((Paramètres_Application!$L$2:$L$367=MONTH(AO33))*(DAY(AO33)=Paramètres_Application!$M$2:$M$367)*ROW(Paramètres_Application!$L$2:$L$367)))</f>
        <v xml:space="preserve"> Bénédicte</v>
      </c>
      <c r="AO34" s="82"/>
      <c r="AP34" s="83"/>
      <c r="AQ34" s="109"/>
      <c r="AR34" s="89"/>
      <c r="AS34" s="2"/>
      <c r="AT34" s="67">
        <f t="shared" ref="AT34" si="688">AO33</f>
        <v>44271</v>
      </c>
      <c r="AU34" s="6"/>
      <c r="AV34" s="84"/>
      <c r="AW34" s="6"/>
      <c r="AX34" s="84"/>
      <c r="AY34" s="73"/>
      <c r="BA34" s="81" t="str">
        <f>INDEX(Paramètres_Application!$N$1:$N$367,SUMPRODUCT((Paramètres_Application!$L$2:$L$367=MONTH(BB33))*(DAY(BB33)=Paramètres_Application!$M$2:$M$367)*ROW(Paramètres_Application!$L$2:$L$367)))</f>
        <v xml:space="preserve"> Benoît-Joseph</v>
      </c>
      <c r="BB34" s="82"/>
      <c r="BC34" s="83"/>
      <c r="BD34" s="109"/>
      <c r="BE34" s="89"/>
      <c r="BF34" s="2"/>
      <c r="BG34" s="67">
        <f t="shared" ref="BG34" si="689">BB33</f>
        <v>44302</v>
      </c>
      <c r="BH34" s="6"/>
      <c r="BI34" s="84"/>
      <c r="BJ34" s="6"/>
      <c r="BK34" s="84"/>
      <c r="BL34" s="73"/>
      <c r="BN34" s="81" t="str">
        <f>INDEX(Paramètres_Application!$N$1:$N$367,SUMPRODUCT((Paramètres_Application!$L$2:$L$367=MONTH(BO33))*(DAY(BO33)=Paramètres_Application!$M$2:$M$367)*ROW(Paramètres_Application!$L$2:$L$367)))</f>
        <v xml:space="preserve"> Honoré</v>
      </c>
      <c r="BO34" s="82"/>
      <c r="BP34" s="83"/>
      <c r="BQ34" s="109"/>
      <c r="BR34" s="89"/>
      <c r="BS34" s="2"/>
      <c r="BT34" s="67">
        <f t="shared" ref="BT34" si="690">BO33</f>
        <v>44332</v>
      </c>
      <c r="BU34" s="6"/>
      <c r="BV34" s="84"/>
      <c r="BW34" s="6"/>
      <c r="BX34" s="84"/>
      <c r="BY34" s="73"/>
      <c r="CA34" s="81" t="str">
        <f>INDEX(Paramètres_Application!$N$1:$N$367,SUMPRODUCT((Paramètres_Application!$L$2:$L$367=MONTH(CB33))*(DAY(CB33)=Paramètres_Application!$M$2:$M$367)*ROW(Paramètres_Application!$L$2:$L$367)))</f>
        <v xml:space="preserve"> Jean-François Régis</v>
      </c>
      <c r="CB34" s="82"/>
      <c r="CC34" s="83"/>
      <c r="CD34" s="109"/>
      <c r="CE34" s="89"/>
      <c r="CF34" s="2"/>
      <c r="CG34" s="67">
        <f t="shared" ref="CG34" si="691">CB33</f>
        <v>44363</v>
      </c>
      <c r="CH34" s="6"/>
      <c r="CI34" s="84"/>
      <c r="CJ34" s="6"/>
      <c r="CK34" s="84"/>
      <c r="CL34" s="73"/>
      <c r="CN34" s="81" t="str">
        <f>INDEX(Paramètres_Application!$N$1:$N$367,SUMPRODUCT((Paramètres_Application!$L$2:$L$367=MONTH(CO33))*(DAY(CO33)=Paramètres_Application!$M$2:$M$367)*ROW(Paramètres_Application!$L$2:$L$367)))</f>
        <v xml:space="preserve"> Notre Dame du Mont Carmel</v>
      </c>
      <c r="CO34" s="82"/>
      <c r="CP34" s="83"/>
      <c r="CQ34" s="109"/>
      <c r="CR34" s="89"/>
      <c r="CS34" s="2"/>
      <c r="CT34" s="67">
        <f t="shared" ref="CT34" si="692">CO33</f>
        <v>44393</v>
      </c>
      <c r="CU34" s="6"/>
      <c r="CV34" s="84"/>
      <c r="CW34" s="6"/>
      <c r="CX34" s="84"/>
      <c r="CY34" s="73"/>
      <c r="CZ34" s="18"/>
      <c r="DA34" s="81" t="str">
        <f>INDEX(Paramètres_Application!$N$1:$N$367,SUMPRODUCT((Paramètres_Application!$L$2:$L$367=MONTH(DB33))*(DAY(DB33)=Paramètres_Application!$M$2:$M$367)*ROW(Paramètres_Application!$L$2:$L$367)))</f>
        <v xml:space="preserve"> Jean-François Régis</v>
      </c>
      <c r="DB34" s="82"/>
      <c r="DC34" s="83"/>
      <c r="DD34" s="109"/>
      <c r="DE34" s="89"/>
      <c r="DF34" s="2"/>
      <c r="DG34" s="67">
        <f t="shared" ref="DG34" si="693">DB33</f>
        <v>44363</v>
      </c>
      <c r="DH34" s="6"/>
      <c r="DI34" s="84"/>
      <c r="DJ34" s="6"/>
      <c r="DK34" s="84"/>
      <c r="DL34" s="73"/>
      <c r="DN34" s="81" t="str">
        <f>INDEX(Paramètres_Application!$N$1:$N$367,SUMPRODUCT((Paramètres_Application!$L$2:$L$367=MONTH(DO33))*(DAY(DO33)=Paramètres_Application!$M$2:$M$367)*ROW(Paramètres_Application!$L$2:$L$367)))</f>
        <v xml:space="preserve"> Notre Dame du Mont Carmel</v>
      </c>
      <c r="DO34" s="82"/>
      <c r="DP34" s="83"/>
      <c r="DQ34" s="109"/>
      <c r="DR34" s="89"/>
      <c r="DS34" s="2"/>
      <c r="DT34" s="67">
        <f t="shared" ref="DT34" si="694">DO33</f>
        <v>44393</v>
      </c>
      <c r="DU34" s="6"/>
      <c r="DV34" s="84"/>
      <c r="DW34" s="6"/>
      <c r="DX34" s="84"/>
      <c r="DY34" s="73"/>
      <c r="EA34" s="81" t="str">
        <f>INDEX(Paramètres_Application!$N$1:$N$367,SUMPRODUCT((Paramètres_Application!$L$2:$L$367=MONTH(EB33))*(DAY(EB33)=Paramètres_Application!$M$2:$M$367)*ROW(Paramètres_Application!$L$2:$L$367)))</f>
        <v xml:space="preserve"> Armel</v>
      </c>
      <c r="EB34" s="82"/>
      <c r="EC34" s="83"/>
      <c r="ED34" s="109"/>
      <c r="EE34" s="89"/>
      <c r="EF34" s="2"/>
      <c r="EG34" s="67">
        <f t="shared" ref="EG34" si="695">EB33</f>
        <v>44424</v>
      </c>
      <c r="EH34" s="6"/>
      <c r="EI34" s="84"/>
      <c r="EJ34" s="6"/>
      <c r="EK34" s="84"/>
      <c r="EL34" s="73"/>
      <c r="EN34" s="81" t="str">
        <f>INDEX(Paramètres_Application!$N$1:$N$367,SUMPRODUCT((Paramètres_Application!$L$2:$L$367=MONTH(EO33))*(DAY(EO33)=Paramètres_Application!$M$2:$M$367)*ROW(Paramètres_Application!$L$2:$L$367)))</f>
        <v xml:space="preserve"> Edith</v>
      </c>
      <c r="EO34" s="82"/>
      <c r="EP34" s="83"/>
      <c r="EQ34" s="109"/>
      <c r="ER34" s="89"/>
      <c r="ES34" s="2"/>
      <c r="ET34" s="67">
        <f t="shared" ref="ET34" si="696">EO33</f>
        <v>44455</v>
      </c>
      <c r="EU34" s="6"/>
      <c r="EV34" s="84"/>
      <c r="EW34" s="6"/>
      <c r="EX34" s="84"/>
      <c r="EY34" s="73"/>
      <c r="FA34" s="81" t="str">
        <f>INDEX(Paramètres_Application!$N$1:$N$367,SUMPRODUCT((Paramètres_Application!$L$2:$L$367=MONTH(FB33))*(DAY(FB33)=Paramètres_Application!$M$2:$M$367)*ROW(Paramètres_Application!$L$2:$L$367)))</f>
        <v xml:space="preserve"> Edwige</v>
      </c>
      <c r="FB34" s="82"/>
      <c r="FC34" s="83"/>
      <c r="FD34" s="109"/>
      <c r="FE34" s="89"/>
      <c r="FF34" s="2"/>
      <c r="FG34" s="67">
        <f t="shared" ref="FG34" si="697">FB33</f>
        <v>44485</v>
      </c>
      <c r="FH34" s="6"/>
      <c r="FI34" s="84"/>
      <c r="FJ34" s="6"/>
      <c r="FK34" s="84"/>
      <c r="FL34" s="73"/>
      <c r="FN34" s="81" t="str">
        <f>INDEX(Paramètres_Application!$N$1:$N$367,SUMPRODUCT((Paramètres_Application!$L$2:$L$367=MONTH(FO33))*(DAY(FO33)=Paramètres_Application!$M$2:$M$367)*ROW(Paramètres_Application!$L$2:$L$367)))</f>
        <v xml:space="preserve"> Marguerite</v>
      </c>
      <c r="FO34" s="82"/>
      <c r="FP34" s="83"/>
      <c r="FQ34" s="109"/>
      <c r="FR34" s="89"/>
      <c r="FS34" s="32"/>
      <c r="FT34" s="67">
        <f t="shared" ref="FT34" si="698">FO33</f>
        <v>44516</v>
      </c>
      <c r="FU34" s="6"/>
      <c r="FV34" s="84"/>
      <c r="FW34" s="6"/>
      <c r="FX34" s="84"/>
      <c r="FY34" s="73"/>
      <c r="GA34" s="81" t="str">
        <f>INDEX(Paramètres_Application!$N$1:$N$367,SUMPRODUCT((Paramètres_Application!$L$2:$L$367=MONTH(GB33))*(DAY(GB33)=Paramètres_Application!$M$2:$M$367)*ROW(Paramètres_Application!$L$2:$L$367)))</f>
        <v xml:space="preserve"> Alice</v>
      </c>
      <c r="GB34" s="82"/>
      <c r="GC34" s="83"/>
      <c r="GD34" s="109"/>
      <c r="GE34" s="89"/>
      <c r="GF34" s="2"/>
      <c r="GG34" s="67">
        <f t="shared" ref="GG34" si="699">GB33</f>
        <v>44546</v>
      </c>
      <c r="GH34" s="6"/>
      <c r="GI34" s="84"/>
      <c r="GJ34" s="6"/>
      <c r="GK34" s="84"/>
      <c r="GL34" s="73"/>
      <c r="GN34" s="81" t="str">
        <f>INDEX(Paramètres_Application!$N$1:$N$367,SUMPRODUCT((Paramètres_Application!$L$2:$L$367=MONTH(GO33))*(DAY(GO33)=Paramètres_Application!$M$2:$M$367)*ROW(Paramètres_Application!$L$2:$L$367)))</f>
        <v xml:space="preserve"> Marcel</v>
      </c>
      <c r="GO34" s="82"/>
      <c r="GP34" s="83"/>
      <c r="GQ34" s="109"/>
      <c r="GR34" s="89"/>
      <c r="GS34" s="2"/>
      <c r="GT34" s="67">
        <f t="shared" ref="GT34" si="700">GO33</f>
        <v>44577</v>
      </c>
      <c r="GU34" s="6"/>
      <c r="GV34" s="84"/>
      <c r="GW34" s="6"/>
      <c r="GX34" s="84"/>
      <c r="GY34" s="73"/>
    </row>
    <row r="35" spans="1:207" ht="22.5" customHeight="1" x14ac:dyDescent="0.25">
      <c r="A35" s="23" t="str">
        <f t="shared" si="13"/>
        <v>J</v>
      </c>
      <c r="B35" s="24">
        <f t="shared" ref="B35" si="701">B33+1</f>
        <v>44182</v>
      </c>
      <c r="C35" s="22" t="str">
        <f>TEXT(B35-DATE(An-1,1,1)+((DATE(An,1,1)-DATE(An-1,1,1))-365),"000")&amp;" - "&amp;TEXT(DATE(An-1,12,31)-B35,"000")</f>
        <v>352 - 014</v>
      </c>
      <c r="D35" s="108" t="str">
        <f>IFERROR(INDEX(Paramètres_Application!$J$2:$J$35,MATCH(Calendrier_A3!B35,Paramètres_Application!$I$2:$I$35,0)),"")</f>
        <v/>
      </c>
      <c r="E35" s="88" t="str">
        <f>IF(A35="L","S" &amp; TEXT(INT((B35-LOOKUP(B35,DATE(YEAR(B35)+{-1;0;1},1,3)-WEEKDAY(DATE(YEAR(B35)+{-1;0;1},1,3))+2))/7)+1,"00"),"")</f>
        <v/>
      </c>
      <c r="F35" s="2"/>
      <c r="G35" s="67">
        <f t="shared" ref="G35" si="702">B35</f>
        <v>44182</v>
      </c>
      <c r="H35" s="6"/>
      <c r="I35" s="84"/>
      <c r="J35" s="6"/>
      <c r="K35" s="84"/>
      <c r="L35" s="73"/>
      <c r="N35" s="9" t="str">
        <f t="shared" si="14"/>
        <v>D</v>
      </c>
      <c r="O35" s="21">
        <f t="shared" ref="O35" si="703">O33+1</f>
        <v>44213</v>
      </c>
      <c r="P35" s="22" t="str">
        <f>TEXT(O35-DATE(An,1,1)+1,"000")&amp;" - "&amp;TEXT(DATE(An,12,31)-O33,"000")-1</f>
        <v>017 - 348</v>
      </c>
      <c r="Q35" s="108" t="str">
        <f>IFERROR(INDEX(Paramètres_Application!$J$2:$J$35,MATCH(Calendrier_A3!O35,Paramètres_Application!$I$2:$I$35,0)),"")</f>
        <v/>
      </c>
      <c r="R35" s="88" t="str">
        <f>IF(N35="L","S" &amp; TEXT(INT((O35-LOOKUP(O35,DATE(YEAR(O35)+{-1;0;1},1,3)-WEEKDAY(DATE(YEAR(O35)+{-1;0;1},1,3))+2))/7)+1,"00"),"")</f>
        <v/>
      </c>
      <c r="S35" s="2"/>
      <c r="T35" s="67">
        <f t="shared" ref="T35" si="704">O35</f>
        <v>44213</v>
      </c>
      <c r="U35" s="6"/>
      <c r="V35" s="84"/>
      <c r="W35" s="6"/>
      <c r="X35" s="84"/>
      <c r="Y35" s="73"/>
      <c r="AA35" s="23" t="str">
        <f t="shared" si="15"/>
        <v>M</v>
      </c>
      <c r="AB35" s="24">
        <f t="shared" ref="AB35" si="705">AB33+1</f>
        <v>44244</v>
      </c>
      <c r="AC35" s="22" t="str">
        <f>TEXT(AB35-DATE(An,1,1)+1,"000")&amp;" - "&amp;TEXT(DATE(An,12,31)-AB33,"000")-1</f>
        <v>048 - 317</v>
      </c>
      <c r="AD35" s="108" t="str">
        <f>IFERROR(INDEX(Paramètres_Application!$J$2:$J$35,MATCH(Calendrier_A3!AB35,Paramètres_Application!$I$2:$I$35,0)),"")</f>
        <v/>
      </c>
      <c r="AE35" s="88" t="str">
        <f>IF(AA35="L","S" &amp; TEXT(INT((AB35-LOOKUP(AB35,DATE(YEAR(AB35)+{-1;0;1},1,3)-WEEKDAY(DATE(YEAR(AB35)+{-1;0;1},1,3))+2))/7)+1,"00"),"")</f>
        <v/>
      </c>
      <c r="AF35" s="2"/>
      <c r="AG35" s="67">
        <f t="shared" ref="AG35" si="706">AB35</f>
        <v>44244</v>
      </c>
      <c r="AH35" s="6"/>
      <c r="AI35" s="84"/>
      <c r="AJ35" s="6"/>
      <c r="AK35" s="84"/>
      <c r="AL35" s="73"/>
      <c r="AN35" s="23" t="str">
        <f t="shared" si="16"/>
        <v>M</v>
      </c>
      <c r="AO35" s="24">
        <f t="shared" ref="AO35" si="707">AO33+1</f>
        <v>44272</v>
      </c>
      <c r="AP35" s="22" t="str">
        <f>TEXT(AO35-DATE(An,1,1)+1,"000")&amp;" - "&amp;TEXT(DATE(An,12,31)-AO33,"000")-1</f>
        <v>076 - 289</v>
      </c>
      <c r="AQ35" s="108" t="str">
        <f>IFERROR(INDEX(Paramètres_Application!$J$2:$J$35,MATCH(Calendrier_A3!AO35,Paramètres_Application!$I$2:$I$35,0)),"")</f>
        <v/>
      </c>
      <c r="AR35" s="88" t="str">
        <f>IF(AN35="L","S" &amp; TEXT(INT((AO35-LOOKUP(AO35,DATE(YEAR(AO35)+{-1;0;1},1,3)-WEEKDAY(DATE(YEAR(AO35)+{-1;0;1},1,3))+2))/7)+1,"00"),"")</f>
        <v/>
      </c>
      <c r="AS35" s="2"/>
      <c r="AT35" s="67">
        <f t="shared" ref="AT35" si="708">AO35</f>
        <v>44272</v>
      </c>
      <c r="AU35" s="6"/>
      <c r="AV35" s="84"/>
      <c r="AW35" s="6"/>
      <c r="AX35" s="84"/>
      <c r="AY35" s="73"/>
      <c r="BA35" s="23" t="str">
        <f t="shared" si="17"/>
        <v>S</v>
      </c>
      <c r="BB35" s="24">
        <f t="shared" ref="BB35" si="709">BB33+1</f>
        <v>44303</v>
      </c>
      <c r="BC35" s="22" t="str">
        <f>TEXT(BB35-DATE(An,1,1)+1,"000")&amp;" - "&amp;TEXT(DATE(An,12,31)-BB33,"000")-1</f>
        <v>107 - 258</v>
      </c>
      <c r="BD35" s="108" t="str">
        <f>IFERROR(INDEX(Paramètres_Application!$J$2:$J$35,MATCH(Calendrier_A3!BB35,Paramètres_Application!$I$2:$I$35,0)),"")</f>
        <v/>
      </c>
      <c r="BE35" s="88" t="str">
        <f>IF(BA35="L","S" &amp; TEXT(INT((BB35-LOOKUP(BB35,DATE(YEAR(BB35)+{-1;0;1},1,3)-WEEKDAY(DATE(YEAR(BB35)+{-1;0;1},1,3))+2))/7)+1,"00"),"")</f>
        <v/>
      </c>
      <c r="BF35" s="2"/>
      <c r="BG35" s="67">
        <f t="shared" ref="BG35" si="710">BB35</f>
        <v>44303</v>
      </c>
      <c r="BH35" s="6"/>
      <c r="BI35" s="84"/>
      <c r="BJ35" s="6"/>
      <c r="BK35" s="84"/>
      <c r="BL35" s="73"/>
      <c r="BN35" s="23" t="str">
        <f t="shared" si="18"/>
        <v>L</v>
      </c>
      <c r="BO35" s="24">
        <f t="shared" ref="BO35" si="711">BO33+1</f>
        <v>44333</v>
      </c>
      <c r="BP35" s="22" t="str">
        <f>TEXT(BO35-DATE(An,1,1)+1,"000")&amp;" - "&amp;TEXT(DATE(An,12,31)-BO33,"000")-1</f>
        <v>137 - 228</v>
      </c>
      <c r="BQ35" s="108" t="str">
        <f>IFERROR(INDEX(Paramètres_Application!$J$2:$J$35,MATCH(Calendrier_A3!BO35,Paramètres_Application!$I$2:$I$35,0)),"")</f>
        <v/>
      </c>
      <c r="BR35" s="88" t="str">
        <f>IF(BN35="L","S" &amp; TEXT(INT((BO35-LOOKUP(BO35,DATE(YEAR(BO35)+{-1;0;1},1,3)-WEEKDAY(DATE(YEAR(BO35)+{-1;0;1},1,3))+2))/7)+1,"00"),"")</f>
        <v>S20</v>
      </c>
      <c r="BS35" s="2"/>
      <c r="BT35" s="67">
        <f t="shared" ref="BT35" si="712">BO35</f>
        <v>44333</v>
      </c>
      <c r="BU35" s="6"/>
      <c r="BV35" s="84"/>
      <c r="BW35" s="6"/>
      <c r="BX35" s="84"/>
      <c r="BY35" s="73"/>
      <c r="CA35" s="23" t="str">
        <f t="shared" si="19"/>
        <v>J</v>
      </c>
      <c r="CB35" s="24">
        <f t="shared" ref="CB35" si="713">CB33+1</f>
        <v>44364</v>
      </c>
      <c r="CC35" s="22" t="str">
        <f>TEXT(CB35-DATE(An,1,1)+1,"000")&amp;" - "&amp;TEXT(DATE(An,12,31)-CB33,"000")-1</f>
        <v>168 - 197</v>
      </c>
      <c r="CD35" s="108" t="str">
        <f>IFERROR(INDEX(Paramètres_Application!$J$2:$J$35,MATCH(Calendrier_A3!CB35,Paramètres_Application!$I$2:$I$35,0)),"")</f>
        <v/>
      </c>
      <c r="CE35" s="88" t="str">
        <f>IF(CA35="L","S" &amp; TEXT(INT((CB35-LOOKUP(CB35,DATE(YEAR(CB35)+{-1;0;1},1,3)-WEEKDAY(DATE(YEAR(CB35)+{-1;0;1},1,3))+2))/7)+1,"00"),"")</f>
        <v/>
      </c>
      <c r="CF35" s="2"/>
      <c r="CG35" s="67">
        <f t="shared" ref="CG35" si="714">CB35</f>
        <v>44364</v>
      </c>
      <c r="CH35" s="6"/>
      <c r="CI35" s="84"/>
      <c r="CJ35" s="6"/>
      <c r="CK35" s="84"/>
      <c r="CL35" s="73"/>
      <c r="CN35" s="23" t="str">
        <f t="shared" si="20"/>
        <v>S</v>
      </c>
      <c r="CO35" s="24">
        <f t="shared" ref="CO35" si="715">CO33+1</f>
        <v>44394</v>
      </c>
      <c r="CP35" s="22" t="str">
        <f>TEXT(CO35-DATE(An,1,1)+1,"000")&amp;" - "&amp;TEXT(DATE(An,12,31)-CO33,"000")-1</f>
        <v>198 - 167</v>
      </c>
      <c r="CQ35" s="108" t="str">
        <f>IFERROR(INDEX(Paramètres_Application!$J$2:$J$35,MATCH(Calendrier_A3!CO35,Paramètres_Application!$I$2:$I$35,0)),"")</f>
        <v/>
      </c>
      <c r="CR35" s="88" t="str">
        <f>IF(CN35="L","S" &amp; TEXT(INT((CO35-LOOKUP(CO35,DATE(YEAR(CO35)+{-1;0;1},1,3)-WEEKDAY(DATE(YEAR(CO35)+{-1;0;1},1,3))+2))/7)+1,"00"),"")</f>
        <v/>
      </c>
      <c r="CS35" s="2"/>
      <c r="CT35" s="67">
        <f t="shared" ref="CT35" si="716">CO35</f>
        <v>44394</v>
      </c>
      <c r="CU35" s="6"/>
      <c r="CV35" s="84"/>
      <c r="CW35" s="6"/>
      <c r="CX35" s="84"/>
      <c r="CY35" s="73"/>
      <c r="CZ35" s="18"/>
      <c r="DA35" s="23" t="str">
        <f t="shared" si="21"/>
        <v>J</v>
      </c>
      <c r="DB35" s="24">
        <f t="shared" ref="DB35" si="717">DB33+1</f>
        <v>44364</v>
      </c>
      <c r="DC35" s="22" t="str">
        <f>TEXT(DB35-DATE(An,1,1)+1,"000")&amp;" - "&amp;TEXT(DATE(An,12,31)-DB33,"000")-1</f>
        <v>168 - 197</v>
      </c>
      <c r="DD35" s="108" t="str">
        <f>IFERROR(INDEX(Paramètres_Application!$J$2:$J$35,MATCH(Calendrier_A3!DB35,Paramètres_Application!$I$2:$I$35,0)),"")</f>
        <v/>
      </c>
      <c r="DE35" s="88" t="str">
        <f>IF(DA35="L","S" &amp; TEXT(INT((DB35-LOOKUP(DB35,DATE(YEAR(DB35)+{-1;0;1},1,3)-WEEKDAY(DATE(YEAR(DB35)+{-1;0;1},1,3))+2))/7)+1,"00"),"")</f>
        <v/>
      </c>
      <c r="DF35" s="2"/>
      <c r="DG35" s="67">
        <f t="shared" ref="DG35" si="718">DB35</f>
        <v>44364</v>
      </c>
      <c r="DH35" s="6"/>
      <c r="DI35" s="84"/>
      <c r="DJ35" s="6"/>
      <c r="DK35" s="84"/>
      <c r="DL35" s="73"/>
      <c r="DN35" s="23" t="str">
        <f t="shared" si="22"/>
        <v>S</v>
      </c>
      <c r="DO35" s="24">
        <f t="shared" ref="DO35" si="719">DO33+1</f>
        <v>44394</v>
      </c>
      <c r="DP35" s="22" t="str">
        <f>TEXT(DO35-DATE(An,1,1)+1,"000")&amp;" - "&amp;TEXT(DATE(An,12,31)-DO33,"000")-1</f>
        <v>198 - 167</v>
      </c>
      <c r="DQ35" s="108" t="str">
        <f>IFERROR(INDEX(Paramètres_Application!$J$2:$J$35,MATCH(Calendrier_A3!DO35,Paramètres_Application!$I$2:$I$35,0)),"")</f>
        <v/>
      </c>
      <c r="DR35" s="88" t="str">
        <f>IF(DN35="L","S" &amp; TEXT(INT((DO35-LOOKUP(DO35,DATE(YEAR(DO35)+{-1;0;1},1,3)-WEEKDAY(DATE(YEAR(DO35)+{-1;0;1},1,3))+2))/7)+1,"00"),"")</f>
        <v/>
      </c>
      <c r="DS35" s="2"/>
      <c r="DT35" s="67">
        <f t="shared" ref="DT35" si="720">DO35</f>
        <v>44394</v>
      </c>
      <c r="DU35" s="6"/>
      <c r="DV35" s="84"/>
      <c r="DW35" s="6"/>
      <c r="DX35" s="84"/>
      <c r="DY35" s="73"/>
      <c r="EA35" s="23" t="str">
        <f t="shared" si="23"/>
        <v>M</v>
      </c>
      <c r="EB35" s="24">
        <f t="shared" ref="EB35" si="721">EB33+1</f>
        <v>44425</v>
      </c>
      <c r="EC35" s="22" t="str">
        <f>TEXT(EB35-DATE(An,1,1)+1,"000")&amp;" - "&amp;TEXT(DATE(An,12,31)-EB33,"000")-1</f>
        <v>229 - 136</v>
      </c>
      <c r="ED35" s="108" t="str">
        <f>IFERROR(INDEX(Paramètres_Application!$J$2:$J$35,MATCH(Calendrier_A3!EB35,Paramètres_Application!$I$2:$I$35,0)),"")</f>
        <v/>
      </c>
      <c r="EE35" s="88" t="str">
        <f>IF(EA35="L","S" &amp; TEXT(INT((EB35-LOOKUP(EB35,DATE(YEAR(EB35)+{-1;0;1},1,3)-WEEKDAY(DATE(YEAR(EB35)+{-1;0;1},1,3))+2))/7)+1,"00"),"")</f>
        <v/>
      </c>
      <c r="EF35" s="2"/>
      <c r="EG35" s="67">
        <f t="shared" ref="EG35" si="722">EB35</f>
        <v>44425</v>
      </c>
      <c r="EH35" s="6"/>
      <c r="EI35" s="84"/>
      <c r="EJ35" s="6"/>
      <c r="EK35" s="84"/>
      <c r="EL35" s="73"/>
      <c r="EN35" s="23" t="str">
        <f t="shared" si="24"/>
        <v>V</v>
      </c>
      <c r="EO35" s="24">
        <f t="shared" ref="EO35" si="723">EO33+1</f>
        <v>44456</v>
      </c>
      <c r="EP35" s="22" t="str">
        <f>TEXT(EO35-DATE(An,1,1)+1,"000")&amp;" - "&amp;TEXT(DATE(An,12,31)-EO33,"000")-1</f>
        <v>260 - 105</v>
      </c>
      <c r="EQ35" s="108" t="str">
        <f>IFERROR(INDEX(Paramètres_Application!$J$2:$J$35,MATCH(Calendrier_A3!EO35,Paramètres_Application!$I$2:$I$35,0)),"")</f>
        <v/>
      </c>
      <c r="ER35" s="88" t="str">
        <f>IF(EN35="L","S" &amp; TEXT(INT((EO35-LOOKUP(EO35,DATE(YEAR(EO35)+{-1;0;1},1,3)-WEEKDAY(DATE(YEAR(EO35)+{-1;0;1},1,3))+2))/7)+1,"00"),"")</f>
        <v/>
      </c>
      <c r="ES35" s="2"/>
      <c r="ET35" s="67">
        <f t="shared" ref="ET35" si="724">EO35</f>
        <v>44456</v>
      </c>
      <c r="EU35" s="6"/>
      <c r="EV35" s="84"/>
      <c r="EW35" s="6"/>
      <c r="EX35" s="84"/>
      <c r="EY35" s="73"/>
      <c r="FA35" s="23" t="str">
        <f t="shared" si="25"/>
        <v>D</v>
      </c>
      <c r="FB35" s="24">
        <f t="shared" ref="FB35" si="725">FB33+1</f>
        <v>44486</v>
      </c>
      <c r="FC35" s="22" t="str">
        <f>TEXT(FB35-DATE(An,1,1)+1,"000")&amp;" - "&amp;TEXT(DATE(An,12,31)-FB33,"000")-1</f>
        <v>290 - 75</v>
      </c>
      <c r="FD35" s="108" t="str">
        <f>IFERROR(INDEX(Paramètres_Application!$J$2:$J$35,MATCH(Calendrier_A3!FB35,Paramètres_Application!$I$2:$I$35,0)),"")</f>
        <v/>
      </c>
      <c r="FE35" s="88" t="str">
        <f>IF(FA35="L","S" &amp; TEXT(INT((FB35-LOOKUP(FB35,DATE(YEAR(FB35)+{-1;0;1},1,3)-WEEKDAY(DATE(YEAR(FB35)+{-1;0;1},1,3))+2))/7)+1,"00"),"")</f>
        <v/>
      </c>
      <c r="FF35" s="2"/>
      <c r="FG35" s="67">
        <f t="shared" ref="FG35" si="726">FB35</f>
        <v>44486</v>
      </c>
      <c r="FH35" s="6"/>
      <c r="FI35" s="84"/>
      <c r="FJ35" s="6"/>
      <c r="FK35" s="84"/>
      <c r="FL35" s="73"/>
      <c r="FN35" s="23" t="str">
        <f t="shared" si="26"/>
        <v>M</v>
      </c>
      <c r="FO35" s="24">
        <f t="shared" ref="FO35" si="727">FO33+1</f>
        <v>44517</v>
      </c>
      <c r="FP35" s="22" t="str">
        <f>TEXT(FO35-DATE(An,1,1)+1,"000")&amp;" - "&amp;TEXT(DATE(An,12,31)-FO33,"000")-1</f>
        <v>321 - 44</v>
      </c>
      <c r="FQ35" s="108" t="str">
        <f>IFERROR(INDEX(Paramètres_Application!$J$2:$J$35,MATCH(Calendrier_A3!FO35,Paramètres_Application!$I$2:$I$35,0)),"")</f>
        <v/>
      </c>
      <c r="FR35" s="88" t="str">
        <f>IF(FN35="L","S" &amp; TEXT(INT((FO35-LOOKUP(FO35,DATE(YEAR(FO35)+{-1;0;1},1,3)-WEEKDAY(DATE(YEAR(FO35)+{-1;0;1},1,3))+2))/7)+1,"00"),"")</f>
        <v/>
      </c>
      <c r="FS35" s="32"/>
      <c r="FT35" s="67">
        <f t="shared" ref="FT35" si="728">FO35</f>
        <v>44517</v>
      </c>
      <c r="FU35" s="6"/>
      <c r="FV35" s="84"/>
      <c r="FW35" s="6"/>
      <c r="FX35" s="84"/>
      <c r="FY35" s="73"/>
      <c r="GA35" s="23" t="str">
        <f t="shared" si="27"/>
        <v>V</v>
      </c>
      <c r="GB35" s="24">
        <f t="shared" ref="GB35" si="729">GB33+1</f>
        <v>44547</v>
      </c>
      <c r="GC35" s="22" t="str">
        <f>TEXT(GB35-DATE(An,1,1)+1,"000")&amp;" - "&amp;TEXT(DATE(An,12,31)-GB33,"000")-1</f>
        <v>351 - 14</v>
      </c>
      <c r="GD35" s="108" t="str">
        <f>IFERROR(INDEX(Paramètres_Application!$J$2:$J$35,MATCH(Calendrier_A3!GB35,Paramètres_Application!$I$2:$I$35,0)),"")</f>
        <v/>
      </c>
      <c r="GE35" s="88" t="str">
        <f>IF(GA35="L","S" &amp; TEXT(INT((GB35-LOOKUP(GB35,DATE(YEAR(GB35)+{-1;0;1},1,3)-WEEKDAY(DATE(YEAR(GB35)+{-1;0;1},1,3))+2))/7)+1,"00"),"")</f>
        <v/>
      </c>
      <c r="GF35" s="2"/>
      <c r="GG35" s="67">
        <f t="shared" ref="GG35" si="730">GB35</f>
        <v>44547</v>
      </c>
      <c r="GH35" s="6"/>
      <c r="GI35" s="84"/>
      <c r="GJ35" s="6"/>
      <c r="GK35" s="84"/>
      <c r="GL35" s="73"/>
      <c r="GN35" s="23" t="str">
        <f t="shared" si="28"/>
        <v>L</v>
      </c>
      <c r="GO35" s="24">
        <f t="shared" ref="GO35" si="731">GO33+1</f>
        <v>44578</v>
      </c>
      <c r="GP35" s="22" t="str">
        <f>TEXT(GO35-DATE(An+1,1,1)+1,"000")&amp;" - "&amp;TEXT(DATE(An+1,12,31)-GO33,"000")-1</f>
        <v>017 - 348</v>
      </c>
      <c r="GQ35" s="108" t="str">
        <f>IFERROR(INDEX(Paramètres_Application!$J$2:$J$35,MATCH(Calendrier_A3!GO35,Paramètres_Application!$I$2:$I$35,0)),"")</f>
        <v/>
      </c>
      <c r="GR35" s="88" t="str">
        <f>IF(GN35="L","S" &amp; TEXT(INT((GO35-LOOKUP(GO35,DATE(YEAR(GO35)+{-1;0;1},1,3)-WEEKDAY(DATE(YEAR(GO35)+{-1;0;1},1,3))+2))/7)+1,"00"),"")</f>
        <v>S03</v>
      </c>
      <c r="GS35" s="2"/>
      <c r="GT35" s="67">
        <f t="shared" ref="GT35" si="732">GO35</f>
        <v>44578</v>
      </c>
      <c r="GU35" s="6"/>
      <c r="GV35" s="84"/>
      <c r="GW35" s="6"/>
      <c r="GX35" s="84"/>
      <c r="GY35" s="73"/>
    </row>
    <row r="36" spans="1:207" ht="22.5" customHeight="1" x14ac:dyDescent="0.25">
      <c r="A36" s="81" t="str">
        <f>INDEX(Paramètres_Application!$N$1:$N$367,SUMPRODUCT((Paramètres_Application!$L$2:$L$367=MONTH(B35))*(DAY(B35)=Paramètres_Application!$M$2:$M$367)*ROW(Paramètres_Application!$L$2:$L$367)))</f>
        <v xml:space="preserve"> Gaël</v>
      </c>
      <c r="B36" s="82"/>
      <c r="C36" s="83"/>
      <c r="D36" s="109"/>
      <c r="E36" s="89"/>
      <c r="F36" s="2"/>
      <c r="G36" s="67">
        <f t="shared" ref="G36" si="733">B35</f>
        <v>44182</v>
      </c>
      <c r="H36" s="6"/>
      <c r="I36" s="84"/>
      <c r="J36" s="6"/>
      <c r="K36" s="84"/>
      <c r="L36" s="73"/>
      <c r="N36" s="81" t="str">
        <f>INDEX(Paramètres_Application!$N$1:$N$367,SUMPRODUCT((Paramètres_Application!$L$2:$L$367=MONTH(O35))*(DAY(O35)=Paramètres_Application!$M$2:$M$367)*ROW(Paramètres_Application!$L$2:$L$367)))</f>
        <v xml:space="preserve"> Roseline</v>
      </c>
      <c r="O36" s="82"/>
      <c r="P36" s="83"/>
      <c r="Q36" s="109"/>
      <c r="R36" s="89"/>
      <c r="S36" s="2"/>
      <c r="T36" s="67">
        <f t="shared" ref="T36" si="734">O35</f>
        <v>44213</v>
      </c>
      <c r="U36" s="6"/>
      <c r="V36" s="84"/>
      <c r="W36" s="6"/>
      <c r="X36" s="84"/>
      <c r="Y36" s="73"/>
      <c r="AA36" s="81" t="str">
        <f>INDEX(Paramètres_Application!$N$1:$N$367,SUMPRODUCT((Paramètres_Application!$L$2:$L$367=MONTH(AB35))*(DAY(AB35)=Paramètres_Application!$M$2:$M$367)*ROW(Paramètres_Application!$L$2:$L$367)))</f>
        <v xml:space="preserve"> Alexis</v>
      </c>
      <c r="AB36" s="82"/>
      <c r="AC36" s="83"/>
      <c r="AD36" s="109"/>
      <c r="AE36" s="89"/>
      <c r="AF36" s="2"/>
      <c r="AG36" s="67">
        <f t="shared" ref="AG36" si="735">AB35</f>
        <v>44244</v>
      </c>
      <c r="AH36" s="6"/>
      <c r="AI36" s="84"/>
      <c r="AJ36" s="6"/>
      <c r="AK36" s="84"/>
      <c r="AL36" s="73"/>
      <c r="AN36" s="81" t="str">
        <f>INDEX(Paramètres_Application!$N$1:$N$367,SUMPRODUCT((Paramètres_Application!$L$2:$L$367=MONTH(AO35))*(DAY(AO35)=Paramètres_Application!$M$2:$M$367)*ROW(Paramètres_Application!$L$2:$L$367)))</f>
        <v xml:space="preserve"> Patrice</v>
      </c>
      <c r="AO36" s="82"/>
      <c r="AP36" s="83"/>
      <c r="AQ36" s="109"/>
      <c r="AR36" s="89"/>
      <c r="AS36" s="2"/>
      <c r="AT36" s="67">
        <f t="shared" ref="AT36" si="736">AO35</f>
        <v>44272</v>
      </c>
      <c r="AU36" s="6"/>
      <c r="AV36" s="84"/>
      <c r="AW36" s="6"/>
      <c r="AX36" s="84"/>
      <c r="AY36" s="73"/>
      <c r="BA36" s="81" t="str">
        <f>INDEX(Paramètres_Application!$N$1:$N$367,SUMPRODUCT((Paramètres_Application!$L$2:$L$367=MONTH(BB35))*(DAY(BB35)=Paramètres_Application!$M$2:$M$367)*ROW(Paramètres_Application!$L$2:$L$367)))</f>
        <v xml:space="preserve"> Anicet</v>
      </c>
      <c r="BB36" s="82"/>
      <c r="BC36" s="83"/>
      <c r="BD36" s="109"/>
      <c r="BE36" s="89"/>
      <c r="BF36" s="2"/>
      <c r="BG36" s="67">
        <f t="shared" ref="BG36" si="737">BB35</f>
        <v>44303</v>
      </c>
      <c r="BH36" s="6"/>
      <c r="BI36" s="84"/>
      <c r="BJ36" s="6"/>
      <c r="BK36" s="84"/>
      <c r="BL36" s="73"/>
      <c r="BN36" s="81" t="str">
        <f>INDEX(Paramètres_Application!$N$1:$N$367,SUMPRODUCT((Paramètres_Application!$L$2:$L$367=MONTH(BO35))*(DAY(BO35)=Paramètres_Application!$M$2:$M$367)*ROW(Paramètres_Application!$L$2:$L$367)))</f>
        <v xml:space="preserve"> Pascal</v>
      </c>
      <c r="BO36" s="82"/>
      <c r="BP36" s="83"/>
      <c r="BQ36" s="109"/>
      <c r="BR36" s="89"/>
      <c r="BS36" s="2"/>
      <c r="BT36" s="67">
        <f t="shared" ref="BT36" si="738">BO35</f>
        <v>44333</v>
      </c>
      <c r="BU36" s="6"/>
      <c r="BV36" s="84"/>
      <c r="BW36" s="6"/>
      <c r="BX36" s="84"/>
      <c r="BY36" s="73"/>
      <c r="CA36" s="81" t="str">
        <f>INDEX(Paramètres_Application!$N$1:$N$367,SUMPRODUCT((Paramètres_Application!$L$2:$L$367=MONTH(CB35))*(DAY(CB35)=Paramètres_Application!$M$2:$M$367)*ROW(Paramètres_Application!$L$2:$L$367)))</f>
        <v xml:space="preserve"> Hervé</v>
      </c>
      <c r="CB36" s="82"/>
      <c r="CC36" s="83"/>
      <c r="CD36" s="109"/>
      <c r="CE36" s="89"/>
      <c r="CF36" s="2"/>
      <c r="CG36" s="67">
        <f t="shared" ref="CG36" si="739">CB35</f>
        <v>44364</v>
      </c>
      <c r="CH36" s="6"/>
      <c r="CI36" s="84"/>
      <c r="CJ36" s="6"/>
      <c r="CK36" s="84"/>
      <c r="CL36" s="73"/>
      <c r="CN36" s="81" t="str">
        <f>INDEX(Paramètres_Application!$N$1:$N$367,SUMPRODUCT((Paramètres_Application!$L$2:$L$367=MONTH(CO35))*(DAY(CO35)=Paramètres_Application!$M$2:$M$367)*ROW(Paramètres_Application!$L$2:$L$367)))</f>
        <v xml:space="preserve"> Charlotte</v>
      </c>
      <c r="CO36" s="82"/>
      <c r="CP36" s="83"/>
      <c r="CQ36" s="109"/>
      <c r="CR36" s="89"/>
      <c r="CS36" s="2"/>
      <c r="CT36" s="67">
        <f t="shared" ref="CT36" si="740">CO35</f>
        <v>44394</v>
      </c>
      <c r="CU36" s="6"/>
      <c r="CV36" s="84"/>
      <c r="CW36" s="6"/>
      <c r="CX36" s="84"/>
      <c r="CY36" s="73"/>
      <c r="CZ36" s="18"/>
      <c r="DA36" s="81" t="str">
        <f>INDEX(Paramètres_Application!$N$1:$N$367,SUMPRODUCT((Paramètres_Application!$L$2:$L$367=MONTH(DB35))*(DAY(DB35)=Paramètres_Application!$M$2:$M$367)*ROW(Paramètres_Application!$L$2:$L$367)))</f>
        <v xml:space="preserve"> Hervé</v>
      </c>
      <c r="DB36" s="82"/>
      <c r="DC36" s="83"/>
      <c r="DD36" s="109"/>
      <c r="DE36" s="89"/>
      <c r="DF36" s="2"/>
      <c r="DG36" s="67">
        <f t="shared" ref="DG36" si="741">DB35</f>
        <v>44364</v>
      </c>
      <c r="DH36" s="6"/>
      <c r="DI36" s="84"/>
      <c r="DJ36" s="6"/>
      <c r="DK36" s="84"/>
      <c r="DL36" s="73"/>
      <c r="DN36" s="81" t="str">
        <f>INDEX(Paramètres_Application!$N$1:$N$367,SUMPRODUCT((Paramètres_Application!$L$2:$L$367=MONTH(DO35))*(DAY(DO35)=Paramètres_Application!$M$2:$M$367)*ROW(Paramètres_Application!$L$2:$L$367)))</f>
        <v xml:space="preserve"> Charlotte</v>
      </c>
      <c r="DO36" s="82"/>
      <c r="DP36" s="83"/>
      <c r="DQ36" s="109"/>
      <c r="DR36" s="89"/>
      <c r="DS36" s="2"/>
      <c r="DT36" s="67">
        <f t="shared" ref="DT36" si="742">DO35</f>
        <v>44394</v>
      </c>
      <c r="DU36" s="6"/>
      <c r="DV36" s="84"/>
      <c r="DW36" s="6"/>
      <c r="DX36" s="84"/>
      <c r="DY36" s="73"/>
      <c r="EA36" s="81" t="str">
        <f>INDEX(Paramètres_Application!$N$1:$N$367,SUMPRODUCT((Paramètres_Application!$L$2:$L$367=MONTH(EB35))*(DAY(EB35)=Paramètres_Application!$M$2:$M$367)*ROW(Paramètres_Application!$L$2:$L$367)))</f>
        <v xml:space="preserve"> Hyacinthe</v>
      </c>
      <c r="EB36" s="82"/>
      <c r="EC36" s="83"/>
      <c r="ED36" s="109"/>
      <c r="EE36" s="89"/>
      <c r="EF36" s="2"/>
      <c r="EG36" s="67">
        <f t="shared" ref="EG36" si="743">EB35</f>
        <v>44425</v>
      </c>
      <c r="EH36" s="6"/>
      <c r="EI36" s="84"/>
      <c r="EJ36" s="6"/>
      <c r="EK36" s="84"/>
      <c r="EL36" s="73"/>
      <c r="EN36" s="81" t="str">
        <f>INDEX(Paramètres_Application!$N$1:$N$367,SUMPRODUCT((Paramètres_Application!$L$2:$L$367=MONTH(EO35))*(DAY(EO35)=Paramètres_Application!$M$2:$M$367)*ROW(Paramètres_Application!$L$2:$L$367)))</f>
        <v xml:space="preserve"> Renaud</v>
      </c>
      <c r="EO36" s="82"/>
      <c r="EP36" s="83"/>
      <c r="EQ36" s="109"/>
      <c r="ER36" s="89"/>
      <c r="ES36" s="2"/>
      <c r="ET36" s="67">
        <f t="shared" ref="ET36" si="744">EO35</f>
        <v>44456</v>
      </c>
      <c r="EU36" s="6"/>
      <c r="EV36" s="84"/>
      <c r="EW36" s="6"/>
      <c r="EX36" s="84"/>
      <c r="EY36" s="73"/>
      <c r="FA36" s="81" t="str">
        <f>INDEX(Paramètres_Application!$N$1:$N$367,SUMPRODUCT((Paramètres_Application!$L$2:$L$367=MONTH(FB35))*(DAY(FB35)=Paramètres_Application!$M$2:$M$367)*ROW(Paramètres_Application!$L$2:$L$367)))</f>
        <v xml:space="preserve"> Baudoin</v>
      </c>
      <c r="FB36" s="82"/>
      <c r="FC36" s="83"/>
      <c r="FD36" s="109"/>
      <c r="FE36" s="89"/>
      <c r="FF36" s="2"/>
      <c r="FG36" s="67">
        <f t="shared" ref="FG36" si="745">FB35</f>
        <v>44486</v>
      </c>
      <c r="FH36" s="6"/>
      <c r="FI36" s="84"/>
      <c r="FJ36" s="6"/>
      <c r="FK36" s="84"/>
      <c r="FL36" s="73"/>
      <c r="FN36" s="81" t="str">
        <f>INDEX(Paramètres_Application!$N$1:$N$367,SUMPRODUCT((Paramètres_Application!$L$2:$L$367=MONTH(FO35))*(DAY(FO35)=Paramètres_Application!$M$2:$M$367)*ROW(Paramètres_Application!$L$2:$L$367)))</f>
        <v xml:space="preserve"> Elisabeth</v>
      </c>
      <c r="FO36" s="82"/>
      <c r="FP36" s="83"/>
      <c r="FQ36" s="109"/>
      <c r="FR36" s="89"/>
      <c r="FS36" s="32"/>
      <c r="FT36" s="67">
        <f t="shared" ref="FT36" si="746">FO35</f>
        <v>44517</v>
      </c>
      <c r="FU36" s="6"/>
      <c r="FV36" s="84"/>
      <c r="FW36" s="6"/>
      <c r="FX36" s="84"/>
      <c r="FY36" s="73"/>
      <c r="GA36" s="81" t="str">
        <f>INDEX(Paramètres_Application!$N$1:$N$367,SUMPRODUCT((Paramètres_Application!$L$2:$L$367=MONTH(GB35))*(DAY(GB35)=Paramètres_Application!$M$2:$M$367)*ROW(Paramètres_Application!$L$2:$L$367)))</f>
        <v xml:space="preserve"> Gaël</v>
      </c>
      <c r="GB36" s="82"/>
      <c r="GC36" s="83"/>
      <c r="GD36" s="109"/>
      <c r="GE36" s="89"/>
      <c r="GF36" s="2"/>
      <c r="GG36" s="67">
        <f t="shared" ref="GG36" si="747">GB35</f>
        <v>44547</v>
      </c>
      <c r="GH36" s="6"/>
      <c r="GI36" s="84"/>
      <c r="GJ36" s="6"/>
      <c r="GK36" s="84"/>
      <c r="GL36" s="73"/>
      <c r="GN36" s="81" t="str">
        <f>INDEX(Paramètres_Application!$N$1:$N$367,SUMPRODUCT((Paramètres_Application!$L$2:$L$367=MONTH(GO35))*(DAY(GO35)=Paramètres_Application!$M$2:$M$367)*ROW(Paramètres_Application!$L$2:$L$367)))</f>
        <v xml:space="preserve"> Roseline</v>
      </c>
      <c r="GO36" s="82"/>
      <c r="GP36" s="83"/>
      <c r="GQ36" s="109"/>
      <c r="GR36" s="89"/>
      <c r="GS36" s="2"/>
      <c r="GT36" s="67">
        <f t="shared" ref="GT36" si="748">GO35</f>
        <v>44578</v>
      </c>
      <c r="GU36" s="6"/>
      <c r="GV36" s="84"/>
      <c r="GW36" s="6"/>
      <c r="GX36" s="84"/>
      <c r="GY36" s="73"/>
    </row>
    <row r="37" spans="1:207" ht="22.5" customHeight="1" x14ac:dyDescent="0.25">
      <c r="A37" s="23" t="str">
        <f t="shared" si="13"/>
        <v>V</v>
      </c>
      <c r="B37" s="24">
        <f t="shared" ref="B37" si="749">B35+1</f>
        <v>44183</v>
      </c>
      <c r="C37" s="22" t="str">
        <f>TEXT(B37-DATE(An-1,1,1)+((DATE(An,1,1)-DATE(An-1,1,1))-365),"000")&amp;" - "&amp;TEXT(DATE(An-1,12,31)-B37,"000")</f>
        <v>353 - 013</v>
      </c>
      <c r="D37" s="108" t="str">
        <f>IFERROR(INDEX(Paramètres_Application!$J$2:$J$35,MATCH(Calendrier_A3!B37,Paramètres_Application!$I$2:$I$35,0)),"")</f>
        <v/>
      </c>
      <c r="E37" s="88" t="str">
        <f>IF(A37="L","S" &amp; TEXT(INT((B37-LOOKUP(B37,DATE(YEAR(B37)+{-1;0;1},1,3)-WEEKDAY(DATE(YEAR(B37)+{-1;0;1},1,3))+2))/7)+1,"00"),"")</f>
        <v/>
      </c>
      <c r="F37" s="2"/>
      <c r="G37" s="67">
        <f t="shared" ref="G37" si="750">B37</f>
        <v>44183</v>
      </c>
      <c r="H37" s="6"/>
      <c r="I37" s="84"/>
      <c r="J37" s="6"/>
      <c r="K37" s="84"/>
      <c r="L37" s="73"/>
      <c r="N37" s="9" t="str">
        <f t="shared" si="14"/>
        <v>L</v>
      </c>
      <c r="O37" s="21">
        <f t="shared" ref="O37" si="751">O35+1</f>
        <v>44214</v>
      </c>
      <c r="P37" s="22" t="str">
        <f>TEXT(O37-DATE(An,1,1)+1,"000")&amp;" - "&amp;TEXT(DATE(An,12,31)-O35,"000")-1</f>
        <v>018 - 347</v>
      </c>
      <c r="Q37" s="108" t="str">
        <f>IFERROR(INDEX(Paramètres_Application!$J$2:$J$35,MATCH(Calendrier_A3!O37,Paramètres_Application!$I$2:$I$35,0)),"")</f>
        <v/>
      </c>
      <c r="R37" s="88" t="str">
        <f>IF(N37="L","S" &amp; TEXT(INT((O37-LOOKUP(O37,DATE(YEAR(O37)+{-1;0;1},1,3)-WEEKDAY(DATE(YEAR(O37)+{-1;0;1},1,3))+2))/7)+1,"00"),"")</f>
        <v>S03</v>
      </c>
      <c r="S37" s="2"/>
      <c r="T37" s="67">
        <f t="shared" ref="T37" si="752">O37</f>
        <v>44214</v>
      </c>
      <c r="U37" s="6"/>
      <c r="V37" s="84"/>
      <c r="W37" s="6"/>
      <c r="X37" s="84"/>
      <c r="Y37" s="73"/>
      <c r="AA37" s="23" t="str">
        <f t="shared" si="15"/>
        <v>J</v>
      </c>
      <c r="AB37" s="24">
        <f t="shared" ref="AB37" si="753">AB35+1</f>
        <v>44245</v>
      </c>
      <c r="AC37" s="22" t="str">
        <f>TEXT(AB37-DATE(An,1,1)+1,"000")&amp;" - "&amp;TEXT(DATE(An,12,31)-AB35,"000")-1</f>
        <v>049 - 316</v>
      </c>
      <c r="AD37" s="108" t="str">
        <f>IFERROR(INDEX(Paramètres_Application!$J$2:$J$35,MATCH(Calendrier_A3!AB37,Paramètres_Application!$I$2:$I$35,0)),"")</f>
        <v/>
      </c>
      <c r="AE37" s="88" t="str">
        <f>IF(AA37="L","S" &amp; TEXT(INT((AB37-LOOKUP(AB37,DATE(YEAR(AB37)+{-1;0;1},1,3)-WEEKDAY(DATE(YEAR(AB37)+{-1;0;1},1,3))+2))/7)+1,"00"),"")</f>
        <v/>
      </c>
      <c r="AF37" s="2"/>
      <c r="AG37" s="67">
        <f t="shared" ref="AG37" si="754">AB37</f>
        <v>44245</v>
      </c>
      <c r="AH37" s="6"/>
      <c r="AI37" s="84"/>
      <c r="AJ37" s="6"/>
      <c r="AK37" s="84"/>
      <c r="AL37" s="73"/>
      <c r="AN37" s="23" t="str">
        <f t="shared" si="16"/>
        <v>J</v>
      </c>
      <c r="AO37" s="24">
        <f t="shared" ref="AO37" si="755">AO35+1</f>
        <v>44273</v>
      </c>
      <c r="AP37" s="22" t="str">
        <f>TEXT(AO37-DATE(An,1,1)+1,"000")&amp;" - "&amp;TEXT(DATE(An,12,31)-AO35,"000")-1</f>
        <v>077 - 288</v>
      </c>
      <c r="AQ37" s="108" t="str">
        <f>IFERROR(INDEX(Paramètres_Application!$J$2:$J$35,MATCH(Calendrier_A3!AO37,Paramètres_Application!$I$2:$I$35,0)),"")</f>
        <v/>
      </c>
      <c r="AR37" s="88" t="str">
        <f>IF(AN37="L","S" &amp; TEXT(INT((AO37-LOOKUP(AO37,DATE(YEAR(AO37)+{-1;0;1},1,3)-WEEKDAY(DATE(YEAR(AO37)+{-1;0;1},1,3))+2))/7)+1,"00"),"")</f>
        <v/>
      </c>
      <c r="AS37" s="2"/>
      <c r="AT37" s="67">
        <f t="shared" ref="AT37" si="756">AO37</f>
        <v>44273</v>
      </c>
      <c r="AU37" s="6"/>
      <c r="AV37" s="84"/>
      <c r="AW37" s="6"/>
      <c r="AX37" s="84"/>
      <c r="AY37" s="73"/>
      <c r="BA37" s="23" t="str">
        <f t="shared" si="17"/>
        <v>D</v>
      </c>
      <c r="BB37" s="24">
        <f t="shared" ref="BB37" si="757">BB35+1</f>
        <v>44304</v>
      </c>
      <c r="BC37" s="22" t="str">
        <f>TEXT(BB37-DATE(An,1,1)+1,"000")&amp;" - "&amp;TEXT(DATE(An,12,31)-BB35,"000")-1</f>
        <v>108 - 257</v>
      </c>
      <c r="BD37" s="108" t="str">
        <f>IFERROR(INDEX(Paramètres_Application!$J$2:$J$35,MATCH(Calendrier_A3!BB37,Paramètres_Application!$I$2:$I$35,0)),"")</f>
        <v/>
      </c>
      <c r="BE37" s="88" t="str">
        <f>IF(BA37="L","S" &amp; TEXT(INT((BB37-LOOKUP(BB37,DATE(YEAR(BB37)+{-1;0;1},1,3)-WEEKDAY(DATE(YEAR(BB37)+{-1;0;1},1,3))+2))/7)+1,"00"),"")</f>
        <v/>
      </c>
      <c r="BF37" s="2"/>
      <c r="BG37" s="67">
        <f t="shared" ref="BG37" si="758">BB37</f>
        <v>44304</v>
      </c>
      <c r="BH37" s="6"/>
      <c r="BI37" s="84"/>
      <c r="BJ37" s="6"/>
      <c r="BK37" s="84"/>
      <c r="BL37" s="73"/>
      <c r="BN37" s="23" t="str">
        <f t="shared" si="18"/>
        <v>M</v>
      </c>
      <c r="BO37" s="24">
        <f t="shared" ref="BO37" si="759">BO35+1</f>
        <v>44334</v>
      </c>
      <c r="BP37" s="22" t="str">
        <f>TEXT(BO37-DATE(An,1,1)+1,"000")&amp;" - "&amp;TEXT(DATE(An,12,31)-BO35,"000")-1</f>
        <v>138 - 227</v>
      </c>
      <c r="BQ37" s="108" t="str">
        <f>IFERROR(INDEX(Paramètres_Application!$J$2:$J$35,MATCH(Calendrier_A3!BO37,Paramètres_Application!$I$2:$I$35,0)),"")</f>
        <v/>
      </c>
      <c r="BR37" s="88" t="str">
        <f>IF(BN37="L","S" &amp; TEXT(INT((BO37-LOOKUP(BO37,DATE(YEAR(BO37)+{-1;0;1},1,3)-WEEKDAY(DATE(YEAR(BO37)+{-1;0;1},1,3))+2))/7)+1,"00"),"")</f>
        <v/>
      </c>
      <c r="BS37" s="2"/>
      <c r="BT37" s="67">
        <f t="shared" ref="BT37" si="760">BO37</f>
        <v>44334</v>
      </c>
      <c r="BU37" s="6"/>
      <c r="BV37" s="84"/>
      <c r="BW37" s="6"/>
      <c r="BX37" s="84"/>
      <c r="BY37" s="73"/>
      <c r="CA37" s="23" t="str">
        <f t="shared" si="19"/>
        <v>V</v>
      </c>
      <c r="CB37" s="24">
        <f t="shared" ref="CB37" si="761">CB35+1</f>
        <v>44365</v>
      </c>
      <c r="CC37" s="22" t="str">
        <f>TEXT(CB37-DATE(An,1,1)+1,"000")&amp;" - "&amp;TEXT(DATE(An,12,31)-CB35,"000")-1</f>
        <v>169 - 196</v>
      </c>
      <c r="CD37" s="108" t="str">
        <f>IFERROR(INDEX(Paramètres_Application!$J$2:$J$35,MATCH(Calendrier_A3!CB37,Paramètres_Application!$I$2:$I$35,0)),"")</f>
        <v/>
      </c>
      <c r="CE37" s="88" t="str">
        <f>IF(CA37="L","S" &amp; TEXT(INT((CB37-LOOKUP(CB37,DATE(YEAR(CB37)+{-1;0;1},1,3)-WEEKDAY(DATE(YEAR(CB37)+{-1;0;1},1,3))+2))/7)+1,"00"),"")</f>
        <v/>
      </c>
      <c r="CF37" s="2"/>
      <c r="CG37" s="67">
        <f t="shared" ref="CG37" si="762">CB37</f>
        <v>44365</v>
      </c>
      <c r="CH37" s="6"/>
      <c r="CI37" s="84"/>
      <c r="CJ37" s="6"/>
      <c r="CK37" s="84"/>
      <c r="CL37" s="73"/>
      <c r="CN37" s="23" t="str">
        <f t="shared" si="20"/>
        <v>D</v>
      </c>
      <c r="CO37" s="24">
        <f t="shared" ref="CO37" si="763">CO35+1</f>
        <v>44395</v>
      </c>
      <c r="CP37" s="22" t="str">
        <f>TEXT(CO37-DATE(An,1,1)+1,"000")&amp;" - "&amp;TEXT(DATE(An,12,31)-CO35,"000")-1</f>
        <v>199 - 166</v>
      </c>
      <c r="CQ37" s="108" t="str">
        <f>IFERROR(INDEX(Paramètres_Application!$J$2:$J$35,MATCH(Calendrier_A3!CO37,Paramètres_Application!$I$2:$I$35,0)),"")</f>
        <v/>
      </c>
      <c r="CR37" s="88" t="str">
        <f>IF(CN37="L","S" &amp; TEXT(INT((CO37-LOOKUP(CO37,DATE(YEAR(CO37)+{-1;0;1},1,3)-WEEKDAY(DATE(YEAR(CO37)+{-1;0;1},1,3))+2))/7)+1,"00"),"")</f>
        <v/>
      </c>
      <c r="CS37" s="2"/>
      <c r="CT37" s="67">
        <f t="shared" ref="CT37" si="764">CO37</f>
        <v>44395</v>
      </c>
      <c r="CU37" s="6"/>
      <c r="CV37" s="84"/>
      <c r="CW37" s="6"/>
      <c r="CX37" s="84"/>
      <c r="CY37" s="73"/>
      <c r="CZ37" s="18"/>
      <c r="DA37" s="23" t="str">
        <f t="shared" si="21"/>
        <v>V</v>
      </c>
      <c r="DB37" s="24">
        <f t="shared" ref="DB37" si="765">DB35+1</f>
        <v>44365</v>
      </c>
      <c r="DC37" s="22" t="str">
        <f>TEXT(DB37-DATE(An,1,1)+1,"000")&amp;" - "&amp;TEXT(DATE(An,12,31)-DB35,"000")-1</f>
        <v>169 - 196</v>
      </c>
      <c r="DD37" s="108" t="str">
        <f>IFERROR(INDEX(Paramètres_Application!$J$2:$J$35,MATCH(Calendrier_A3!DB37,Paramètres_Application!$I$2:$I$35,0)),"")</f>
        <v/>
      </c>
      <c r="DE37" s="88" t="str">
        <f>IF(DA37="L","S" &amp; TEXT(INT((DB37-LOOKUP(DB37,DATE(YEAR(DB37)+{-1;0;1},1,3)-WEEKDAY(DATE(YEAR(DB37)+{-1;0;1},1,3))+2))/7)+1,"00"),"")</f>
        <v/>
      </c>
      <c r="DF37" s="2"/>
      <c r="DG37" s="67">
        <f t="shared" ref="DG37" si="766">DB37</f>
        <v>44365</v>
      </c>
      <c r="DH37" s="6"/>
      <c r="DI37" s="84"/>
      <c r="DJ37" s="6"/>
      <c r="DK37" s="84"/>
      <c r="DL37" s="73"/>
      <c r="DN37" s="23" t="str">
        <f t="shared" si="22"/>
        <v>D</v>
      </c>
      <c r="DO37" s="24">
        <f t="shared" ref="DO37" si="767">DO35+1</f>
        <v>44395</v>
      </c>
      <c r="DP37" s="22" t="str">
        <f>TEXT(DO37-DATE(An,1,1)+1,"000")&amp;" - "&amp;TEXT(DATE(An,12,31)-DO35,"000")-1</f>
        <v>199 - 166</v>
      </c>
      <c r="DQ37" s="108" t="str">
        <f>IFERROR(INDEX(Paramètres_Application!$J$2:$J$35,MATCH(Calendrier_A3!DO37,Paramètres_Application!$I$2:$I$35,0)),"")</f>
        <v/>
      </c>
      <c r="DR37" s="88" t="str">
        <f>IF(DN37="L","S" &amp; TEXT(INT((DO37-LOOKUP(DO37,DATE(YEAR(DO37)+{-1;0;1},1,3)-WEEKDAY(DATE(YEAR(DO37)+{-1;0;1},1,3))+2))/7)+1,"00"),"")</f>
        <v/>
      </c>
      <c r="DS37" s="2"/>
      <c r="DT37" s="67">
        <f t="shared" ref="DT37" si="768">DO37</f>
        <v>44395</v>
      </c>
      <c r="DU37" s="6"/>
      <c r="DV37" s="84"/>
      <c r="DW37" s="6"/>
      <c r="DX37" s="84"/>
      <c r="DY37" s="73"/>
      <c r="EA37" s="23" t="str">
        <f t="shared" si="23"/>
        <v>M</v>
      </c>
      <c r="EB37" s="24">
        <f t="shared" ref="EB37" si="769">EB35+1</f>
        <v>44426</v>
      </c>
      <c r="EC37" s="22" t="str">
        <f>TEXT(EB37-DATE(An,1,1)+1,"000")&amp;" - "&amp;TEXT(DATE(An,12,31)-EB35,"000")-1</f>
        <v>230 - 135</v>
      </c>
      <c r="ED37" s="108" t="str">
        <f>IFERROR(INDEX(Paramètres_Application!$J$2:$J$35,MATCH(Calendrier_A3!EB37,Paramètres_Application!$I$2:$I$35,0)),"")</f>
        <v/>
      </c>
      <c r="EE37" s="88" t="str">
        <f>IF(EA37="L","S" &amp; TEXT(INT((EB37-LOOKUP(EB37,DATE(YEAR(EB37)+{-1;0;1},1,3)-WEEKDAY(DATE(YEAR(EB37)+{-1;0;1},1,3))+2))/7)+1,"00"),"")</f>
        <v/>
      </c>
      <c r="EF37" s="2"/>
      <c r="EG37" s="67">
        <f t="shared" ref="EG37" si="770">EB37</f>
        <v>44426</v>
      </c>
      <c r="EH37" s="6"/>
      <c r="EI37" s="84"/>
      <c r="EJ37" s="6"/>
      <c r="EK37" s="84"/>
      <c r="EL37" s="73"/>
      <c r="EN37" s="23" t="str">
        <f t="shared" si="24"/>
        <v>S</v>
      </c>
      <c r="EO37" s="24">
        <f t="shared" ref="EO37" si="771">EO35+1</f>
        <v>44457</v>
      </c>
      <c r="EP37" s="22" t="str">
        <f>TEXT(EO37-DATE(An,1,1)+1,"000")&amp;" - "&amp;TEXT(DATE(An,12,31)-EO35,"000")-1</f>
        <v>261 - 104</v>
      </c>
      <c r="EQ37" s="108" t="str">
        <f>IFERROR(INDEX(Paramètres_Application!$J$2:$J$35,MATCH(Calendrier_A3!EO37,Paramètres_Application!$I$2:$I$35,0)),"")</f>
        <v/>
      </c>
      <c r="ER37" s="88" t="str">
        <f>IF(EN37="L","S" &amp; TEXT(INT((EO37-LOOKUP(EO37,DATE(YEAR(EO37)+{-1;0;1},1,3)-WEEKDAY(DATE(YEAR(EO37)+{-1;0;1},1,3))+2))/7)+1,"00"),"")</f>
        <v/>
      </c>
      <c r="ES37" s="2"/>
      <c r="ET37" s="67">
        <f t="shared" ref="ET37" si="772">EO37</f>
        <v>44457</v>
      </c>
      <c r="EU37" s="6"/>
      <c r="EV37" s="84"/>
      <c r="EW37" s="6"/>
      <c r="EX37" s="84"/>
      <c r="EY37" s="73"/>
      <c r="FA37" s="23" t="str">
        <f t="shared" si="25"/>
        <v>L</v>
      </c>
      <c r="FB37" s="24">
        <f t="shared" ref="FB37" si="773">FB35+1</f>
        <v>44487</v>
      </c>
      <c r="FC37" s="22" t="str">
        <f>TEXT(FB37-DATE(An,1,1)+1,"000")&amp;" - "&amp;TEXT(DATE(An,12,31)-FB35,"000")-1</f>
        <v>291 - 74</v>
      </c>
      <c r="FD37" s="108" t="str">
        <f>IFERROR(INDEX(Paramètres_Application!$J$2:$J$35,MATCH(Calendrier_A3!FB37,Paramètres_Application!$I$2:$I$35,0)),"")</f>
        <v/>
      </c>
      <c r="FE37" s="88" t="str">
        <f>IF(FA37="L","S" &amp; TEXT(INT((FB37-LOOKUP(FB37,DATE(YEAR(FB37)+{-1;0;1},1,3)-WEEKDAY(DATE(YEAR(FB37)+{-1;0;1},1,3))+2))/7)+1,"00"),"")</f>
        <v>S42</v>
      </c>
      <c r="FF37" s="2"/>
      <c r="FG37" s="67">
        <f t="shared" ref="FG37" si="774">FB37</f>
        <v>44487</v>
      </c>
      <c r="FH37" s="6"/>
      <c r="FI37" s="84"/>
      <c r="FJ37" s="6"/>
      <c r="FK37" s="84"/>
      <c r="FL37" s="73"/>
      <c r="FN37" s="23" t="str">
        <f t="shared" si="26"/>
        <v>J</v>
      </c>
      <c r="FO37" s="24">
        <f t="shared" ref="FO37" si="775">FO35+1</f>
        <v>44518</v>
      </c>
      <c r="FP37" s="22" t="str">
        <f>TEXT(FO37-DATE(An,1,1)+1,"000")&amp;" - "&amp;TEXT(DATE(An,12,31)-FO35,"000")-1</f>
        <v>322 - 43</v>
      </c>
      <c r="FQ37" s="108" t="str">
        <f>IFERROR(INDEX(Paramètres_Application!$J$2:$J$35,MATCH(Calendrier_A3!FO37,Paramètres_Application!$I$2:$I$35,0)),"")</f>
        <v/>
      </c>
      <c r="FR37" s="88" t="str">
        <f>IF(FN37="L","S" &amp; TEXT(INT((FO37-LOOKUP(FO37,DATE(YEAR(FO37)+{-1;0;1},1,3)-WEEKDAY(DATE(YEAR(FO37)+{-1;0;1},1,3))+2))/7)+1,"00"),"")</f>
        <v/>
      </c>
      <c r="FS37" s="32"/>
      <c r="FT37" s="67">
        <f t="shared" ref="FT37" si="776">FO37</f>
        <v>44518</v>
      </c>
      <c r="FU37" s="6"/>
      <c r="FV37" s="84"/>
      <c r="FW37" s="6"/>
      <c r="FX37" s="84"/>
      <c r="FY37" s="73"/>
      <c r="GA37" s="23" t="str">
        <f t="shared" si="27"/>
        <v>S</v>
      </c>
      <c r="GB37" s="24">
        <f t="shared" ref="GB37" si="777">GB35+1</f>
        <v>44548</v>
      </c>
      <c r="GC37" s="22" t="str">
        <f>TEXT(GB37-DATE(An,1,1)+1,"000")&amp;" - "&amp;TEXT(DATE(An,12,31)-GB35,"000")-1</f>
        <v>352 - 13</v>
      </c>
      <c r="GD37" s="108" t="str">
        <f>IFERROR(INDEX(Paramètres_Application!$J$2:$J$35,MATCH(Calendrier_A3!GB37,Paramètres_Application!$I$2:$I$35,0)),"")</f>
        <v/>
      </c>
      <c r="GE37" s="88" t="str">
        <f>IF(GA37="L","S" &amp; TEXT(INT((GB37-LOOKUP(GB37,DATE(YEAR(GB37)+{-1;0;1},1,3)-WEEKDAY(DATE(YEAR(GB37)+{-1;0;1},1,3))+2))/7)+1,"00"),"")</f>
        <v/>
      </c>
      <c r="GF37" s="2"/>
      <c r="GG37" s="67">
        <f t="shared" ref="GG37" si="778">GB37</f>
        <v>44548</v>
      </c>
      <c r="GH37" s="6"/>
      <c r="GI37" s="84"/>
      <c r="GJ37" s="6"/>
      <c r="GK37" s="84"/>
      <c r="GL37" s="73"/>
      <c r="GN37" s="23" t="str">
        <f t="shared" si="28"/>
        <v>M</v>
      </c>
      <c r="GO37" s="24">
        <f t="shared" ref="GO37" si="779">GO35+1</f>
        <v>44579</v>
      </c>
      <c r="GP37" s="22" t="str">
        <f>TEXT(GO37-DATE(An+1,1,1)+1,"000")&amp;" - "&amp;TEXT(DATE(An+1,12,31)-GO35,"000")-1</f>
        <v>018 - 347</v>
      </c>
      <c r="GQ37" s="108" t="str">
        <f>IFERROR(INDEX(Paramètres_Application!$J$2:$J$35,MATCH(Calendrier_A3!GO37,Paramètres_Application!$I$2:$I$35,0)),"")</f>
        <v/>
      </c>
      <c r="GR37" s="88" t="str">
        <f>IF(GN37="L","S" &amp; TEXT(INT((GO37-LOOKUP(GO37,DATE(YEAR(GO37)+{-1;0;1},1,3)-WEEKDAY(DATE(YEAR(GO37)+{-1;0;1},1,3))+2))/7)+1,"00"),"")</f>
        <v/>
      </c>
      <c r="GS37" s="2"/>
      <c r="GT37" s="67">
        <f t="shared" ref="GT37" si="780">GO37</f>
        <v>44579</v>
      </c>
      <c r="GU37" s="6"/>
      <c r="GV37" s="84"/>
      <c r="GW37" s="6"/>
      <c r="GX37" s="84"/>
      <c r="GY37" s="73"/>
    </row>
    <row r="38" spans="1:207" ht="22.5" customHeight="1" x14ac:dyDescent="0.25">
      <c r="A38" s="81" t="str">
        <f>INDEX(Paramètres_Application!$N$1:$N$367,SUMPRODUCT((Paramètres_Application!$L$2:$L$367=MONTH(B37))*(DAY(B37)=Paramètres_Application!$M$2:$M$367)*ROW(Paramètres_Application!$L$2:$L$367)))</f>
        <v xml:space="preserve"> Gatien</v>
      </c>
      <c r="B38" s="82"/>
      <c r="C38" s="83"/>
      <c r="D38" s="109"/>
      <c r="E38" s="89"/>
      <c r="F38" s="2"/>
      <c r="G38" s="67">
        <f t="shared" ref="G38" si="781">B37</f>
        <v>44183</v>
      </c>
      <c r="H38" s="6"/>
      <c r="I38" s="84"/>
      <c r="J38" s="6"/>
      <c r="K38" s="84"/>
      <c r="L38" s="73"/>
      <c r="N38" s="81" t="str">
        <f>INDEX(Paramètres_Application!$N$1:$N$367,SUMPRODUCT((Paramètres_Application!$L$2:$L$367=MONTH(O37))*(DAY(O37)=Paramètres_Application!$M$2:$M$367)*ROW(Paramètres_Application!$L$2:$L$367)))</f>
        <v xml:space="preserve"> Prisca</v>
      </c>
      <c r="O38" s="82"/>
      <c r="P38" s="83"/>
      <c r="Q38" s="109"/>
      <c r="R38" s="89"/>
      <c r="S38" s="2"/>
      <c r="T38" s="67">
        <f t="shared" ref="T38" si="782">O37</f>
        <v>44214</v>
      </c>
      <c r="U38" s="6"/>
      <c r="V38" s="84"/>
      <c r="W38" s="6"/>
      <c r="X38" s="84"/>
      <c r="Y38" s="73"/>
      <c r="AA38" s="81" t="str">
        <f>INDEX(Paramètres_Application!$N$1:$N$367,SUMPRODUCT((Paramètres_Application!$L$2:$L$367=MONTH(AB37))*(DAY(AB37)=Paramètres_Application!$M$2:$M$367)*ROW(Paramètres_Application!$L$2:$L$367)))</f>
        <v xml:space="preserve"> Bernadette</v>
      </c>
      <c r="AB38" s="82"/>
      <c r="AC38" s="83"/>
      <c r="AD38" s="109"/>
      <c r="AE38" s="89"/>
      <c r="AF38" s="2"/>
      <c r="AG38" s="67">
        <f t="shared" ref="AG38" si="783">AB37</f>
        <v>44245</v>
      </c>
      <c r="AH38" s="6"/>
      <c r="AI38" s="84"/>
      <c r="AJ38" s="6"/>
      <c r="AK38" s="84"/>
      <c r="AL38" s="73"/>
      <c r="AN38" s="81" t="str">
        <f>INDEX(Paramètres_Application!$N$1:$N$367,SUMPRODUCT((Paramètres_Application!$L$2:$L$367=MONTH(AO37))*(DAY(AO37)=Paramètres_Application!$M$2:$M$367)*ROW(Paramètres_Application!$L$2:$L$367)))</f>
        <v xml:space="preserve"> Cyrille</v>
      </c>
      <c r="AO38" s="82"/>
      <c r="AP38" s="83"/>
      <c r="AQ38" s="109"/>
      <c r="AR38" s="89"/>
      <c r="AS38" s="2"/>
      <c r="AT38" s="67">
        <f t="shared" ref="AT38" si="784">AO37</f>
        <v>44273</v>
      </c>
      <c r="AU38" s="6"/>
      <c r="AV38" s="84"/>
      <c r="AW38" s="6"/>
      <c r="AX38" s="84"/>
      <c r="AY38" s="73"/>
      <c r="BA38" s="81" t="str">
        <f>INDEX(Paramètres_Application!$N$1:$N$367,SUMPRODUCT((Paramètres_Application!$L$2:$L$367=MONTH(BB37))*(DAY(BB37)=Paramètres_Application!$M$2:$M$367)*ROW(Paramètres_Application!$L$2:$L$367)))</f>
        <v xml:space="preserve"> Parfait</v>
      </c>
      <c r="BB38" s="82"/>
      <c r="BC38" s="83"/>
      <c r="BD38" s="109"/>
      <c r="BE38" s="89"/>
      <c r="BF38" s="2"/>
      <c r="BG38" s="67">
        <f t="shared" ref="BG38" si="785">BB37</f>
        <v>44304</v>
      </c>
      <c r="BH38" s="6"/>
      <c r="BI38" s="84"/>
      <c r="BJ38" s="6"/>
      <c r="BK38" s="84"/>
      <c r="BL38" s="73"/>
      <c r="BN38" s="81" t="str">
        <f>INDEX(Paramètres_Application!$N$1:$N$367,SUMPRODUCT((Paramètres_Application!$L$2:$L$367=MONTH(BO37))*(DAY(BO37)=Paramètres_Application!$M$2:$M$367)*ROW(Paramètres_Application!$L$2:$L$367)))</f>
        <v xml:space="preserve"> Eric</v>
      </c>
      <c r="BO38" s="82"/>
      <c r="BP38" s="83"/>
      <c r="BQ38" s="109"/>
      <c r="BR38" s="89"/>
      <c r="BS38" s="2"/>
      <c r="BT38" s="67">
        <f t="shared" ref="BT38" si="786">BO37</f>
        <v>44334</v>
      </c>
      <c r="BU38" s="6"/>
      <c r="BV38" s="84"/>
      <c r="BW38" s="6"/>
      <c r="BX38" s="84"/>
      <c r="BY38" s="73"/>
      <c r="CA38" s="81" t="str">
        <f>INDEX(Paramètres_Application!$N$1:$N$367,SUMPRODUCT((Paramètres_Application!$L$2:$L$367=MONTH(CB37))*(DAY(CB37)=Paramètres_Application!$M$2:$M$367)*ROW(Paramètres_Application!$L$2:$L$367)))</f>
        <v xml:space="preserve"> Léonce</v>
      </c>
      <c r="CB38" s="82"/>
      <c r="CC38" s="83"/>
      <c r="CD38" s="109"/>
      <c r="CE38" s="89"/>
      <c r="CF38" s="2"/>
      <c r="CG38" s="67">
        <f t="shared" ref="CG38" si="787">CB37</f>
        <v>44365</v>
      </c>
      <c r="CH38" s="6"/>
      <c r="CI38" s="84"/>
      <c r="CJ38" s="6"/>
      <c r="CK38" s="84"/>
      <c r="CL38" s="73"/>
      <c r="CN38" s="81" t="str">
        <f>INDEX(Paramètres_Application!$N$1:$N$367,SUMPRODUCT((Paramètres_Application!$L$2:$L$367=MONTH(CO37))*(DAY(CO37)=Paramètres_Application!$M$2:$M$367)*ROW(Paramètres_Application!$L$2:$L$367)))</f>
        <v xml:space="preserve"> Frédéric</v>
      </c>
      <c r="CO38" s="82"/>
      <c r="CP38" s="83"/>
      <c r="CQ38" s="109"/>
      <c r="CR38" s="89"/>
      <c r="CS38" s="2"/>
      <c r="CT38" s="67">
        <f t="shared" ref="CT38" si="788">CO37</f>
        <v>44395</v>
      </c>
      <c r="CU38" s="6"/>
      <c r="CV38" s="84"/>
      <c r="CW38" s="6"/>
      <c r="CX38" s="84"/>
      <c r="CY38" s="73"/>
      <c r="CZ38" s="18"/>
      <c r="DA38" s="81" t="str">
        <f>INDEX(Paramètres_Application!$N$1:$N$367,SUMPRODUCT((Paramètres_Application!$L$2:$L$367=MONTH(DB37))*(DAY(DB37)=Paramètres_Application!$M$2:$M$367)*ROW(Paramètres_Application!$L$2:$L$367)))</f>
        <v xml:space="preserve"> Léonce</v>
      </c>
      <c r="DB38" s="82"/>
      <c r="DC38" s="83"/>
      <c r="DD38" s="109"/>
      <c r="DE38" s="89"/>
      <c r="DF38" s="2"/>
      <c r="DG38" s="67">
        <f t="shared" ref="DG38" si="789">DB37</f>
        <v>44365</v>
      </c>
      <c r="DH38" s="6"/>
      <c r="DI38" s="84"/>
      <c r="DJ38" s="6"/>
      <c r="DK38" s="84"/>
      <c r="DL38" s="73"/>
      <c r="DN38" s="81" t="str">
        <f>INDEX(Paramètres_Application!$N$1:$N$367,SUMPRODUCT((Paramètres_Application!$L$2:$L$367=MONTH(DO37))*(DAY(DO37)=Paramètres_Application!$M$2:$M$367)*ROW(Paramètres_Application!$L$2:$L$367)))</f>
        <v xml:space="preserve"> Frédéric</v>
      </c>
      <c r="DO38" s="82"/>
      <c r="DP38" s="83"/>
      <c r="DQ38" s="109"/>
      <c r="DR38" s="89"/>
      <c r="DS38" s="2"/>
      <c r="DT38" s="67">
        <f t="shared" ref="DT38" si="790">DO37</f>
        <v>44395</v>
      </c>
      <c r="DU38" s="6"/>
      <c r="DV38" s="84"/>
      <c r="DW38" s="6"/>
      <c r="DX38" s="84"/>
      <c r="DY38" s="73"/>
      <c r="EA38" s="81" t="str">
        <f>INDEX(Paramètres_Application!$N$1:$N$367,SUMPRODUCT((Paramètres_Application!$L$2:$L$367=MONTH(EB37))*(DAY(EB37)=Paramètres_Application!$M$2:$M$367)*ROW(Paramètres_Application!$L$2:$L$367)))</f>
        <v xml:space="preserve"> Hélène</v>
      </c>
      <c r="EB38" s="82"/>
      <c r="EC38" s="83"/>
      <c r="ED38" s="109"/>
      <c r="EE38" s="89"/>
      <c r="EF38" s="2"/>
      <c r="EG38" s="67">
        <f t="shared" ref="EG38" si="791">EB37</f>
        <v>44426</v>
      </c>
      <c r="EH38" s="6"/>
      <c r="EI38" s="84"/>
      <c r="EJ38" s="6"/>
      <c r="EK38" s="84"/>
      <c r="EL38" s="73"/>
      <c r="EN38" s="81" t="str">
        <f>INDEX(Paramètres_Application!$N$1:$N$367,SUMPRODUCT((Paramètres_Application!$L$2:$L$367=MONTH(EO37))*(DAY(EO37)=Paramètres_Application!$M$2:$M$367)*ROW(Paramètres_Application!$L$2:$L$367)))</f>
        <v xml:space="preserve"> Nadège</v>
      </c>
      <c r="EO38" s="82"/>
      <c r="EP38" s="83"/>
      <c r="EQ38" s="109"/>
      <c r="ER38" s="89"/>
      <c r="ES38" s="2"/>
      <c r="ET38" s="67">
        <f t="shared" ref="ET38" si="792">EO37</f>
        <v>44457</v>
      </c>
      <c r="EU38" s="6"/>
      <c r="EV38" s="84"/>
      <c r="EW38" s="6"/>
      <c r="EX38" s="84"/>
      <c r="EY38" s="73"/>
      <c r="FA38" s="81" t="str">
        <f>INDEX(Paramètres_Application!$N$1:$N$367,SUMPRODUCT((Paramètres_Application!$L$2:$L$367=MONTH(FB37))*(DAY(FB37)=Paramètres_Application!$M$2:$M$367)*ROW(Paramètres_Application!$L$2:$L$367)))</f>
        <v xml:space="preserve"> Luc</v>
      </c>
      <c r="FB38" s="82"/>
      <c r="FC38" s="83"/>
      <c r="FD38" s="109"/>
      <c r="FE38" s="89"/>
      <c r="FF38" s="2"/>
      <c r="FG38" s="67">
        <f t="shared" ref="FG38" si="793">FB37</f>
        <v>44487</v>
      </c>
      <c r="FH38" s="6"/>
      <c r="FI38" s="84"/>
      <c r="FJ38" s="6"/>
      <c r="FK38" s="84"/>
      <c r="FL38" s="73"/>
      <c r="FN38" s="81" t="str">
        <f>INDEX(Paramètres_Application!$N$1:$N$367,SUMPRODUCT((Paramètres_Application!$L$2:$L$367=MONTH(FO37))*(DAY(FO37)=Paramètres_Application!$M$2:$M$367)*ROW(Paramètres_Application!$L$2:$L$367)))</f>
        <v xml:space="preserve"> Aude</v>
      </c>
      <c r="FO38" s="82"/>
      <c r="FP38" s="83"/>
      <c r="FQ38" s="109"/>
      <c r="FR38" s="89"/>
      <c r="FS38" s="32"/>
      <c r="FT38" s="67">
        <f t="shared" ref="FT38" si="794">FO37</f>
        <v>44518</v>
      </c>
      <c r="FU38" s="6"/>
      <c r="FV38" s="84"/>
      <c r="FW38" s="6"/>
      <c r="FX38" s="84"/>
      <c r="FY38" s="73"/>
      <c r="GA38" s="81" t="str">
        <f>INDEX(Paramètres_Application!$N$1:$N$367,SUMPRODUCT((Paramètres_Application!$L$2:$L$367=MONTH(GB37))*(DAY(GB37)=Paramètres_Application!$M$2:$M$367)*ROW(Paramètres_Application!$L$2:$L$367)))</f>
        <v xml:space="preserve"> Gatien</v>
      </c>
      <c r="GB38" s="82"/>
      <c r="GC38" s="83"/>
      <c r="GD38" s="109"/>
      <c r="GE38" s="89"/>
      <c r="GF38" s="2"/>
      <c r="GG38" s="67">
        <f t="shared" ref="GG38" si="795">GB37</f>
        <v>44548</v>
      </c>
      <c r="GH38" s="6"/>
      <c r="GI38" s="84"/>
      <c r="GJ38" s="6"/>
      <c r="GK38" s="84"/>
      <c r="GL38" s="73"/>
      <c r="GN38" s="81" t="str">
        <f>INDEX(Paramètres_Application!$N$1:$N$367,SUMPRODUCT((Paramètres_Application!$L$2:$L$367=MONTH(GO37))*(DAY(GO37)=Paramètres_Application!$M$2:$M$367)*ROW(Paramètres_Application!$L$2:$L$367)))</f>
        <v xml:space="preserve"> Prisca</v>
      </c>
      <c r="GO38" s="82"/>
      <c r="GP38" s="83"/>
      <c r="GQ38" s="109"/>
      <c r="GR38" s="89"/>
      <c r="GS38" s="2"/>
      <c r="GT38" s="67">
        <f t="shared" ref="GT38" si="796">GO37</f>
        <v>44579</v>
      </c>
      <c r="GU38" s="6"/>
      <c r="GV38" s="84"/>
      <c r="GW38" s="6"/>
      <c r="GX38" s="84"/>
      <c r="GY38" s="73"/>
    </row>
    <row r="39" spans="1:207" ht="22.5" customHeight="1" x14ac:dyDescent="0.25">
      <c r="A39" s="23" t="str">
        <f t="shared" si="13"/>
        <v>S</v>
      </c>
      <c r="B39" s="24">
        <f t="shared" ref="B39" si="797">B37+1</f>
        <v>44184</v>
      </c>
      <c r="C39" s="22" t="str">
        <f>TEXT(B39-DATE(An-1,1,1)+((DATE(An,1,1)-DATE(An-1,1,1))-365),"000")&amp;" - "&amp;TEXT(DATE(An-1,12,31)-B39,"000")</f>
        <v>354 - 012</v>
      </c>
      <c r="D39" s="108" t="str">
        <f>IFERROR(INDEX(Paramètres_Application!$J$2:$J$35,MATCH(Calendrier_A3!B39,Paramètres_Application!$I$2:$I$35,0)),"")</f>
        <v/>
      </c>
      <c r="E39" s="88" t="str">
        <f>IF(A39="L","S" &amp; TEXT(INT((B39-LOOKUP(B39,DATE(YEAR(B39)+{-1;0;1},1,3)-WEEKDAY(DATE(YEAR(B39)+{-1;0;1},1,3))+2))/7)+1,"00"),"")</f>
        <v/>
      </c>
      <c r="F39" s="2"/>
      <c r="G39" s="67">
        <f t="shared" ref="G39" si="798">B39</f>
        <v>44184</v>
      </c>
      <c r="H39" s="6"/>
      <c r="I39" s="84"/>
      <c r="J39" s="6"/>
      <c r="K39" s="84"/>
      <c r="L39" s="73"/>
      <c r="N39" s="9" t="str">
        <f t="shared" si="14"/>
        <v>M</v>
      </c>
      <c r="O39" s="21">
        <f t="shared" ref="O39" si="799">O37+1</f>
        <v>44215</v>
      </c>
      <c r="P39" s="22" t="str">
        <f>TEXT(O39-DATE(An,1,1)+1,"000")&amp;" - "&amp;TEXT(DATE(An,12,31)-O37,"000")-1</f>
        <v>019 - 346</v>
      </c>
      <c r="Q39" s="108" t="str">
        <f>IFERROR(INDEX(Paramètres_Application!$J$2:$J$35,MATCH(Calendrier_A3!O39,Paramètres_Application!$I$2:$I$35,0)),"")</f>
        <v/>
      </c>
      <c r="R39" s="88" t="str">
        <f>IF(N39="L","S" &amp; TEXT(INT((O39-LOOKUP(O39,DATE(YEAR(O39)+{-1;0;1},1,3)-WEEKDAY(DATE(YEAR(O39)+{-1;0;1},1,3))+2))/7)+1,"00"),"")</f>
        <v/>
      </c>
      <c r="S39" s="2"/>
      <c r="T39" s="67">
        <f t="shared" ref="T39" si="800">O39</f>
        <v>44215</v>
      </c>
      <c r="U39" s="6"/>
      <c r="V39" s="84"/>
      <c r="W39" s="6"/>
      <c r="X39" s="84"/>
      <c r="Y39" s="73"/>
      <c r="AA39" s="23" t="str">
        <f t="shared" si="15"/>
        <v>V</v>
      </c>
      <c r="AB39" s="24">
        <f t="shared" ref="AB39" si="801">AB37+1</f>
        <v>44246</v>
      </c>
      <c r="AC39" s="22" t="str">
        <f>TEXT(AB39-DATE(An,1,1)+1,"000")&amp;" - "&amp;TEXT(DATE(An,12,31)-AB37,"000")-1</f>
        <v>050 - 315</v>
      </c>
      <c r="AD39" s="108" t="str">
        <f>IFERROR(INDEX(Paramètres_Application!$J$2:$J$35,MATCH(Calendrier_A3!AB39,Paramètres_Application!$I$2:$I$35,0)),"")</f>
        <v/>
      </c>
      <c r="AE39" s="88" t="str">
        <f>IF(AA39="L","S" &amp; TEXT(INT((AB39-LOOKUP(AB39,DATE(YEAR(AB39)+{-1;0;1},1,3)-WEEKDAY(DATE(YEAR(AB39)+{-1;0;1},1,3))+2))/7)+1,"00"),"")</f>
        <v/>
      </c>
      <c r="AF39" s="2"/>
      <c r="AG39" s="67">
        <f t="shared" ref="AG39" si="802">AB39</f>
        <v>44246</v>
      </c>
      <c r="AH39" s="6"/>
      <c r="AI39" s="84"/>
      <c r="AJ39" s="6"/>
      <c r="AK39" s="84"/>
      <c r="AL39" s="73"/>
      <c r="AN39" s="23" t="str">
        <f t="shared" si="16"/>
        <v>V</v>
      </c>
      <c r="AO39" s="24">
        <f t="shared" ref="AO39" si="803">AO37+1</f>
        <v>44274</v>
      </c>
      <c r="AP39" s="22" t="str">
        <f>TEXT(AO39-DATE(An,1,1)+1,"000")&amp;" - "&amp;TEXT(DATE(An,12,31)-AO37,"000")-1</f>
        <v>078 - 287</v>
      </c>
      <c r="AQ39" s="108" t="str">
        <f>IFERROR(INDEX(Paramètres_Application!$J$2:$J$35,MATCH(Calendrier_A3!AO39,Paramètres_Application!$I$2:$I$35,0)),"")</f>
        <v/>
      </c>
      <c r="AR39" s="88" t="str">
        <f>IF(AN39="L","S" &amp; TEXT(INT((AO39-LOOKUP(AO39,DATE(YEAR(AO39)+{-1;0;1},1,3)-WEEKDAY(DATE(YEAR(AO39)+{-1;0;1},1,3))+2))/7)+1,"00"),"")</f>
        <v/>
      </c>
      <c r="AS39" s="2"/>
      <c r="AT39" s="67">
        <f t="shared" ref="AT39" si="804">AO39</f>
        <v>44274</v>
      </c>
      <c r="AU39" s="6"/>
      <c r="AV39" s="84"/>
      <c r="AW39" s="6"/>
      <c r="AX39" s="84"/>
      <c r="AY39" s="73"/>
      <c r="BA39" s="23" t="str">
        <f t="shared" si="17"/>
        <v>L</v>
      </c>
      <c r="BB39" s="24">
        <f t="shared" ref="BB39" si="805">BB37+1</f>
        <v>44305</v>
      </c>
      <c r="BC39" s="22" t="str">
        <f>TEXT(BB39-DATE(An,1,1)+1,"000")&amp;" - "&amp;TEXT(DATE(An,12,31)-BB37,"000")-1</f>
        <v>109 - 256</v>
      </c>
      <c r="BD39" s="108" t="str">
        <f>IFERROR(INDEX(Paramètres_Application!$J$2:$J$35,MATCH(Calendrier_A3!BB39,Paramètres_Application!$I$2:$I$35,0)),"")</f>
        <v/>
      </c>
      <c r="BE39" s="88" t="str">
        <f>IF(BA39="L","S" &amp; TEXT(INT((BB39-LOOKUP(BB39,DATE(YEAR(BB39)+{-1;0;1},1,3)-WEEKDAY(DATE(YEAR(BB39)+{-1;0;1},1,3))+2))/7)+1,"00"),"")</f>
        <v>S16</v>
      </c>
      <c r="BF39" s="2"/>
      <c r="BG39" s="67">
        <f t="shared" ref="BG39" si="806">BB39</f>
        <v>44305</v>
      </c>
      <c r="BH39" s="6"/>
      <c r="BI39" s="84"/>
      <c r="BJ39" s="6"/>
      <c r="BK39" s="84"/>
      <c r="BL39" s="73"/>
      <c r="BN39" s="23" t="str">
        <f t="shared" si="18"/>
        <v>M</v>
      </c>
      <c r="BO39" s="24">
        <f t="shared" ref="BO39" si="807">BO37+1</f>
        <v>44335</v>
      </c>
      <c r="BP39" s="22" t="str">
        <f>TEXT(BO39-DATE(An,1,1)+1,"000")&amp;" - "&amp;TEXT(DATE(An,12,31)-BO37,"000")-1</f>
        <v>139 - 226</v>
      </c>
      <c r="BQ39" s="108" t="str">
        <f>IFERROR(INDEX(Paramètres_Application!$J$2:$J$35,MATCH(Calendrier_A3!BO39,Paramètres_Application!$I$2:$I$35,0)),"")</f>
        <v/>
      </c>
      <c r="BR39" s="88" t="str">
        <f>IF(BN39="L","S" &amp; TEXT(INT((BO39-LOOKUP(BO39,DATE(YEAR(BO39)+{-1;0;1},1,3)-WEEKDAY(DATE(YEAR(BO39)+{-1;0;1},1,3))+2))/7)+1,"00"),"")</f>
        <v/>
      </c>
      <c r="BS39" s="2"/>
      <c r="BT39" s="67">
        <f t="shared" ref="BT39" si="808">BO39</f>
        <v>44335</v>
      </c>
      <c r="BU39" s="6"/>
      <c r="BV39" s="84"/>
      <c r="BW39" s="6"/>
      <c r="BX39" s="84"/>
      <c r="BY39" s="73"/>
      <c r="CA39" s="23" t="str">
        <f t="shared" si="19"/>
        <v>S</v>
      </c>
      <c r="CB39" s="24">
        <f t="shared" ref="CB39" si="809">CB37+1</f>
        <v>44366</v>
      </c>
      <c r="CC39" s="22" t="str">
        <f>TEXT(CB39-DATE(An,1,1)+1,"000")&amp;" - "&amp;TEXT(DATE(An,12,31)-CB37,"000")-1</f>
        <v>170 - 195</v>
      </c>
      <c r="CD39" s="108" t="str">
        <f>IFERROR(INDEX(Paramètres_Application!$J$2:$J$35,MATCH(Calendrier_A3!CB39,Paramètres_Application!$I$2:$I$35,0)),"")</f>
        <v/>
      </c>
      <c r="CE39" s="88" t="str">
        <f>IF(CA39="L","S" &amp; TEXT(INT((CB39-LOOKUP(CB39,DATE(YEAR(CB39)+{-1;0;1},1,3)-WEEKDAY(DATE(YEAR(CB39)+{-1;0;1},1,3))+2))/7)+1,"00"),"")</f>
        <v/>
      </c>
      <c r="CF39" s="2"/>
      <c r="CG39" s="67">
        <f t="shared" ref="CG39" si="810">CB39</f>
        <v>44366</v>
      </c>
      <c r="CH39" s="6"/>
      <c r="CI39" s="84"/>
      <c r="CJ39" s="6"/>
      <c r="CK39" s="84"/>
      <c r="CL39" s="73"/>
      <c r="CN39" s="23" t="str">
        <f t="shared" si="20"/>
        <v>L</v>
      </c>
      <c r="CO39" s="24">
        <f t="shared" ref="CO39" si="811">CO37+1</f>
        <v>44396</v>
      </c>
      <c r="CP39" s="22" t="str">
        <f>TEXT(CO39-DATE(An,1,1)+1,"000")&amp;" - "&amp;TEXT(DATE(An,12,31)-CO37,"000")-1</f>
        <v>200 - 165</v>
      </c>
      <c r="CQ39" s="108" t="str">
        <f>IFERROR(INDEX(Paramètres_Application!$J$2:$J$35,MATCH(Calendrier_A3!CO39,Paramètres_Application!$I$2:$I$35,0)),"")</f>
        <v/>
      </c>
      <c r="CR39" s="88" t="str">
        <f>IF(CN39="L","S" &amp; TEXT(INT((CO39-LOOKUP(CO39,DATE(YEAR(CO39)+{-1;0;1},1,3)-WEEKDAY(DATE(YEAR(CO39)+{-1;0;1},1,3))+2))/7)+1,"00"),"")</f>
        <v>S29</v>
      </c>
      <c r="CS39" s="2"/>
      <c r="CT39" s="67">
        <f t="shared" ref="CT39" si="812">CO39</f>
        <v>44396</v>
      </c>
      <c r="CU39" s="6"/>
      <c r="CV39" s="84"/>
      <c r="CW39" s="6"/>
      <c r="CX39" s="84"/>
      <c r="CY39" s="73"/>
      <c r="CZ39" s="18"/>
      <c r="DA39" s="23" t="str">
        <f t="shared" si="21"/>
        <v>S</v>
      </c>
      <c r="DB39" s="24">
        <f t="shared" ref="DB39" si="813">DB37+1</f>
        <v>44366</v>
      </c>
      <c r="DC39" s="22" t="str">
        <f>TEXT(DB39-DATE(An,1,1)+1,"000")&amp;" - "&amp;TEXT(DATE(An,12,31)-DB37,"000")-1</f>
        <v>170 - 195</v>
      </c>
      <c r="DD39" s="108" t="str">
        <f>IFERROR(INDEX(Paramètres_Application!$J$2:$J$35,MATCH(Calendrier_A3!DB39,Paramètres_Application!$I$2:$I$35,0)),"")</f>
        <v/>
      </c>
      <c r="DE39" s="88" t="str">
        <f>IF(DA39="L","S" &amp; TEXT(INT((DB39-LOOKUP(DB39,DATE(YEAR(DB39)+{-1;0;1},1,3)-WEEKDAY(DATE(YEAR(DB39)+{-1;0;1},1,3))+2))/7)+1,"00"),"")</f>
        <v/>
      </c>
      <c r="DF39" s="2"/>
      <c r="DG39" s="67">
        <f t="shared" ref="DG39" si="814">DB39</f>
        <v>44366</v>
      </c>
      <c r="DH39" s="6"/>
      <c r="DI39" s="84"/>
      <c r="DJ39" s="6"/>
      <c r="DK39" s="84"/>
      <c r="DL39" s="73"/>
      <c r="DN39" s="23" t="str">
        <f t="shared" si="22"/>
        <v>L</v>
      </c>
      <c r="DO39" s="24">
        <f t="shared" ref="DO39" si="815">DO37+1</f>
        <v>44396</v>
      </c>
      <c r="DP39" s="22" t="str">
        <f>TEXT(DO39-DATE(An,1,1)+1,"000")&amp;" - "&amp;TEXT(DATE(An,12,31)-DO37,"000")-1</f>
        <v>200 - 165</v>
      </c>
      <c r="DQ39" s="108" t="str">
        <f>IFERROR(INDEX(Paramètres_Application!$J$2:$J$35,MATCH(Calendrier_A3!DO39,Paramètres_Application!$I$2:$I$35,0)),"")</f>
        <v/>
      </c>
      <c r="DR39" s="88" t="str">
        <f>IF(DN39="L","S" &amp; TEXT(INT((DO39-LOOKUP(DO39,DATE(YEAR(DO39)+{-1;0;1},1,3)-WEEKDAY(DATE(YEAR(DO39)+{-1;0;1},1,3))+2))/7)+1,"00"),"")</f>
        <v>S29</v>
      </c>
      <c r="DS39" s="2"/>
      <c r="DT39" s="67">
        <f t="shared" ref="DT39" si="816">DO39</f>
        <v>44396</v>
      </c>
      <c r="DU39" s="6"/>
      <c r="DV39" s="84"/>
      <c r="DW39" s="6"/>
      <c r="DX39" s="84"/>
      <c r="DY39" s="73"/>
      <c r="EA39" s="23" t="str">
        <f t="shared" si="23"/>
        <v>J</v>
      </c>
      <c r="EB39" s="24">
        <f t="shared" ref="EB39" si="817">EB37+1</f>
        <v>44427</v>
      </c>
      <c r="EC39" s="22" t="str">
        <f>TEXT(EB39-DATE(An,1,1)+1,"000")&amp;" - "&amp;TEXT(DATE(An,12,31)-EB37,"000")-1</f>
        <v>231 - 134</v>
      </c>
      <c r="ED39" s="108" t="str">
        <f>IFERROR(INDEX(Paramètres_Application!$J$2:$J$35,MATCH(Calendrier_A3!EB39,Paramètres_Application!$I$2:$I$35,0)),"")</f>
        <v/>
      </c>
      <c r="EE39" s="88" t="str">
        <f>IF(EA39="L","S" &amp; TEXT(INT((EB39-LOOKUP(EB39,DATE(YEAR(EB39)+{-1;0;1},1,3)-WEEKDAY(DATE(YEAR(EB39)+{-1;0;1},1,3))+2))/7)+1,"00"),"")</f>
        <v/>
      </c>
      <c r="EF39" s="2"/>
      <c r="EG39" s="67">
        <f t="shared" ref="EG39" si="818">EB39</f>
        <v>44427</v>
      </c>
      <c r="EH39" s="6"/>
      <c r="EI39" s="84"/>
      <c r="EJ39" s="6"/>
      <c r="EK39" s="84"/>
      <c r="EL39" s="73"/>
      <c r="EN39" s="23" t="str">
        <f t="shared" si="24"/>
        <v>D</v>
      </c>
      <c r="EO39" s="24">
        <f t="shared" ref="EO39" si="819">EO37+1</f>
        <v>44458</v>
      </c>
      <c r="EP39" s="22" t="str">
        <f>TEXT(EO39-DATE(An,1,1)+1,"000")&amp;" - "&amp;TEXT(DATE(An,12,31)-EO37,"000")-1</f>
        <v>262 - 103</v>
      </c>
      <c r="EQ39" s="108" t="str">
        <f>IFERROR(INDEX(Paramètres_Application!$J$2:$J$35,MATCH(Calendrier_A3!EO39,Paramètres_Application!$I$2:$I$35,0)),"")</f>
        <v/>
      </c>
      <c r="ER39" s="88" t="str">
        <f>IF(EN39="L","S" &amp; TEXT(INT((EO39-LOOKUP(EO39,DATE(YEAR(EO39)+{-1;0;1},1,3)-WEEKDAY(DATE(YEAR(EO39)+{-1;0;1},1,3))+2))/7)+1,"00"),"")</f>
        <v/>
      </c>
      <c r="ES39" s="2"/>
      <c r="ET39" s="67">
        <f t="shared" ref="ET39" si="820">EO39</f>
        <v>44458</v>
      </c>
      <c r="EU39" s="6"/>
      <c r="EV39" s="84"/>
      <c r="EW39" s="6"/>
      <c r="EX39" s="84"/>
      <c r="EY39" s="73"/>
      <c r="FA39" s="23" t="str">
        <f t="shared" si="25"/>
        <v>M</v>
      </c>
      <c r="FB39" s="24">
        <f t="shared" ref="FB39" si="821">FB37+1</f>
        <v>44488</v>
      </c>
      <c r="FC39" s="22" t="str">
        <f>TEXT(FB39-DATE(An,1,1)+1,"000")&amp;" - "&amp;TEXT(DATE(An,12,31)-FB37,"000")-1</f>
        <v>292 - 73</v>
      </c>
      <c r="FD39" s="108" t="str">
        <f>IFERROR(INDEX(Paramètres_Application!$J$2:$J$35,MATCH(Calendrier_A3!FB39,Paramètres_Application!$I$2:$I$35,0)),"")</f>
        <v/>
      </c>
      <c r="FE39" s="88" t="str">
        <f>IF(FA39="L","S" &amp; TEXT(INT((FB39-LOOKUP(FB39,DATE(YEAR(FB39)+{-1;0;1},1,3)-WEEKDAY(DATE(YEAR(FB39)+{-1;0;1},1,3))+2))/7)+1,"00"),"")</f>
        <v/>
      </c>
      <c r="FF39" s="2"/>
      <c r="FG39" s="67">
        <f t="shared" ref="FG39" si="822">FB39</f>
        <v>44488</v>
      </c>
      <c r="FH39" s="6"/>
      <c r="FI39" s="84"/>
      <c r="FJ39" s="6"/>
      <c r="FK39" s="84"/>
      <c r="FL39" s="73"/>
      <c r="FN39" s="23" t="str">
        <f t="shared" si="26"/>
        <v>V</v>
      </c>
      <c r="FO39" s="24">
        <f t="shared" ref="FO39" si="823">FO37+1</f>
        <v>44519</v>
      </c>
      <c r="FP39" s="22" t="str">
        <f>TEXT(FO39-DATE(An,1,1)+1,"000")&amp;" - "&amp;TEXT(DATE(An,12,31)-FO37,"000")-1</f>
        <v>323 - 42</v>
      </c>
      <c r="FQ39" s="108" t="str">
        <f>IFERROR(INDEX(Paramètres_Application!$J$2:$J$35,MATCH(Calendrier_A3!FO39,Paramètres_Application!$I$2:$I$35,0)),"")</f>
        <v/>
      </c>
      <c r="FR39" s="88" t="str">
        <f>IF(FN39="L","S" &amp; TEXT(INT((FO39-LOOKUP(FO39,DATE(YEAR(FO39)+{-1;0;1},1,3)-WEEKDAY(DATE(YEAR(FO39)+{-1;0;1},1,3))+2))/7)+1,"00"),"")</f>
        <v/>
      </c>
      <c r="FS39" s="32"/>
      <c r="FT39" s="67">
        <f t="shared" ref="FT39" si="824">FO39</f>
        <v>44519</v>
      </c>
      <c r="FU39" s="6"/>
      <c r="FV39" s="84"/>
      <c r="FW39" s="6"/>
      <c r="FX39" s="84"/>
      <c r="FY39" s="73"/>
      <c r="GA39" s="23" t="str">
        <f t="shared" si="27"/>
        <v>D</v>
      </c>
      <c r="GB39" s="24">
        <f t="shared" ref="GB39" si="825">GB37+1</f>
        <v>44549</v>
      </c>
      <c r="GC39" s="22" t="str">
        <f>TEXT(GB39-DATE(An,1,1)+1,"000")&amp;" - "&amp;TEXT(DATE(An,12,31)-GB37,"000")-1</f>
        <v>353 - 12</v>
      </c>
      <c r="GD39" s="108" t="str">
        <f>IFERROR(INDEX(Paramètres_Application!$J$2:$J$35,MATCH(Calendrier_A3!GB39,Paramètres_Application!$I$2:$I$35,0)),"")</f>
        <v/>
      </c>
      <c r="GE39" s="88" t="str">
        <f>IF(GA39="L","S" &amp; TEXT(INT((GB39-LOOKUP(GB39,DATE(YEAR(GB39)+{-1;0;1},1,3)-WEEKDAY(DATE(YEAR(GB39)+{-1;0;1},1,3))+2))/7)+1,"00"),"")</f>
        <v/>
      </c>
      <c r="GF39" s="2"/>
      <c r="GG39" s="67">
        <f t="shared" ref="GG39" si="826">GB39</f>
        <v>44549</v>
      </c>
      <c r="GH39" s="6"/>
      <c r="GI39" s="84"/>
      <c r="GJ39" s="6"/>
      <c r="GK39" s="84"/>
      <c r="GL39" s="73"/>
      <c r="GN39" s="23" t="str">
        <f t="shared" si="28"/>
        <v>M</v>
      </c>
      <c r="GO39" s="24">
        <f t="shared" ref="GO39" si="827">GO37+1</f>
        <v>44580</v>
      </c>
      <c r="GP39" s="22" t="str">
        <f>TEXT(GO39-DATE(An+1,1,1)+1,"000")&amp;" - "&amp;TEXT(DATE(An+1,12,31)-GO37,"000")-1</f>
        <v>019 - 346</v>
      </c>
      <c r="GQ39" s="108" t="str">
        <f>IFERROR(INDEX(Paramètres_Application!$J$2:$J$35,MATCH(Calendrier_A3!GO39,Paramètres_Application!$I$2:$I$35,0)),"")</f>
        <v/>
      </c>
      <c r="GR39" s="88" t="str">
        <f>IF(GN39="L","S" &amp; TEXT(INT((GO39-LOOKUP(GO39,DATE(YEAR(GO39)+{-1;0;1},1,3)-WEEKDAY(DATE(YEAR(GO39)+{-1;0;1},1,3))+2))/7)+1,"00"),"")</f>
        <v/>
      </c>
      <c r="GS39" s="2"/>
      <c r="GT39" s="67">
        <f t="shared" ref="GT39" si="828">GO39</f>
        <v>44580</v>
      </c>
      <c r="GU39" s="6"/>
      <c r="GV39" s="84"/>
      <c r="GW39" s="6"/>
      <c r="GX39" s="84"/>
      <c r="GY39" s="73"/>
    </row>
    <row r="40" spans="1:207" ht="22.5" customHeight="1" x14ac:dyDescent="0.25">
      <c r="A40" s="81" t="str">
        <f>INDEX(Paramètres_Application!$N$1:$N$367,SUMPRODUCT((Paramètres_Application!$L$2:$L$367=MONTH(B39))*(DAY(B39)=Paramètres_Application!$M$2:$M$367)*ROW(Paramètres_Application!$L$2:$L$367)))</f>
        <v xml:space="preserve"> Urbain</v>
      </c>
      <c r="B40" s="82"/>
      <c r="C40" s="83"/>
      <c r="D40" s="109"/>
      <c r="E40" s="89"/>
      <c r="F40" s="2"/>
      <c r="G40" s="67">
        <f t="shared" ref="G40" si="829">B39</f>
        <v>44184</v>
      </c>
      <c r="H40" s="6"/>
      <c r="I40" s="84"/>
      <c r="J40" s="6"/>
      <c r="K40" s="84"/>
      <c r="L40" s="73"/>
      <c r="N40" s="81" t="str">
        <f>INDEX(Paramètres_Application!$N$1:$N$367,SUMPRODUCT((Paramètres_Application!$L$2:$L$367=MONTH(O39))*(DAY(O39)=Paramètres_Application!$M$2:$M$367)*ROW(Paramètres_Application!$L$2:$L$367)))</f>
        <v xml:space="preserve"> Marius</v>
      </c>
      <c r="O40" s="82"/>
      <c r="P40" s="83"/>
      <c r="Q40" s="109"/>
      <c r="R40" s="89"/>
      <c r="S40" s="2"/>
      <c r="T40" s="67">
        <f t="shared" ref="T40" si="830">O39</f>
        <v>44215</v>
      </c>
      <c r="U40" s="6"/>
      <c r="V40" s="84"/>
      <c r="W40" s="6"/>
      <c r="X40" s="84"/>
      <c r="Y40" s="73"/>
      <c r="AA40" s="81" t="str">
        <f>INDEX(Paramètres_Application!$N$1:$N$367,SUMPRODUCT((Paramètres_Application!$L$2:$L$367=MONTH(AB39))*(DAY(AB39)=Paramètres_Application!$M$2:$M$367)*ROW(Paramètres_Application!$L$2:$L$367)))</f>
        <v xml:space="preserve"> Gabin</v>
      </c>
      <c r="AB40" s="82"/>
      <c r="AC40" s="83"/>
      <c r="AD40" s="109"/>
      <c r="AE40" s="89"/>
      <c r="AF40" s="2"/>
      <c r="AG40" s="67">
        <f t="shared" ref="AG40" si="831">AB39</f>
        <v>44246</v>
      </c>
      <c r="AH40" s="6"/>
      <c r="AI40" s="84"/>
      <c r="AJ40" s="6"/>
      <c r="AK40" s="84"/>
      <c r="AL40" s="73"/>
      <c r="AN40" s="81" t="str">
        <f>INDEX(Paramètres_Application!$N$1:$N$367,SUMPRODUCT((Paramètres_Application!$L$2:$L$367=MONTH(AO39))*(DAY(AO39)=Paramètres_Application!$M$2:$M$367)*ROW(Paramètres_Application!$L$2:$L$367)))</f>
        <v xml:space="preserve"> Joseph</v>
      </c>
      <c r="AO40" s="82"/>
      <c r="AP40" s="83"/>
      <c r="AQ40" s="109"/>
      <c r="AR40" s="89"/>
      <c r="AS40" s="2"/>
      <c r="AT40" s="67">
        <f t="shared" ref="AT40" si="832">AO39</f>
        <v>44274</v>
      </c>
      <c r="AU40" s="6"/>
      <c r="AV40" s="84"/>
      <c r="AW40" s="6"/>
      <c r="AX40" s="84"/>
      <c r="AY40" s="73"/>
      <c r="BA40" s="81" t="str">
        <f>INDEX(Paramètres_Application!$N$1:$N$367,SUMPRODUCT((Paramètres_Application!$L$2:$L$367=MONTH(BB39))*(DAY(BB39)=Paramètres_Application!$M$2:$M$367)*ROW(Paramètres_Application!$L$2:$L$367)))</f>
        <v xml:space="preserve"> Emma</v>
      </c>
      <c r="BB40" s="82"/>
      <c r="BC40" s="83"/>
      <c r="BD40" s="109"/>
      <c r="BE40" s="89"/>
      <c r="BF40" s="2"/>
      <c r="BG40" s="67">
        <f t="shared" ref="BG40" si="833">BB39</f>
        <v>44305</v>
      </c>
      <c r="BH40" s="6"/>
      <c r="BI40" s="84"/>
      <c r="BJ40" s="6"/>
      <c r="BK40" s="84"/>
      <c r="BL40" s="73"/>
      <c r="BN40" s="81" t="str">
        <f>INDEX(Paramètres_Application!$N$1:$N$367,SUMPRODUCT((Paramètres_Application!$L$2:$L$367=MONTH(BO39))*(DAY(BO39)=Paramètres_Application!$M$2:$M$367)*ROW(Paramètres_Application!$L$2:$L$367)))</f>
        <v xml:space="preserve"> Yves</v>
      </c>
      <c r="BO40" s="82"/>
      <c r="BP40" s="83"/>
      <c r="BQ40" s="109"/>
      <c r="BR40" s="89"/>
      <c r="BS40" s="2"/>
      <c r="BT40" s="67">
        <f t="shared" ref="BT40" si="834">BO39</f>
        <v>44335</v>
      </c>
      <c r="BU40" s="6"/>
      <c r="BV40" s="84"/>
      <c r="BW40" s="6"/>
      <c r="BX40" s="84"/>
      <c r="BY40" s="73"/>
      <c r="CA40" s="81" t="str">
        <f>INDEX(Paramètres_Application!$N$1:$N$367,SUMPRODUCT((Paramètres_Application!$L$2:$L$367=MONTH(CB39))*(DAY(CB39)=Paramètres_Application!$M$2:$M$367)*ROW(Paramètres_Application!$L$2:$L$367)))</f>
        <v xml:space="preserve"> Romuald</v>
      </c>
      <c r="CB40" s="82"/>
      <c r="CC40" s="83"/>
      <c r="CD40" s="109"/>
      <c r="CE40" s="89"/>
      <c r="CF40" s="2"/>
      <c r="CG40" s="67">
        <f t="shared" ref="CG40" si="835">CB39</f>
        <v>44366</v>
      </c>
      <c r="CH40" s="6"/>
      <c r="CI40" s="84"/>
      <c r="CJ40" s="6"/>
      <c r="CK40" s="84"/>
      <c r="CL40" s="73"/>
      <c r="CN40" s="81" t="str">
        <f>INDEX(Paramètres_Application!$N$1:$N$367,SUMPRODUCT((Paramètres_Application!$L$2:$L$367=MONTH(CO39))*(DAY(CO39)=Paramètres_Application!$M$2:$M$367)*ROW(Paramètres_Application!$L$2:$L$367)))</f>
        <v xml:space="preserve"> Arsène</v>
      </c>
      <c r="CO40" s="82"/>
      <c r="CP40" s="83"/>
      <c r="CQ40" s="109"/>
      <c r="CR40" s="89"/>
      <c r="CS40" s="2"/>
      <c r="CT40" s="67">
        <f t="shared" ref="CT40" si="836">CO39</f>
        <v>44396</v>
      </c>
      <c r="CU40" s="6"/>
      <c r="CV40" s="84"/>
      <c r="CW40" s="6"/>
      <c r="CX40" s="84"/>
      <c r="CY40" s="73"/>
      <c r="CZ40" s="18"/>
      <c r="DA40" s="81" t="str">
        <f>INDEX(Paramètres_Application!$N$1:$N$367,SUMPRODUCT((Paramètres_Application!$L$2:$L$367=MONTH(DB39))*(DAY(DB39)=Paramètres_Application!$M$2:$M$367)*ROW(Paramètres_Application!$L$2:$L$367)))</f>
        <v xml:space="preserve"> Romuald</v>
      </c>
      <c r="DB40" s="82"/>
      <c r="DC40" s="83"/>
      <c r="DD40" s="109"/>
      <c r="DE40" s="89"/>
      <c r="DF40" s="2"/>
      <c r="DG40" s="67">
        <f t="shared" ref="DG40" si="837">DB39</f>
        <v>44366</v>
      </c>
      <c r="DH40" s="6"/>
      <c r="DI40" s="84"/>
      <c r="DJ40" s="6"/>
      <c r="DK40" s="84"/>
      <c r="DL40" s="73"/>
      <c r="DN40" s="81" t="str">
        <f>INDEX(Paramètres_Application!$N$1:$N$367,SUMPRODUCT((Paramètres_Application!$L$2:$L$367=MONTH(DO39))*(DAY(DO39)=Paramètres_Application!$M$2:$M$367)*ROW(Paramètres_Application!$L$2:$L$367)))</f>
        <v xml:space="preserve"> Arsène</v>
      </c>
      <c r="DO40" s="82"/>
      <c r="DP40" s="83"/>
      <c r="DQ40" s="109"/>
      <c r="DR40" s="89"/>
      <c r="DS40" s="2"/>
      <c r="DT40" s="67">
        <f t="shared" ref="DT40" si="838">DO39</f>
        <v>44396</v>
      </c>
      <c r="DU40" s="6"/>
      <c r="DV40" s="84"/>
      <c r="DW40" s="6"/>
      <c r="DX40" s="84"/>
      <c r="DY40" s="73"/>
      <c r="EA40" s="81" t="str">
        <f>INDEX(Paramètres_Application!$N$1:$N$367,SUMPRODUCT((Paramètres_Application!$L$2:$L$367=MONTH(EB39))*(DAY(EB39)=Paramètres_Application!$M$2:$M$367)*ROW(Paramètres_Application!$L$2:$L$367)))</f>
        <v xml:space="preserve"> Jean-Eudes</v>
      </c>
      <c r="EB40" s="82"/>
      <c r="EC40" s="83"/>
      <c r="ED40" s="109"/>
      <c r="EE40" s="89"/>
      <c r="EF40" s="2"/>
      <c r="EG40" s="67">
        <f t="shared" ref="EG40" si="839">EB39</f>
        <v>44427</v>
      </c>
      <c r="EH40" s="6"/>
      <c r="EI40" s="84"/>
      <c r="EJ40" s="6"/>
      <c r="EK40" s="84"/>
      <c r="EL40" s="73"/>
      <c r="EN40" s="81" t="str">
        <f>INDEX(Paramètres_Application!$N$1:$N$367,SUMPRODUCT((Paramètres_Application!$L$2:$L$367=MONTH(EO39))*(DAY(EO39)=Paramètres_Application!$M$2:$M$367)*ROW(Paramètres_Application!$L$2:$L$367)))</f>
        <v xml:space="preserve"> Emilie</v>
      </c>
      <c r="EO40" s="82"/>
      <c r="EP40" s="83"/>
      <c r="EQ40" s="109"/>
      <c r="ER40" s="89"/>
      <c r="ES40" s="2"/>
      <c r="ET40" s="67">
        <f t="shared" ref="ET40" si="840">EO39</f>
        <v>44458</v>
      </c>
      <c r="EU40" s="6"/>
      <c r="EV40" s="84"/>
      <c r="EW40" s="6"/>
      <c r="EX40" s="84"/>
      <c r="EY40" s="73"/>
      <c r="FA40" s="81" t="str">
        <f>INDEX(Paramètres_Application!$N$1:$N$367,SUMPRODUCT((Paramètres_Application!$L$2:$L$367=MONTH(FB39))*(DAY(FB39)=Paramètres_Application!$M$2:$M$367)*ROW(Paramètres_Application!$L$2:$L$367)))</f>
        <v xml:space="preserve"> René</v>
      </c>
      <c r="FB40" s="82"/>
      <c r="FC40" s="83"/>
      <c r="FD40" s="109"/>
      <c r="FE40" s="89"/>
      <c r="FF40" s="2"/>
      <c r="FG40" s="67">
        <f t="shared" ref="FG40" si="841">FB39</f>
        <v>44488</v>
      </c>
      <c r="FH40" s="6"/>
      <c r="FI40" s="84"/>
      <c r="FJ40" s="6"/>
      <c r="FK40" s="84"/>
      <c r="FL40" s="73"/>
      <c r="FN40" s="81" t="str">
        <f>INDEX(Paramètres_Application!$N$1:$N$367,SUMPRODUCT((Paramètres_Application!$L$2:$L$367=MONTH(FO39))*(DAY(FO39)=Paramètres_Application!$M$2:$M$367)*ROW(Paramètres_Application!$L$2:$L$367)))</f>
        <v xml:space="preserve"> Tanguy</v>
      </c>
      <c r="FO40" s="82"/>
      <c r="FP40" s="83"/>
      <c r="FQ40" s="109"/>
      <c r="FR40" s="89"/>
      <c r="FS40" s="32"/>
      <c r="FT40" s="67">
        <f t="shared" ref="FT40" si="842">FO39</f>
        <v>44519</v>
      </c>
      <c r="FU40" s="6"/>
      <c r="FV40" s="84"/>
      <c r="FW40" s="6"/>
      <c r="FX40" s="84"/>
      <c r="FY40" s="73"/>
      <c r="GA40" s="81" t="str">
        <f>INDEX(Paramètres_Application!$N$1:$N$367,SUMPRODUCT((Paramètres_Application!$L$2:$L$367=MONTH(GB39))*(DAY(GB39)=Paramètres_Application!$M$2:$M$367)*ROW(Paramètres_Application!$L$2:$L$367)))</f>
        <v xml:space="preserve"> Urbain</v>
      </c>
      <c r="GB40" s="82"/>
      <c r="GC40" s="83"/>
      <c r="GD40" s="109"/>
      <c r="GE40" s="89"/>
      <c r="GF40" s="2"/>
      <c r="GG40" s="67">
        <f t="shared" ref="GG40" si="843">GB39</f>
        <v>44549</v>
      </c>
      <c r="GH40" s="6"/>
      <c r="GI40" s="84"/>
      <c r="GJ40" s="6"/>
      <c r="GK40" s="84"/>
      <c r="GL40" s="73"/>
      <c r="GN40" s="81" t="str">
        <f>INDEX(Paramètres_Application!$N$1:$N$367,SUMPRODUCT((Paramètres_Application!$L$2:$L$367=MONTH(GO39))*(DAY(GO39)=Paramètres_Application!$M$2:$M$367)*ROW(Paramètres_Application!$L$2:$L$367)))</f>
        <v xml:space="preserve"> Marius</v>
      </c>
      <c r="GO40" s="82"/>
      <c r="GP40" s="83"/>
      <c r="GQ40" s="109"/>
      <c r="GR40" s="89"/>
      <c r="GS40" s="2"/>
      <c r="GT40" s="67">
        <f t="shared" ref="GT40" si="844">GO39</f>
        <v>44580</v>
      </c>
      <c r="GU40" s="6"/>
      <c r="GV40" s="84"/>
      <c r="GW40" s="6"/>
      <c r="GX40" s="84"/>
      <c r="GY40" s="73"/>
    </row>
    <row r="41" spans="1:207" ht="22.5" customHeight="1" x14ac:dyDescent="0.25">
      <c r="A41" s="23" t="str">
        <f t="shared" si="13"/>
        <v>D</v>
      </c>
      <c r="B41" s="24">
        <f t="shared" ref="B41" si="845">B39+1</f>
        <v>44185</v>
      </c>
      <c r="C41" s="22" t="str">
        <f>TEXT(B41-DATE(An-1,1,1)+((DATE(An,1,1)-DATE(An-1,1,1))-365),"000")&amp;" - "&amp;TEXT(DATE(An-1,12,31)-B41,"000")</f>
        <v>355 - 011</v>
      </c>
      <c r="D41" s="108" t="str">
        <f>IFERROR(INDEX(Paramètres_Application!$J$2:$J$35,MATCH(Calendrier_A3!B41,Paramètres_Application!$I$2:$I$35,0)),"")</f>
        <v/>
      </c>
      <c r="E41" s="88" t="str">
        <f>IF(A41="L","S" &amp; TEXT(INT((B41-LOOKUP(B41,DATE(YEAR(B41)+{-1;0;1},1,3)-WEEKDAY(DATE(YEAR(B41)+{-1;0;1},1,3))+2))/7)+1,"00"),"")</f>
        <v/>
      </c>
      <c r="F41" s="2"/>
      <c r="G41" s="67">
        <f t="shared" ref="G41" si="846">B41</f>
        <v>44185</v>
      </c>
      <c r="H41" s="6"/>
      <c r="I41" s="84"/>
      <c r="J41" s="6"/>
      <c r="K41" s="84"/>
      <c r="L41" s="73"/>
      <c r="N41" s="9" t="str">
        <f t="shared" si="14"/>
        <v>M</v>
      </c>
      <c r="O41" s="21">
        <f t="shared" ref="O41" si="847">O39+1</f>
        <v>44216</v>
      </c>
      <c r="P41" s="22" t="str">
        <f>TEXT(O41-DATE(An,1,1)+1,"000")&amp;" - "&amp;TEXT(DATE(An,12,31)-O39,"000")-1</f>
        <v>020 - 345</v>
      </c>
      <c r="Q41" s="108" t="str">
        <f>IFERROR(INDEX(Paramètres_Application!$J$2:$J$35,MATCH(Calendrier_A3!O41,Paramètres_Application!$I$2:$I$35,0)),"")</f>
        <v/>
      </c>
      <c r="R41" s="88" t="str">
        <f>IF(N41="L","S" &amp; TEXT(INT((O41-LOOKUP(O41,DATE(YEAR(O41)+{-1;0;1},1,3)-WEEKDAY(DATE(YEAR(O41)+{-1;0;1},1,3))+2))/7)+1,"00"),"")</f>
        <v/>
      </c>
      <c r="S41" s="2"/>
      <c r="T41" s="67">
        <f t="shared" ref="T41" si="848">O41</f>
        <v>44216</v>
      </c>
      <c r="U41" s="6"/>
      <c r="V41" s="84"/>
      <c r="W41" s="6"/>
      <c r="X41" s="84"/>
      <c r="Y41" s="73"/>
      <c r="AA41" s="23" t="str">
        <f t="shared" si="15"/>
        <v>S</v>
      </c>
      <c r="AB41" s="24">
        <f t="shared" ref="AB41" si="849">AB39+1</f>
        <v>44247</v>
      </c>
      <c r="AC41" s="22" t="str">
        <f>TEXT(AB41-DATE(An,1,1)+1,"000")&amp;" - "&amp;TEXT(DATE(An,12,31)-AB39,"000")-1</f>
        <v>051 - 314</v>
      </c>
      <c r="AD41" s="108" t="str">
        <f>IFERROR(INDEX(Paramètres_Application!$J$2:$J$35,MATCH(Calendrier_A3!AB41,Paramètres_Application!$I$2:$I$35,0)),"")</f>
        <v/>
      </c>
      <c r="AE41" s="88" t="str">
        <f>IF(AA41="L","S" &amp; TEXT(INT((AB41-LOOKUP(AB41,DATE(YEAR(AB41)+{-1;0;1},1,3)-WEEKDAY(DATE(YEAR(AB41)+{-1;0;1},1,3))+2))/7)+1,"00"),"")</f>
        <v/>
      </c>
      <c r="AF41" s="2"/>
      <c r="AG41" s="67">
        <f t="shared" ref="AG41" si="850">AB41</f>
        <v>44247</v>
      </c>
      <c r="AH41" s="6"/>
      <c r="AI41" s="84"/>
      <c r="AJ41" s="6"/>
      <c r="AK41" s="84"/>
      <c r="AL41" s="73"/>
      <c r="AN41" s="23" t="str">
        <f t="shared" si="16"/>
        <v>S</v>
      </c>
      <c r="AO41" s="24">
        <f t="shared" ref="AO41" si="851">AO39+1</f>
        <v>44275</v>
      </c>
      <c r="AP41" s="22" t="str">
        <f>TEXT(AO41-DATE(An,1,1)+1,"000")&amp;" - "&amp;TEXT(DATE(An,12,31)-AO39,"000")-1</f>
        <v>079 - 286</v>
      </c>
      <c r="AQ41" s="108" t="str">
        <f>IFERROR(INDEX(Paramètres_Application!$J$2:$J$35,MATCH(Calendrier_A3!AO41,Paramètres_Application!$I$2:$I$35,0)),"")</f>
        <v/>
      </c>
      <c r="AR41" s="88" t="str">
        <f>IF(AN41="L","S" &amp; TEXT(INT((AO41-LOOKUP(AO41,DATE(YEAR(AO41)+{-1;0;1},1,3)-WEEKDAY(DATE(YEAR(AO41)+{-1;0;1},1,3))+2))/7)+1,"00"),"")</f>
        <v/>
      </c>
      <c r="AS41" s="2"/>
      <c r="AT41" s="67">
        <f t="shared" ref="AT41" si="852">AO41</f>
        <v>44275</v>
      </c>
      <c r="AU41" s="6"/>
      <c r="AV41" s="84"/>
      <c r="AW41" s="6"/>
      <c r="AX41" s="84"/>
      <c r="AY41" s="73"/>
      <c r="BA41" s="23" t="str">
        <f t="shared" si="17"/>
        <v>M</v>
      </c>
      <c r="BB41" s="24">
        <f t="shared" ref="BB41" si="853">BB39+1</f>
        <v>44306</v>
      </c>
      <c r="BC41" s="22" t="str">
        <f>TEXT(BB41-DATE(An,1,1)+1,"000")&amp;" - "&amp;TEXT(DATE(An,12,31)-BB39,"000")-1</f>
        <v>110 - 255</v>
      </c>
      <c r="BD41" s="108" t="str">
        <f>IFERROR(INDEX(Paramètres_Application!$J$2:$J$35,MATCH(Calendrier_A3!BB41,Paramètres_Application!$I$2:$I$35,0)),"")</f>
        <v/>
      </c>
      <c r="BE41" s="88" t="str">
        <f>IF(BA41="L","S" &amp; TEXT(INT((BB41-LOOKUP(BB41,DATE(YEAR(BB41)+{-1;0;1},1,3)-WEEKDAY(DATE(YEAR(BB41)+{-1;0;1},1,3))+2))/7)+1,"00"),"")</f>
        <v/>
      </c>
      <c r="BF41" s="2"/>
      <c r="BG41" s="67">
        <f t="shared" ref="BG41" si="854">BB41</f>
        <v>44306</v>
      </c>
      <c r="BH41" s="6"/>
      <c r="BI41" s="84"/>
      <c r="BJ41" s="6"/>
      <c r="BK41" s="84"/>
      <c r="BL41" s="73"/>
      <c r="BN41" s="23" t="str">
        <f t="shared" si="18"/>
        <v>J</v>
      </c>
      <c r="BO41" s="24">
        <f t="shared" ref="BO41" si="855">BO39+1</f>
        <v>44336</v>
      </c>
      <c r="BP41" s="22" t="str">
        <f>TEXT(BO41-DATE(An,1,1)+1,"000")&amp;" - "&amp;TEXT(DATE(An,12,31)-BO39,"000")-1</f>
        <v>140 - 225</v>
      </c>
      <c r="BQ41" s="108" t="str">
        <f>IFERROR(INDEX(Paramètres_Application!$J$2:$J$35,MATCH(Calendrier_A3!BO41,Paramètres_Application!$I$2:$I$35,0)),"")</f>
        <v/>
      </c>
      <c r="BR41" s="88" t="str">
        <f>IF(BN41="L","S" &amp; TEXT(INT((BO41-LOOKUP(BO41,DATE(YEAR(BO41)+{-1;0;1},1,3)-WEEKDAY(DATE(YEAR(BO41)+{-1;0;1},1,3))+2))/7)+1,"00"),"")</f>
        <v/>
      </c>
      <c r="BS41" s="2"/>
      <c r="BT41" s="67">
        <f t="shared" ref="BT41" si="856">BO41</f>
        <v>44336</v>
      </c>
      <c r="BU41" s="6"/>
      <c r="BV41" s="84"/>
      <c r="BW41" s="6"/>
      <c r="BX41" s="84"/>
      <c r="BY41" s="73"/>
      <c r="CA41" s="23" t="str">
        <f t="shared" si="19"/>
        <v>D</v>
      </c>
      <c r="CB41" s="24">
        <f t="shared" ref="CB41" si="857">CB39+1</f>
        <v>44367</v>
      </c>
      <c r="CC41" s="22" t="str">
        <f>TEXT(CB41-DATE(An,1,1)+1,"000")&amp;" - "&amp;TEXT(DATE(An,12,31)-CB39,"000")-1</f>
        <v>171 - 194</v>
      </c>
      <c r="CD41" s="108" t="str">
        <f>IFERROR(INDEX(Paramètres_Application!$J$2:$J$35,MATCH(Calendrier_A3!CB41,Paramètres_Application!$I$2:$I$35,0)),"")</f>
        <v/>
      </c>
      <c r="CE41" s="88" t="str">
        <f>IF(CA41="L","S" &amp; TEXT(INT((CB41-LOOKUP(CB41,DATE(YEAR(CB41)+{-1;0;1},1,3)-WEEKDAY(DATE(YEAR(CB41)+{-1;0;1},1,3))+2))/7)+1,"00"),"")</f>
        <v/>
      </c>
      <c r="CF41" s="2"/>
      <c r="CG41" s="67">
        <f t="shared" ref="CG41" si="858">CB41</f>
        <v>44367</v>
      </c>
      <c r="CH41" s="6"/>
      <c r="CI41" s="84"/>
      <c r="CJ41" s="6"/>
      <c r="CK41" s="84"/>
      <c r="CL41" s="73"/>
      <c r="CN41" s="23" t="str">
        <f t="shared" si="20"/>
        <v>M</v>
      </c>
      <c r="CO41" s="24">
        <f t="shared" ref="CO41" si="859">CO39+1</f>
        <v>44397</v>
      </c>
      <c r="CP41" s="22" t="str">
        <f>TEXT(CO41-DATE(An,1,1)+1,"000")&amp;" - "&amp;TEXT(DATE(An,12,31)-CO39,"000")-1</f>
        <v>201 - 164</v>
      </c>
      <c r="CQ41" s="108" t="str">
        <f>IFERROR(INDEX(Paramètres_Application!$J$2:$J$35,MATCH(Calendrier_A3!CO41,Paramètres_Application!$I$2:$I$35,0)),"")</f>
        <v/>
      </c>
      <c r="CR41" s="88" t="str">
        <f>IF(CN41="L","S" &amp; TEXT(INT((CO41-LOOKUP(CO41,DATE(YEAR(CO41)+{-1;0;1},1,3)-WEEKDAY(DATE(YEAR(CO41)+{-1;0;1},1,3))+2))/7)+1,"00"),"")</f>
        <v/>
      </c>
      <c r="CS41" s="2"/>
      <c r="CT41" s="67">
        <f t="shared" ref="CT41" si="860">CO41</f>
        <v>44397</v>
      </c>
      <c r="CU41" s="6"/>
      <c r="CV41" s="84"/>
      <c r="CW41" s="6"/>
      <c r="CX41" s="84"/>
      <c r="CY41" s="73"/>
      <c r="CZ41" s="18"/>
      <c r="DA41" s="23" t="str">
        <f t="shared" si="21"/>
        <v>D</v>
      </c>
      <c r="DB41" s="24">
        <f t="shared" ref="DB41" si="861">DB39+1</f>
        <v>44367</v>
      </c>
      <c r="DC41" s="22" t="str">
        <f>TEXT(DB41-DATE(An,1,1)+1,"000")&amp;" - "&amp;TEXT(DATE(An,12,31)-DB39,"000")-1</f>
        <v>171 - 194</v>
      </c>
      <c r="DD41" s="108" t="str">
        <f>IFERROR(INDEX(Paramètres_Application!$J$2:$J$35,MATCH(Calendrier_A3!DB41,Paramètres_Application!$I$2:$I$35,0)),"")</f>
        <v/>
      </c>
      <c r="DE41" s="88" t="str">
        <f>IF(DA41="L","S" &amp; TEXT(INT((DB41-LOOKUP(DB41,DATE(YEAR(DB41)+{-1;0;1},1,3)-WEEKDAY(DATE(YEAR(DB41)+{-1;0;1},1,3))+2))/7)+1,"00"),"")</f>
        <v/>
      </c>
      <c r="DF41" s="2"/>
      <c r="DG41" s="67">
        <f t="shared" ref="DG41" si="862">DB41</f>
        <v>44367</v>
      </c>
      <c r="DH41" s="6"/>
      <c r="DI41" s="84"/>
      <c r="DJ41" s="6"/>
      <c r="DK41" s="84"/>
      <c r="DL41" s="73"/>
      <c r="DN41" s="23" t="str">
        <f t="shared" si="22"/>
        <v>M</v>
      </c>
      <c r="DO41" s="24">
        <f t="shared" ref="DO41" si="863">DO39+1</f>
        <v>44397</v>
      </c>
      <c r="DP41" s="22" t="str">
        <f>TEXT(DO41-DATE(An,1,1)+1,"000")&amp;" - "&amp;TEXT(DATE(An,12,31)-DO39,"000")-1</f>
        <v>201 - 164</v>
      </c>
      <c r="DQ41" s="108" t="str">
        <f>IFERROR(INDEX(Paramètres_Application!$J$2:$J$35,MATCH(Calendrier_A3!DO41,Paramètres_Application!$I$2:$I$35,0)),"")</f>
        <v/>
      </c>
      <c r="DR41" s="88" t="str">
        <f>IF(DN41="L","S" &amp; TEXT(INT((DO41-LOOKUP(DO41,DATE(YEAR(DO41)+{-1;0;1},1,3)-WEEKDAY(DATE(YEAR(DO41)+{-1;0;1},1,3))+2))/7)+1,"00"),"")</f>
        <v/>
      </c>
      <c r="DS41" s="2"/>
      <c r="DT41" s="67">
        <f t="shared" ref="DT41" si="864">DO41</f>
        <v>44397</v>
      </c>
      <c r="DU41" s="6"/>
      <c r="DV41" s="84"/>
      <c r="DW41" s="6"/>
      <c r="DX41" s="84"/>
      <c r="DY41" s="73"/>
      <c r="EA41" s="23" t="str">
        <f t="shared" si="23"/>
        <v>V</v>
      </c>
      <c r="EB41" s="24">
        <f t="shared" ref="EB41" si="865">EB39+1</f>
        <v>44428</v>
      </c>
      <c r="EC41" s="22" t="str">
        <f>TEXT(EB41-DATE(An,1,1)+1,"000")&amp;" - "&amp;TEXT(DATE(An,12,31)-EB39,"000")-1</f>
        <v>232 - 133</v>
      </c>
      <c r="ED41" s="108" t="str">
        <f>IFERROR(INDEX(Paramètres_Application!$J$2:$J$35,MATCH(Calendrier_A3!EB41,Paramètres_Application!$I$2:$I$35,0)),"")</f>
        <v/>
      </c>
      <c r="EE41" s="88" t="str">
        <f>IF(EA41="L","S" &amp; TEXT(INT((EB41-LOOKUP(EB41,DATE(YEAR(EB41)+{-1;0;1},1,3)-WEEKDAY(DATE(YEAR(EB41)+{-1;0;1},1,3))+2))/7)+1,"00"),"")</f>
        <v/>
      </c>
      <c r="EF41" s="2"/>
      <c r="EG41" s="67">
        <f t="shared" ref="EG41" si="866">EB41</f>
        <v>44428</v>
      </c>
      <c r="EH41" s="6"/>
      <c r="EI41" s="84"/>
      <c r="EJ41" s="6"/>
      <c r="EK41" s="84"/>
      <c r="EL41" s="73"/>
      <c r="EN41" s="23" t="str">
        <f t="shared" si="24"/>
        <v>L</v>
      </c>
      <c r="EO41" s="24">
        <f t="shared" ref="EO41" si="867">EO39+1</f>
        <v>44459</v>
      </c>
      <c r="EP41" s="22" t="str">
        <f>TEXT(EO41-DATE(An,1,1)+1,"000")&amp;" - "&amp;TEXT(DATE(An,12,31)-EO39,"000")-1</f>
        <v>263 - 102</v>
      </c>
      <c r="EQ41" s="108" t="str">
        <f>IFERROR(INDEX(Paramètres_Application!$J$2:$J$35,MATCH(Calendrier_A3!EO41,Paramètres_Application!$I$2:$I$35,0)),"")</f>
        <v/>
      </c>
      <c r="ER41" s="88" t="str">
        <f>IF(EN41="L","S" &amp; TEXT(INT((EO41-LOOKUP(EO41,DATE(YEAR(EO41)+{-1;0;1},1,3)-WEEKDAY(DATE(YEAR(EO41)+{-1;0;1},1,3))+2))/7)+1,"00"),"")</f>
        <v>S38</v>
      </c>
      <c r="ES41" s="2"/>
      <c r="ET41" s="67">
        <f t="shared" ref="ET41" si="868">EO41</f>
        <v>44459</v>
      </c>
      <c r="EU41" s="6"/>
      <c r="EV41" s="84"/>
      <c r="EW41" s="6"/>
      <c r="EX41" s="84"/>
      <c r="EY41" s="73"/>
      <c r="FA41" s="23" t="str">
        <f t="shared" si="25"/>
        <v>M</v>
      </c>
      <c r="FB41" s="24">
        <f t="shared" ref="FB41" si="869">FB39+1</f>
        <v>44489</v>
      </c>
      <c r="FC41" s="22" t="str">
        <f>TEXT(FB41-DATE(An,1,1)+1,"000")&amp;" - "&amp;TEXT(DATE(An,12,31)-FB39,"000")-1</f>
        <v>293 - 72</v>
      </c>
      <c r="FD41" s="108" t="str">
        <f>IFERROR(INDEX(Paramètres_Application!$J$2:$J$35,MATCH(Calendrier_A3!FB41,Paramètres_Application!$I$2:$I$35,0)),"")</f>
        <v/>
      </c>
      <c r="FE41" s="88" t="str">
        <f>IF(FA41="L","S" &amp; TEXT(INT((FB41-LOOKUP(FB41,DATE(YEAR(FB41)+{-1;0;1},1,3)-WEEKDAY(DATE(YEAR(FB41)+{-1;0;1},1,3))+2))/7)+1,"00"),"")</f>
        <v/>
      </c>
      <c r="FF41" s="2"/>
      <c r="FG41" s="67">
        <f t="shared" ref="FG41" si="870">FB41</f>
        <v>44489</v>
      </c>
      <c r="FH41" s="6"/>
      <c r="FI41" s="84"/>
      <c r="FJ41" s="6"/>
      <c r="FK41" s="84"/>
      <c r="FL41" s="73"/>
      <c r="FN41" s="23" t="str">
        <f t="shared" si="26"/>
        <v>S</v>
      </c>
      <c r="FO41" s="24">
        <f t="shared" ref="FO41" si="871">FO39+1</f>
        <v>44520</v>
      </c>
      <c r="FP41" s="22" t="str">
        <f>TEXT(FO41-DATE(An,1,1)+1,"000")&amp;" - "&amp;TEXT(DATE(An,12,31)-FO39,"000")-1</f>
        <v>324 - 41</v>
      </c>
      <c r="FQ41" s="108" t="str">
        <f>IFERROR(INDEX(Paramètres_Application!$J$2:$J$35,MATCH(Calendrier_A3!FO41,Paramètres_Application!$I$2:$I$35,0)),"")</f>
        <v/>
      </c>
      <c r="FR41" s="88" t="str">
        <f>IF(FN41="L","S" &amp; TEXT(INT((FO41-LOOKUP(FO41,DATE(YEAR(FO41)+{-1;0;1},1,3)-WEEKDAY(DATE(YEAR(FO41)+{-1;0;1},1,3))+2))/7)+1,"00"),"")</f>
        <v/>
      </c>
      <c r="FS41" s="32"/>
      <c r="FT41" s="67">
        <f t="shared" ref="FT41" si="872">FO41</f>
        <v>44520</v>
      </c>
      <c r="FU41" s="6"/>
      <c r="FV41" s="84"/>
      <c r="FW41" s="6"/>
      <c r="FX41" s="84"/>
      <c r="FY41" s="73"/>
      <c r="GA41" s="23" t="str">
        <f t="shared" si="27"/>
        <v>L</v>
      </c>
      <c r="GB41" s="24">
        <f t="shared" ref="GB41" si="873">GB39+1</f>
        <v>44550</v>
      </c>
      <c r="GC41" s="22" t="str">
        <f>TEXT(GB41-DATE(An,1,1)+1,"000")&amp;" - "&amp;TEXT(DATE(An,12,31)-GB39,"000")-1</f>
        <v>354 - 11</v>
      </c>
      <c r="GD41" s="108" t="str">
        <f>IFERROR(INDEX(Paramètres_Application!$J$2:$J$35,MATCH(Calendrier_A3!GB41,Paramètres_Application!$I$2:$I$35,0)),"")</f>
        <v/>
      </c>
      <c r="GE41" s="88" t="str">
        <f>IF(GA41="L","S" &amp; TEXT(INT((GB41-LOOKUP(GB41,DATE(YEAR(GB41)+{-1;0;1},1,3)-WEEKDAY(DATE(YEAR(GB41)+{-1;0;1},1,3))+2))/7)+1,"00"),"")</f>
        <v>S51</v>
      </c>
      <c r="GF41" s="2"/>
      <c r="GG41" s="67">
        <f t="shared" ref="GG41" si="874">GB41</f>
        <v>44550</v>
      </c>
      <c r="GH41" s="6"/>
      <c r="GI41" s="84"/>
      <c r="GJ41" s="6"/>
      <c r="GK41" s="84"/>
      <c r="GL41" s="73"/>
      <c r="GN41" s="23" t="str">
        <f t="shared" si="28"/>
        <v>J</v>
      </c>
      <c r="GO41" s="24">
        <f t="shared" ref="GO41" si="875">GO39+1</f>
        <v>44581</v>
      </c>
      <c r="GP41" s="22" t="str">
        <f>TEXT(GO41-DATE(An+1,1,1)+1,"000")&amp;" - "&amp;TEXT(DATE(An+1,12,31)-GO39,"000")-1</f>
        <v>020 - 345</v>
      </c>
      <c r="GQ41" s="108" t="str">
        <f>IFERROR(INDEX(Paramètres_Application!$J$2:$J$35,MATCH(Calendrier_A3!GO41,Paramètres_Application!$I$2:$I$35,0)),"")</f>
        <v/>
      </c>
      <c r="GR41" s="88" t="str">
        <f>IF(GN41="L","S" &amp; TEXT(INT((GO41-LOOKUP(GO41,DATE(YEAR(GO41)+{-1;0;1},1,3)-WEEKDAY(DATE(YEAR(GO41)+{-1;0;1},1,3))+2))/7)+1,"00"),"")</f>
        <v/>
      </c>
      <c r="GS41" s="2"/>
      <c r="GT41" s="67">
        <f t="shared" ref="GT41" si="876">GO41</f>
        <v>44581</v>
      </c>
      <c r="GU41" s="6"/>
      <c r="GV41" s="84"/>
      <c r="GW41" s="6"/>
      <c r="GX41" s="84"/>
      <c r="GY41" s="73"/>
    </row>
    <row r="42" spans="1:207" ht="22.5" customHeight="1" x14ac:dyDescent="0.25">
      <c r="A42" s="81" t="str">
        <f>INDEX(Paramètres_Application!$N$1:$N$367,SUMPRODUCT((Paramètres_Application!$L$2:$L$367=MONTH(B41))*(DAY(B41)=Paramètres_Application!$M$2:$M$367)*ROW(Paramètres_Application!$L$2:$L$367)))</f>
        <v xml:space="preserve"> Théophile</v>
      </c>
      <c r="B42" s="82"/>
      <c r="C42" s="83"/>
      <c r="D42" s="109"/>
      <c r="E42" s="89"/>
      <c r="F42" s="2"/>
      <c r="G42" s="67">
        <f t="shared" ref="G42" si="877">B41</f>
        <v>44185</v>
      </c>
      <c r="H42" s="6"/>
      <c r="I42" s="84"/>
      <c r="J42" s="6"/>
      <c r="K42" s="84"/>
      <c r="L42" s="73"/>
      <c r="N42" s="81" t="str">
        <f>INDEX(Paramètres_Application!$N$1:$N$367,SUMPRODUCT((Paramètres_Application!$L$2:$L$367=MONTH(O41))*(DAY(O41)=Paramètres_Application!$M$2:$M$367)*ROW(Paramètres_Application!$L$2:$L$367)))</f>
        <v xml:space="preserve"> Sébastien</v>
      </c>
      <c r="O42" s="82"/>
      <c r="P42" s="83"/>
      <c r="Q42" s="109"/>
      <c r="R42" s="89"/>
      <c r="S42" s="2"/>
      <c r="T42" s="67">
        <f t="shared" ref="T42" si="878">O41</f>
        <v>44216</v>
      </c>
      <c r="U42" s="6"/>
      <c r="V42" s="84"/>
      <c r="W42" s="6"/>
      <c r="X42" s="84"/>
      <c r="Y42" s="73"/>
      <c r="AA42" s="81" t="str">
        <f>INDEX(Paramètres_Application!$N$1:$N$367,SUMPRODUCT((Paramètres_Application!$L$2:$L$367=MONTH(AB41))*(DAY(AB41)=Paramètres_Application!$M$2:$M$367)*ROW(Paramètres_Application!$L$2:$L$367)))</f>
        <v xml:space="preserve"> Aimée</v>
      </c>
      <c r="AB42" s="82"/>
      <c r="AC42" s="83"/>
      <c r="AD42" s="109"/>
      <c r="AE42" s="89"/>
      <c r="AF42" s="2"/>
      <c r="AG42" s="67">
        <f t="shared" ref="AG42" si="879">AB41</f>
        <v>44247</v>
      </c>
      <c r="AH42" s="6"/>
      <c r="AI42" s="84"/>
      <c r="AJ42" s="6"/>
      <c r="AK42" s="84"/>
      <c r="AL42" s="73"/>
      <c r="AN42" s="81" t="str">
        <f>INDEX(Paramètres_Application!$N$1:$N$367,SUMPRODUCT((Paramètres_Application!$L$2:$L$367=MONTH(AO41))*(DAY(AO41)=Paramètres_Application!$M$2:$M$367)*ROW(Paramètres_Application!$L$2:$L$367)))</f>
        <v xml:space="preserve"> Printemps/Rameaux</v>
      </c>
      <c r="AO42" s="82"/>
      <c r="AP42" s="83"/>
      <c r="AQ42" s="109"/>
      <c r="AR42" s="89"/>
      <c r="AS42" s="2"/>
      <c r="AT42" s="67">
        <f t="shared" ref="AT42" si="880">AO41</f>
        <v>44275</v>
      </c>
      <c r="AU42" s="6"/>
      <c r="AV42" s="84"/>
      <c r="AW42" s="6"/>
      <c r="AX42" s="84"/>
      <c r="AY42" s="73"/>
      <c r="BA42" s="81" t="str">
        <f>INDEX(Paramètres_Application!$N$1:$N$367,SUMPRODUCT((Paramètres_Application!$L$2:$L$367=MONTH(BB41))*(DAY(BB41)=Paramètres_Application!$M$2:$M$367)*ROW(Paramètres_Application!$L$2:$L$367)))</f>
        <v xml:space="preserve"> Odette</v>
      </c>
      <c r="BB42" s="82"/>
      <c r="BC42" s="83"/>
      <c r="BD42" s="109"/>
      <c r="BE42" s="89"/>
      <c r="BF42" s="2"/>
      <c r="BG42" s="67">
        <f t="shared" ref="BG42" si="881">BB41</f>
        <v>44306</v>
      </c>
      <c r="BH42" s="6"/>
      <c r="BI42" s="84"/>
      <c r="BJ42" s="6"/>
      <c r="BK42" s="84"/>
      <c r="BL42" s="73"/>
      <c r="BN42" s="81" t="str">
        <f>INDEX(Paramètres_Application!$N$1:$N$367,SUMPRODUCT((Paramètres_Application!$L$2:$L$367=MONTH(BO41))*(DAY(BO41)=Paramètres_Application!$M$2:$M$367)*ROW(Paramètres_Application!$L$2:$L$367)))</f>
        <v xml:space="preserve"> Bernardin</v>
      </c>
      <c r="BO42" s="82"/>
      <c r="BP42" s="83"/>
      <c r="BQ42" s="109"/>
      <c r="BR42" s="89"/>
      <c r="BS42" s="2"/>
      <c r="BT42" s="67">
        <f t="shared" ref="BT42" si="882">BO41</f>
        <v>44336</v>
      </c>
      <c r="BU42" s="6"/>
      <c r="BV42" s="84"/>
      <c r="BW42" s="6"/>
      <c r="BX42" s="84"/>
      <c r="BY42" s="73"/>
      <c r="CA42" s="81" t="str">
        <f>INDEX(Paramètres_Application!$N$1:$N$367,SUMPRODUCT((Paramètres_Application!$L$2:$L$367=MONTH(CB41))*(DAY(CB41)=Paramètres_Application!$M$2:$M$367)*ROW(Paramètres_Application!$L$2:$L$367)))</f>
        <v xml:space="preserve"> Silvère</v>
      </c>
      <c r="CB42" s="82"/>
      <c r="CC42" s="83"/>
      <c r="CD42" s="109"/>
      <c r="CE42" s="89"/>
      <c r="CF42" s="2"/>
      <c r="CG42" s="67">
        <f t="shared" ref="CG42" si="883">CB41</f>
        <v>44367</v>
      </c>
      <c r="CH42" s="6"/>
      <c r="CI42" s="84"/>
      <c r="CJ42" s="6"/>
      <c r="CK42" s="84"/>
      <c r="CL42" s="73"/>
      <c r="CN42" s="81" t="str">
        <f>INDEX(Paramètres_Application!$N$1:$N$367,SUMPRODUCT((Paramètres_Application!$L$2:$L$367=MONTH(CO41))*(DAY(CO41)=Paramètres_Application!$M$2:$M$367)*ROW(Paramètres_Application!$L$2:$L$367)))</f>
        <v xml:space="preserve"> Marina</v>
      </c>
      <c r="CO42" s="82"/>
      <c r="CP42" s="83"/>
      <c r="CQ42" s="109"/>
      <c r="CR42" s="89"/>
      <c r="CS42" s="2"/>
      <c r="CT42" s="67">
        <f t="shared" ref="CT42" si="884">CO41</f>
        <v>44397</v>
      </c>
      <c r="CU42" s="6"/>
      <c r="CV42" s="84"/>
      <c r="CW42" s="6"/>
      <c r="CX42" s="84"/>
      <c r="CY42" s="73"/>
      <c r="CZ42" s="18"/>
      <c r="DA42" s="81" t="str">
        <f>INDEX(Paramètres_Application!$N$1:$N$367,SUMPRODUCT((Paramètres_Application!$L$2:$L$367=MONTH(DB41))*(DAY(DB41)=Paramètres_Application!$M$2:$M$367)*ROW(Paramètres_Application!$L$2:$L$367)))</f>
        <v xml:space="preserve"> Silvère</v>
      </c>
      <c r="DB42" s="82"/>
      <c r="DC42" s="83"/>
      <c r="DD42" s="109"/>
      <c r="DE42" s="89"/>
      <c r="DF42" s="2"/>
      <c r="DG42" s="67">
        <f t="shared" ref="DG42" si="885">DB41</f>
        <v>44367</v>
      </c>
      <c r="DH42" s="6"/>
      <c r="DI42" s="84"/>
      <c r="DJ42" s="6"/>
      <c r="DK42" s="84"/>
      <c r="DL42" s="73"/>
      <c r="DN42" s="81" t="str">
        <f>INDEX(Paramètres_Application!$N$1:$N$367,SUMPRODUCT((Paramètres_Application!$L$2:$L$367=MONTH(DO41))*(DAY(DO41)=Paramètres_Application!$M$2:$M$367)*ROW(Paramètres_Application!$L$2:$L$367)))</f>
        <v xml:space="preserve"> Marina</v>
      </c>
      <c r="DO42" s="82"/>
      <c r="DP42" s="83"/>
      <c r="DQ42" s="109"/>
      <c r="DR42" s="89"/>
      <c r="DS42" s="2"/>
      <c r="DT42" s="67">
        <f t="shared" ref="DT42" si="886">DO41</f>
        <v>44397</v>
      </c>
      <c r="DU42" s="6"/>
      <c r="DV42" s="84"/>
      <c r="DW42" s="6"/>
      <c r="DX42" s="84"/>
      <c r="DY42" s="73"/>
      <c r="EA42" s="81" t="str">
        <f>INDEX(Paramètres_Application!$N$1:$N$367,SUMPRODUCT((Paramètres_Application!$L$2:$L$367=MONTH(EB41))*(DAY(EB41)=Paramètres_Application!$M$2:$M$367)*ROW(Paramètres_Application!$L$2:$L$367)))</f>
        <v xml:space="preserve"> Bernard</v>
      </c>
      <c r="EB42" s="82"/>
      <c r="EC42" s="83"/>
      <c r="ED42" s="109"/>
      <c r="EE42" s="89"/>
      <c r="EF42" s="2"/>
      <c r="EG42" s="67">
        <f t="shared" ref="EG42" si="887">EB41</f>
        <v>44428</v>
      </c>
      <c r="EH42" s="6"/>
      <c r="EI42" s="84"/>
      <c r="EJ42" s="6"/>
      <c r="EK42" s="84"/>
      <c r="EL42" s="73"/>
      <c r="EN42" s="81" t="str">
        <f>INDEX(Paramètres_Application!$N$1:$N$367,SUMPRODUCT((Paramètres_Application!$L$2:$L$367=MONTH(EO41))*(DAY(EO41)=Paramètres_Application!$M$2:$M$367)*ROW(Paramètres_Application!$L$2:$L$367)))</f>
        <v xml:space="preserve"> Davy</v>
      </c>
      <c r="EO42" s="82"/>
      <c r="EP42" s="83"/>
      <c r="EQ42" s="109"/>
      <c r="ER42" s="89"/>
      <c r="ES42" s="2"/>
      <c r="ET42" s="67">
        <f t="shared" ref="ET42" si="888">EO41</f>
        <v>44459</v>
      </c>
      <c r="EU42" s="6"/>
      <c r="EV42" s="84"/>
      <c r="EW42" s="6"/>
      <c r="EX42" s="84"/>
      <c r="EY42" s="73"/>
      <c r="FA42" s="81" t="str">
        <f>INDEX(Paramètres_Application!$N$1:$N$367,SUMPRODUCT((Paramètres_Application!$L$2:$L$367=MONTH(FB41))*(DAY(FB41)=Paramètres_Application!$M$2:$M$367)*ROW(Paramètres_Application!$L$2:$L$367)))</f>
        <v xml:space="preserve"> Adeline</v>
      </c>
      <c r="FB42" s="82"/>
      <c r="FC42" s="83"/>
      <c r="FD42" s="109"/>
      <c r="FE42" s="89"/>
      <c r="FF42" s="2"/>
      <c r="FG42" s="67">
        <f t="shared" ref="FG42" si="889">FB41</f>
        <v>44489</v>
      </c>
      <c r="FH42" s="6"/>
      <c r="FI42" s="84"/>
      <c r="FJ42" s="6"/>
      <c r="FK42" s="84"/>
      <c r="FL42" s="73"/>
      <c r="FN42" s="81" t="str">
        <f>INDEX(Paramètres_Application!$N$1:$N$367,SUMPRODUCT((Paramètres_Application!$L$2:$L$367=MONTH(FO41))*(DAY(FO41)=Paramètres_Application!$M$2:$M$367)*ROW(Paramètres_Application!$L$2:$L$367)))</f>
        <v xml:space="preserve"> Edmond</v>
      </c>
      <c r="FO42" s="82"/>
      <c r="FP42" s="83"/>
      <c r="FQ42" s="109"/>
      <c r="FR42" s="89"/>
      <c r="FS42" s="32"/>
      <c r="FT42" s="67">
        <f t="shared" ref="FT42" si="890">FO41</f>
        <v>44520</v>
      </c>
      <c r="FU42" s="6"/>
      <c r="FV42" s="84"/>
      <c r="FW42" s="6"/>
      <c r="FX42" s="84"/>
      <c r="FY42" s="73"/>
      <c r="GA42" s="81" t="str">
        <f>INDEX(Paramètres_Application!$N$1:$N$367,SUMPRODUCT((Paramètres_Application!$L$2:$L$367=MONTH(GB41))*(DAY(GB41)=Paramètres_Application!$M$2:$M$367)*ROW(Paramètres_Application!$L$2:$L$367)))</f>
        <v xml:space="preserve"> Théophile</v>
      </c>
      <c r="GB42" s="82"/>
      <c r="GC42" s="83"/>
      <c r="GD42" s="109"/>
      <c r="GE42" s="89"/>
      <c r="GF42" s="2"/>
      <c r="GG42" s="67">
        <f t="shared" ref="GG42" si="891">GB41</f>
        <v>44550</v>
      </c>
      <c r="GH42" s="6"/>
      <c r="GI42" s="84"/>
      <c r="GJ42" s="6"/>
      <c r="GK42" s="84"/>
      <c r="GL42" s="73"/>
      <c r="GN42" s="81" t="str">
        <f>INDEX(Paramètres_Application!$N$1:$N$367,SUMPRODUCT((Paramètres_Application!$L$2:$L$367=MONTH(GO41))*(DAY(GO41)=Paramètres_Application!$M$2:$M$367)*ROW(Paramètres_Application!$L$2:$L$367)))</f>
        <v xml:space="preserve"> Sébastien</v>
      </c>
      <c r="GO42" s="82"/>
      <c r="GP42" s="83"/>
      <c r="GQ42" s="109"/>
      <c r="GR42" s="89"/>
      <c r="GS42" s="2"/>
      <c r="GT42" s="67">
        <f t="shared" ref="GT42" si="892">GO41</f>
        <v>44581</v>
      </c>
      <c r="GU42" s="6"/>
      <c r="GV42" s="84"/>
      <c r="GW42" s="6"/>
      <c r="GX42" s="84"/>
      <c r="GY42" s="73"/>
    </row>
    <row r="43" spans="1:207" ht="22.5" customHeight="1" x14ac:dyDescent="0.25">
      <c r="A43" s="23" t="str">
        <f t="shared" si="13"/>
        <v>L</v>
      </c>
      <c r="B43" s="24">
        <f t="shared" ref="B43" si="893">B41+1</f>
        <v>44186</v>
      </c>
      <c r="C43" s="22" t="str">
        <f>TEXT(B43-DATE(An-1,1,1)+((DATE(An,1,1)-DATE(An-1,1,1))-365),"000")&amp;" - "&amp;TEXT(DATE(An-1,12,31)-B43,"000")</f>
        <v>356 - 010</v>
      </c>
      <c r="D43" s="108" t="str">
        <f>IFERROR(INDEX(Paramètres_Application!$J$2:$J$35,MATCH(Calendrier_A3!B43,Paramètres_Application!$I$2:$I$35,0)),"")</f>
        <v/>
      </c>
      <c r="E43" s="88" t="str">
        <f>IF(A43="L","S" &amp; TEXT(INT((B43-LOOKUP(B43,DATE(YEAR(B43)+{-1;0;1},1,3)-WEEKDAY(DATE(YEAR(B43)+{-1;0;1},1,3))+2))/7)+1,"00"),"")</f>
        <v>S52</v>
      </c>
      <c r="F43" s="2"/>
      <c r="G43" s="67">
        <f t="shared" ref="G43" si="894">B43</f>
        <v>44186</v>
      </c>
      <c r="H43" s="6"/>
      <c r="I43" s="84"/>
      <c r="J43" s="6"/>
      <c r="K43" s="84"/>
      <c r="L43" s="73"/>
      <c r="N43" s="9" t="str">
        <f t="shared" si="14"/>
        <v>J</v>
      </c>
      <c r="O43" s="21">
        <f t="shared" ref="O43" si="895">O41+1</f>
        <v>44217</v>
      </c>
      <c r="P43" s="22" t="str">
        <f>TEXT(O43-DATE(An,1,1)+1,"000")&amp;" - "&amp;TEXT(DATE(An,12,31)-O41,"000")-1</f>
        <v>021 - 344</v>
      </c>
      <c r="Q43" s="108" t="str">
        <f>IFERROR(INDEX(Paramètres_Application!$J$2:$J$35,MATCH(Calendrier_A3!O43,Paramètres_Application!$I$2:$I$35,0)),"")</f>
        <v/>
      </c>
      <c r="R43" s="88" t="str">
        <f>IF(N43="L","S" &amp; TEXT(INT((O43-LOOKUP(O43,DATE(YEAR(O43)+{-1;0;1},1,3)-WEEKDAY(DATE(YEAR(O43)+{-1;0;1},1,3))+2))/7)+1,"00"),"")</f>
        <v/>
      </c>
      <c r="S43" s="2"/>
      <c r="T43" s="67">
        <f t="shared" ref="T43" si="896">O43</f>
        <v>44217</v>
      </c>
      <c r="U43" s="6"/>
      <c r="V43" s="84"/>
      <c r="W43" s="6"/>
      <c r="X43" s="84"/>
      <c r="Y43" s="73"/>
      <c r="AA43" s="23" t="str">
        <f t="shared" si="15"/>
        <v>D</v>
      </c>
      <c r="AB43" s="24">
        <f t="shared" ref="AB43" si="897">AB41+1</f>
        <v>44248</v>
      </c>
      <c r="AC43" s="22" t="str">
        <f>TEXT(AB43-DATE(An,1,1)+1,"000")&amp;" - "&amp;TEXT(DATE(An,12,31)-AB41,"000")-1</f>
        <v>052 - 313</v>
      </c>
      <c r="AD43" s="108" t="str">
        <f>IFERROR(INDEX(Paramètres_Application!$J$2:$J$35,MATCH(Calendrier_A3!AB43,Paramètres_Application!$I$2:$I$35,0)),"")</f>
        <v/>
      </c>
      <c r="AE43" s="88" t="str">
        <f>IF(AA43="L","S" &amp; TEXT(INT((AB43-LOOKUP(AB43,DATE(YEAR(AB43)+{-1;0;1},1,3)-WEEKDAY(DATE(YEAR(AB43)+{-1;0;1},1,3))+2))/7)+1,"00"),"")</f>
        <v/>
      </c>
      <c r="AF43" s="2"/>
      <c r="AG43" s="67">
        <f t="shared" ref="AG43" si="898">AB43</f>
        <v>44248</v>
      </c>
      <c r="AH43" s="6"/>
      <c r="AI43" s="84"/>
      <c r="AJ43" s="6"/>
      <c r="AK43" s="84"/>
      <c r="AL43" s="73"/>
      <c r="AN43" s="23" t="str">
        <f t="shared" si="16"/>
        <v>D</v>
      </c>
      <c r="AO43" s="24">
        <f t="shared" ref="AO43" si="899">AO41+1</f>
        <v>44276</v>
      </c>
      <c r="AP43" s="22" t="str">
        <f>TEXT(AO43-DATE(An,1,1)+1,"000")&amp;" - "&amp;TEXT(DATE(An,12,31)-AO41,"000")-1</f>
        <v>080 - 285</v>
      </c>
      <c r="AQ43" s="108" t="str">
        <f>IFERROR(INDEX(Paramètres_Application!$J$2:$J$35,MATCH(Calendrier_A3!AO43,Paramètres_Application!$I$2:$I$35,0)),"")</f>
        <v/>
      </c>
      <c r="AR43" s="88" t="str">
        <f>IF(AN43="L","S" &amp; TEXT(INT((AO43-LOOKUP(AO43,DATE(YEAR(AO43)+{-1;0;1},1,3)-WEEKDAY(DATE(YEAR(AO43)+{-1;0;1},1,3))+2))/7)+1,"00"),"")</f>
        <v/>
      </c>
      <c r="AS43" s="2"/>
      <c r="AT43" s="67">
        <f t="shared" ref="AT43" si="900">AO43</f>
        <v>44276</v>
      </c>
      <c r="AU43" s="6"/>
      <c r="AV43" s="84"/>
      <c r="AW43" s="6"/>
      <c r="AX43" s="84"/>
      <c r="AY43" s="73"/>
      <c r="BA43" s="23" t="str">
        <f t="shared" si="17"/>
        <v>M</v>
      </c>
      <c r="BB43" s="24">
        <f t="shared" ref="BB43" si="901">BB41+1</f>
        <v>44307</v>
      </c>
      <c r="BC43" s="22" t="str">
        <f>TEXT(BB43-DATE(An,1,1)+1,"000")&amp;" - "&amp;TEXT(DATE(An,12,31)-BB41,"000")-1</f>
        <v>111 - 254</v>
      </c>
      <c r="BD43" s="108" t="str">
        <f>IFERROR(INDEX(Paramètres_Application!$J$2:$J$35,MATCH(Calendrier_A3!BB43,Paramètres_Application!$I$2:$I$35,0)),"")</f>
        <v/>
      </c>
      <c r="BE43" s="88" t="str">
        <f>IF(BA43="L","S" &amp; TEXT(INT((BB43-LOOKUP(BB43,DATE(YEAR(BB43)+{-1;0;1},1,3)-WEEKDAY(DATE(YEAR(BB43)+{-1;0;1},1,3))+2))/7)+1,"00"),"")</f>
        <v/>
      </c>
      <c r="BF43" s="2"/>
      <c r="BG43" s="67">
        <f t="shared" ref="BG43" si="902">BB43</f>
        <v>44307</v>
      </c>
      <c r="BH43" s="6"/>
      <c r="BI43" s="84"/>
      <c r="BJ43" s="6"/>
      <c r="BK43" s="84"/>
      <c r="BL43" s="73"/>
      <c r="BN43" s="23" t="str">
        <f t="shared" si="18"/>
        <v>V</v>
      </c>
      <c r="BO43" s="24">
        <f t="shared" ref="BO43" si="903">BO41+1</f>
        <v>44337</v>
      </c>
      <c r="BP43" s="22" t="str">
        <f>TEXT(BO43-DATE(An,1,1)+1,"000")&amp;" - "&amp;TEXT(DATE(An,12,31)-BO41,"000")-1</f>
        <v>141 - 224</v>
      </c>
      <c r="BQ43" s="108" t="str">
        <f>IFERROR(INDEX(Paramètres_Application!$J$2:$J$35,MATCH(Calendrier_A3!BO43,Paramètres_Application!$I$2:$I$35,0)),"")</f>
        <v/>
      </c>
      <c r="BR43" s="88" t="str">
        <f>IF(BN43="L","S" &amp; TEXT(INT((BO43-LOOKUP(BO43,DATE(YEAR(BO43)+{-1;0;1},1,3)-WEEKDAY(DATE(YEAR(BO43)+{-1;0;1},1,3))+2))/7)+1,"00"),"")</f>
        <v/>
      </c>
      <c r="BS43" s="2"/>
      <c r="BT43" s="67">
        <f t="shared" ref="BT43" si="904">BO43</f>
        <v>44337</v>
      </c>
      <c r="BU43" s="6"/>
      <c r="BV43" s="84"/>
      <c r="BW43" s="6"/>
      <c r="BX43" s="84"/>
      <c r="BY43" s="73"/>
      <c r="CA43" s="23" t="str">
        <f t="shared" si="19"/>
        <v>L</v>
      </c>
      <c r="CB43" s="24">
        <f t="shared" ref="CB43" si="905">CB41+1</f>
        <v>44368</v>
      </c>
      <c r="CC43" s="22" t="str">
        <f>TEXT(CB43-DATE(An,1,1)+1,"000")&amp;" - "&amp;TEXT(DATE(An,12,31)-CB41,"000")-1</f>
        <v>172 - 193</v>
      </c>
      <c r="CD43" s="108" t="str">
        <f>IFERROR(INDEX(Paramètres_Application!$J$2:$J$35,MATCH(Calendrier_A3!CB43,Paramètres_Application!$I$2:$I$35,0)),"")</f>
        <v/>
      </c>
      <c r="CE43" s="88" t="str">
        <f>IF(CA43="L","S" &amp; TEXT(INT((CB43-LOOKUP(CB43,DATE(YEAR(CB43)+{-1;0;1},1,3)-WEEKDAY(DATE(YEAR(CB43)+{-1;0;1},1,3))+2))/7)+1,"00"),"")</f>
        <v>S25</v>
      </c>
      <c r="CF43" s="2"/>
      <c r="CG43" s="67">
        <f t="shared" ref="CG43" si="906">CB43</f>
        <v>44368</v>
      </c>
      <c r="CH43" s="6"/>
      <c r="CI43" s="84"/>
      <c r="CJ43" s="6"/>
      <c r="CK43" s="84"/>
      <c r="CL43" s="73"/>
      <c r="CN43" s="23" t="str">
        <f t="shared" si="20"/>
        <v>M</v>
      </c>
      <c r="CO43" s="24">
        <f t="shared" ref="CO43" si="907">CO41+1</f>
        <v>44398</v>
      </c>
      <c r="CP43" s="22" t="str">
        <f>TEXT(CO43-DATE(An,1,1)+1,"000")&amp;" - "&amp;TEXT(DATE(An,12,31)-CO41,"000")-1</f>
        <v>202 - 163</v>
      </c>
      <c r="CQ43" s="108" t="str">
        <f>IFERROR(INDEX(Paramètres_Application!$J$2:$J$35,MATCH(Calendrier_A3!CO43,Paramètres_Application!$I$2:$I$35,0)),"")</f>
        <v/>
      </c>
      <c r="CR43" s="88" t="str">
        <f>IF(CN43="L","S" &amp; TEXT(INT((CO43-LOOKUP(CO43,DATE(YEAR(CO43)+{-1;0;1},1,3)-WEEKDAY(DATE(YEAR(CO43)+{-1;0;1},1,3))+2))/7)+1,"00"),"")</f>
        <v/>
      </c>
      <c r="CS43" s="2"/>
      <c r="CT43" s="67">
        <f t="shared" ref="CT43" si="908">CO43</f>
        <v>44398</v>
      </c>
      <c r="CU43" s="6"/>
      <c r="CV43" s="84"/>
      <c r="CW43" s="6"/>
      <c r="CX43" s="84"/>
      <c r="CY43" s="73"/>
      <c r="CZ43" s="18"/>
      <c r="DA43" s="23" t="str">
        <f t="shared" si="21"/>
        <v>L</v>
      </c>
      <c r="DB43" s="24">
        <f t="shared" ref="DB43" si="909">DB41+1</f>
        <v>44368</v>
      </c>
      <c r="DC43" s="22" t="str">
        <f>TEXT(DB43-DATE(An,1,1)+1,"000")&amp;" - "&amp;TEXT(DATE(An,12,31)-DB41,"000")-1</f>
        <v>172 - 193</v>
      </c>
      <c r="DD43" s="108" t="str">
        <f>IFERROR(INDEX(Paramètres_Application!$J$2:$J$35,MATCH(Calendrier_A3!DB43,Paramètres_Application!$I$2:$I$35,0)),"")</f>
        <v/>
      </c>
      <c r="DE43" s="88" t="str">
        <f>IF(DA43="L","S" &amp; TEXT(INT((DB43-LOOKUP(DB43,DATE(YEAR(DB43)+{-1;0;1},1,3)-WEEKDAY(DATE(YEAR(DB43)+{-1;0;1},1,3))+2))/7)+1,"00"),"")</f>
        <v>S25</v>
      </c>
      <c r="DF43" s="2"/>
      <c r="DG43" s="67">
        <f t="shared" ref="DG43" si="910">DB43</f>
        <v>44368</v>
      </c>
      <c r="DH43" s="6"/>
      <c r="DI43" s="84"/>
      <c r="DJ43" s="6"/>
      <c r="DK43" s="84"/>
      <c r="DL43" s="73"/>
      <c r="DN43" s="23" t="str">
        <f t="shared" si="22"/>
        <v>M</v>
      </c>
      <c r="DO43" s="24">
        <f t="shared" ref="DO43" si="911">DO41+1</f>
        <v>44398</v>
      </c>
      <c r="DP43" s="22" t="str">
        <f>TEXT(DO43-DATE(An,1,1)+1,"000")&amp;" - "&amp;TEXT(DATE(An,12,31)-DO41,"000")-1</f>
        <v>202 - 163</v>
      </c>
      <c r="DQ43" s="108" t="str">
        <f>IFERROR(INDEX(Paramètres_Application!$J$2:$J$35,MATCH(Calendrier_A3!DO43,Paramètres_Application!$I$2:$I$35,0)),"")</f>
        <v/>
      </c>
      <c r="DR43" s="88" t="str">
        <f>IF(DN43="L","S" &amp; TEXT(INT((DO43-LOOKUP(DO43,DATE(YEAR(DO43)+{-1;0;1},1,3)-WEEKDAY(DATE(YEAR(DO43)+{-1;0;1},1,3))+2))/7)+1,"00"),"")</f>
        <v/>
      </c>
      <c r="DS43" s="2"/>
      <c r="DT43" s="67">
        <f t="shared" ref="DT43" si="912">DO43</f>
        <v>44398</v>
      </c>
      <c r="DU43" s="6"/>
      <c r="DV43" s="84"/>
      <c r="DW43" s="6"/>
      <c r="DX43" s="84"/>
      <c r="DY43" s="73"/>
      <c r="EA43" s="23" t="str">
        <f t="shared" si="23"/>
        <v>S</v>
      </c>
      <c r="EB43" s="24">
        <f t="shared" ref="EB43" si="913">EB41+1</f>
        <v>44429</v>
      </c>
      <c r="EC43" s="22" t="str">
        <f>TEXT(EB43-DATE(An,1,1)+1,"000")&amp;" - "&amp;TEXT(DATE(An,12,31)-EB41,"000")-1</f>
        <v>233 - 132</v>
      </c>
      <c r="ED43" s="108" t="str">
        <f>IFERROR(INDEX(Paramètres_Application!$J$2:$J$35,MATCH(Calendrier_A3!EB43,Paramètres_Application!$I$2:$I$35,0)),"")</f>
        <v/>
      </c>
      <c r="EE43" s="88" t="str">
        <f>IF(EA43="L","S" &amp; TEXT(INT((EB43-LOOKUP(EB43,DATE(YEAR(EB43)+{-1;0;1},1,3)-WEEKDAY(DATE(YEAR(EB43)+{-1;0;1},1,3))+2))/7)+1,"00"),"")</f>
        <v/>
      </c>
      <c r="EF43" s="2"/>
      <c r="EG43" s="67">
        <f t="shared" ref="EG43" si="914">EB43</f>
        <v>44429</v>
      </c>
      <c r="EH43" s="6"/>
      <c r="EI43" s="84"/>
      <c r="EJ43" s="6"/>
      <c r="EK43" s="84"/>
      <c r="EL43" s="73"/>
      <c r="EN43" s="23" t="str">
        <f t="shared" si="24"/>
        <v>M</v>
      </c>
      <c r="EO43" s="24">
        <f t="shared" ref="EO43" si="915">EO41+1</f>
        <v>44460</v>
      </c>
      <c r="EP43" s="22" t="str">
        <f>TEXT(EO43-DATE(An,1,1)+1,"000")&amp;" - "&amp;TEXT(DATE(An,12,31)-EO41,"000")-1</f>
        <v>264 - 101</v>
      </c>
      <c r="EQ43" s="108" t="str">
        <f>IFERROR(INDEX(Paramètres_Application!$J$2:$J$35,MATCH(Calendrier_A3!EO43,Paramètres_Application!$I$2:$I$35,0)),"")</f>
        <v/>
      </c>
      <c r="ER43" s="88" t="str">
        <f>IF(EN43="L","S" &amp; TEXT(INT((EO43-LOOKUP(EO43,DATE(YEAR(EO43)+{-1;0;1},1,3)-WEEKDAY(DATE(YEAR(EO43)+{-1;0;1},1,3))+2))/7)+1,"00"),"")</f>
        <v/>
      </c>
      <c r="ES43" s="2"/>
      <c r="ET43" s="67">
        <f t="shared" ref="ET43" si="916">EO43</f>
        <v>44460</v>
      </c>
      <c r="EU43" s="6"/>
      <c r="EV43" s="84"/>
      <c r="EW43" s="6"/>
      <c r="EX43" s="84"/>
      <c r="EY43" s="73"/>
      <c r="FA43" s="23" t="str">
        <f t="shared" si="25"/>
        <v>J</v>
      </c>
      <c r="FB43" s="24">
        <f t="shared" ref="FB43" si="917">FB41+1</f>
        <v>44490</v>
      </c>
      <c r="FC43" s="22" t="str">
        <f>TEXT(FB43-DATE(An,1,1)+1,"000")&amp;" - "&amp;TEXT(DATE(An,12,31)-FB41,"000")-1</f>
        <v>294 - 71</v>
      </c>
      <c r="FD43" s="108" t="str">
        <f>IFERROR(INDEX(Paramètres_Application!$J$2:$J$35,MATCH(Calendrier_A3!FB43,Paramètres_Application!$I$2:$I$35,0)),"")</f>
        <v/>
      </c>
      <c r="FE43" s="88" t="str">
        <f>IF(FA43="L","S" &amp; TEXT(INT((FB43-LOOKUP(FB43,DATE(YEAR(FB43)+{-1;0;1},1,3)-WEEKDAY(DATE(YEAR(FB43)+{-1;0;1},1,3))+2))/7)+1,"00"),"")</f>
        <v/>
      </c>
      <c r="FF43" s="2"/>
      <c r="FG43" s="67">
        <f t="shared" ref="FG43" si="918">FB43</f>
        <v>44490</v>
      </c>
      <c r="FH43" s="6"/>
      <c r="FI43" s="84"/>
      <c r="FJ43" s="6"/>
      <c r="FK43" s="84"/>
      <c r="FL43" s="73"/>
      <c r="FN43" s="23" t="str">
        <f t="shared" si="26"/>
        <v>D</v>
      </c>
      <c r="FO43" s="24">
        <f t="shared" ref="FO43" si="919">FO41+1</f>
        <v>44521</v>
      </c>
      <c r="FP43" s="22" t="str">
        <f>TEXT(FO43-DATE(An,1,1)+1,"000")&amp;" - "&amp;TEXT(DATE(An,12,31)-FO41,"000")-1</f>
        <v>325 - 40</v>
      </c>
      <c r="FQ43" s="108" t="str">
        <f>IFERROR(INDEX(Paramètres_Application!$J$2:$J$35,MATCH(Calendrier_A3!FO43,Paramètres_Application!$I$2:$I$35,0)),"")</f>
        <v/>
      </c>
      <c r="FR43" s="88" t="str">
        <f>IF(FN43="L","S" &amp; TEXT(INT((FO43-LOOKUP(FO43,DATE(YEAR(FO43)+{-1;0;1},1,3)-WEEKDAY(DATE(YEAR(FO43)+{-1;0;1},1,3))+2))/7)+1,"00"),"")</f>
        <v/>
      </c>
      <c r="FS43" s="32"/>
      <c r="FT43" s="67">
        <f t="shared" ref="FT43" si="920">FO43</f>
        <v>44521</v>
      </c>
      <c r="FU43" s="6"/>
      <c r="FV43" s="84"/>
      <c r="FW43" s="6"/>
      <c r="FX43" s="84"/>
      <c r="FY43" s="73"/>
      <c r="GA43" s="23" t="str">
        <f t="shared" si="27"/>
        <v>M</v>
      </c>
      <c r="GB43" s="24">
        <f t="shared" ref="GB43" si="921">GB41+1</f>
        <v>44551</v>
      </c>
      <c r="GC43" s="22" t="str">
        <f>TEXT(GB43-DATE(An,1,1)+1,"000")&amp;" - "&amp;TEXT(DATE(An,12,31)-GB41,"000")-1</f>
        <v>355 - 10</v>
      </c>
      <c r="GD43" s="108" t="str">
        <f>IFERROR(INDEX(Paramètres_Application!$J$2:$J$35,MATCH(Calendrier_A3!GB43,Paramètres_Application!$I$2:$I$35,0)),"")</f>
        <v/>
      </c>
      <c r="GE43" s="88" t="str">
        <f>IF(GA43="L","S" &amp; TEXT(INT((GB43-LOOKUP(GB43,DATE(YEAR(GB43)+{-1;0;1},1,3)-WEEKDAY(DATE(YEAR(GB43)+{-1;0;1},1,3))+2))/7)+1,"00"),"")</f>
        <v/>
      </c>
      <c r="GF43" s="2"/>
      <c r="GG43" s="67">
        <f t="shared" ref="GG43" si="922">GB43</f>
        <v>44551</v>
      </c>
      <c r="GH43" s="6"/>
      <c r="GI43" s="84"/>
      <c r="GJ43" s="6"/>
      <c r="GK43" s="84"/>
      <c r="GL43" s="73"/>
      <c r="GN43" s="23" t="str">
        <f t="shared" si="28"/>
        <v>V</v>
      </c>
      <c r="GO43" s="24">
        <f t="shared" ref="GO43" si="923">GO41+1</f>
        <v>44582</v>
      </c>
      <c r="GP43" s="22" t="str">
        <f>TEXT(GO43-DATE(An+1,1,1)+1,"000")&amp;" - "&amp;TEXT(DATE(An+1,12,31)-GO41,"000")-1</f>
        <v>021 - 344</v>
      </c>
      <c r="GQ43" s="108" t="str">
        <f>IFERROR(INDEX(Paramètres_Application!$J$2:$J$35,MATCH(Calendrier_A3!GO43,Paramètres_Application!$I$2:$I$35,0)),"")</f>
        <v/>
      </c>
      <c r="GR43" s="88" t="str">
        <f>IF(GN43="L","S" &amp; TEXT(INT((GO43-LOOKUP(GO43,DATE(YEAR(GO43)+{-1;0;1},1,3)-WEEKDAY(DATE(YEAR(GO43)+{-1;0;1},1,3))+2))/7)+1,"00"),"")</f>
        <v/>
      </c>
      <c r="GS43" s="2"/>
      <c r="GT43" s="67">
        <f t="shared" ref="GT43" si="924">GO43</f>
        <v>44582</v>
      </c>
      <c r="GU43" s="6"/>
      <c r="GV43" s="84"/>
      <c r="GW43" s="6"/>
      <c r="GX43" s="84"/>
      <c r="GY43" s="73"/>
    </row>
    <row r="44" spans="1:207" ht="22.5" customHeight="1" x14ac:dyDescent="0.25">
      <c r="A44" s="81" t="str">
        <f>INDEX(Paramètres_Application!$N$1:$N$367,SUMPRODUCT((Paramètres_Application!$L$2:$L$367=MONTH(B43))*(DAY(B43)=Paramètres_Application!$M$2:$M$367)*ROW(Paramètres_Application!$L$2:$L$367)))</f>
        <v xml:space="preserve"> Hiver</v>
      </c>
      <c r="B44" s="82"/>
      <c r="C44" s="83"/>
      <c r="D44" s="109"/>
      <c r="E44" s="89"/>
      <c r="F44" s="2"/>
      <c r="G44" s="67">
        <f t="shared" ref="G44" si="925">B43</f>
        <v>44186</v>
      </c>
      <c r="H44" s="6"/>
      <c r="I44" s="84"/>
      <c r="J44" s="6"/>
      <c r="K44" s="84"/>
      <c r="L44" s="73"/>
      <c r="N44" s="81" t="str">
        <f>INDEX(Paramètres_Application!$N$1:$N$367,SUMPRODUCT((Paramètres_Application!$L$2:$L$367=MONTH(O43))*(DAY(O43)=Paramètres_Application!$M$2:$M$367)*ROW(Paramètres_Application!$L$2:$L$367)))</f>
        <v xml:space="preserve"> Agnès</v>
      </c>
      <c r="O44" s="82"/>
      <c r="P44" s="83"/>
      <c r="Q44" s="109"/>
      <c r="R44" s="89"/>
      <c r="S44" s="2"/>
      <c r="T44" s="67">
        <f t="shared" ref="T44" si="926">O43</f>
        <v>44217</v>
      </c>
      <c r="U44" s="6"/>
      <c r="V44" s="84"/>
      <c r="W44" s="6"/>
      <c r="X44" s="84"/>
      <c r="Y44" s="73"/>
      <c r="AA44" s="81" t="str">
        <f>INDEX(Paramètres_Application!$N$1:$N$367,SUMPRODUCT((Paramètres_Application!$L$2:$L$367=MONTH(AB43))*(DAY(AB43)=Paramètres_Application!$M$2:$M$367)*ROW(Paramètres_Application!$L$2:$L$367)))</f>
        <v xml:space="preserve"> Pierre-Damien</v>
      </c>
      <c r="AB44" s="82"/>
      <c r="AC44" s="83"/>
      <c r="AD44" s="109"/>
      <c r="AE44" s="89"/>
      <c r="AF44" s="2"/>
      <c r="AG44" s="67">
        <f t="shared" ref="AG44" si="927">AB43</f>
        <v>44248</v>
      </c>
      <c r="AH44" s="6"/>
      <c r="AI44" s="84"/>
      <c r="AJ44" s="6"/>
      <c r="AK44" s="84"/>
      <c r="AL44" s="73"/>
      <c r="AN44" s="81" t="str">
        <f>INDEX(Paramètres_Application!$N$1:$N$367,SUMPRODUCT((Paramètres_Application!$L$2:$L$367=MONTH(AO43))*(DAY(AO43)=Paramètres_Application!$M$2:$M$367)*ROW(Paramètres_Application!$L$2:$L$367)))</f>
        <v xml:space="preserve"> Clémence</v>
      </c>
      <c r="AO44" s="82"/>
      <c r="AP44" s="83"/>
      <c r="AQ44" s="109"/>
      <c r="AR44" s="89"/>
      <c r="AS44" s="2"/>
      <c r="AT44" s="67">
        <f t="shared" ref="AT44" si="928">AO43</f>
        <v>44276</v>
      </c>
      <c r="AU44" s="6"/>
      <c r="AV44" s="84"/>
      <c r="AW44" s="6"/>
      <c r="AX44" s="84"/>
      <c r="AY44" s="73"/>
      <c r="BA44" s="81" t="str">
        <f>INDEX(Paramètres_Application!$N$1:$N$367,SUMPRODUCT((Paramètres_Application!$L$2:$L$367=MONTH(BB43))*(DAY(BB43)=Paramètres_Application!$M$2:$M$367)*ROW(Paramètres_Application!$L$2:$L$367)))</f>
        <v xml:space="preserve"> Anselme</v>
      </c>
      <c r="BB44" s="82"/>
      <c r="BC44" s="83"/>
      <c r="BD44" s="109"/>
      <c r="BE44" s="89"/>
      <c r="BF44" s="2"/>
      <c r="BG44" s="67">
        <f t="shared" ref="BG44" si="929">BB43</f>
        <v>44307</v>
      </c>
      <c r="BH44" s="6"/>
      <c r="BI44" s="84"/>
      <c r="BJ44" s="6"/>
      <c r="BK44" s="84"/>
      <c r="BL44" s="73"/>
      <c r="BN44" s="81" t="str">
        <f>INDEX(Paramètres_Application!$N$1:$N$367,SUMPRODUCT((Paramètres_Application!$L$2:$L$367=MONTH(BO43))*(DAY(BO43)=Paramètres_Application!$M$2:$M$367)*ROW(Paramètres_Application!$L$2:$L$367)))</f>
        <v xml:space="preserve"> Constantin</v>
      </c>
      <c r="BO44" s="82"/>
      <c r="BP44" s="83"/>
      <c r="BQ44" s="109"/>
      <c r="BR44" s="89"/>
      <c r="BS44" s="2"/>
      <c r="BT44" s="67">
        <f t="shared" ref="BT44" si="930">BO43</f>
        <v>44337</v>
      </c>
      <c r="BU44" s="6"/>
      <c r="BV44" s="84"/>
      <c r="BW44" s="6"/>
      <c r="BX44" s="84"/>
      <c r="BY44" s="73"/>
      <c r="CA44" s="81" t="str">
        <f>INDEX(Paramètres_Application!$N$1:$N$367,SUMPRODUCT((Paramètres_Application!$L$2:$L$367=MONTH(CB43))*(DAY(CB43)=Paramètres_Application!$M$2:$M$367)*ROW(Paramètres_Application!$L$2:$L$367)))</f>
        <v xml:space="preserve"> Eté</v>
      </c>
      <c r="CB44" s="82"/>
      <c r="CC44" s="83"/>
      <c r="CD44" s="109"/>
      <c r="CE44" s="89"/>
      <c r="CF44" s="2"/>
      <c r="CG44" s="67">
        <f t="shared" ref="CG44" si="931">CB43</f>
        <v>44368</v>
      </c>
      <c r="CH44" s="6"/>
      <c r="CI44" s="84"/>
      <c r="CJ44" s="6"/>
      <c r="CK44" s="84"/>
      <c r="CL44" s="73"/>
      <c r="CN44" s="81" t="str">
        <f>INDEX(Paramètres_Application!$N$1:$N$367,SUMPRODUCT((Paramètres_Application!$L$2:$L$367=MONTH(CO43))*(DAY(CO43)=Paramètres_Application!$M$2:$M$367)*ROW(Paramètres_Application!$L$2:$L$367)))</f>
        <v xml:space="preserve"> Victor</v>
      </c>
      <c r="CO44" s="82"/>
      <c r="CP44" s="83"/>
      <c r="CQ44" s="109"/>
      <c r="CR44" s="89"/>
      <c r="CS44" s="2"/>
      <c r="CT44" s="67">
        <f t="shared" ref="CT44" si="932">CO43</f>
        <v>44398</v>
      </c>
      <c r="CU44" s="6"/>
      <c r="CV44" s="84"/>
      <c r="CW44" s="6"/>
      <c r="CX44" s="84"/>
      <c r="CY44" s="73"/>
      <c r="CZ44" s="18"/>
      <c r="DA44" s="81" t="str">
        <f>INDEX(Paramètres_Application!$N$1:$N$367,SUMPRODUCT((Paramètres_Application!$L$2:$L$367=MONTH(DB43))*(DAY(DB43)=Paramètres_Application!$M$2:$M$367)*ROW(Paramètres_Application!$L$2:$L$367)))</f>
        <v xml:space="preserve"> Eté</v>
      </c>
      <c r="DB44" s="82"/>
      <c r="DC44" s="83"/>
      <c r="DD44" s="109"/>
      <c r="DE44" s="89"/>
      <c r="DF44" s="2"/>
      <c r="DG44" s="67">
        <f t="shared" ref="DG44" si="933">DB43</f>
        <v>44368</v>
      </c>
      <c r="DH44" s="6"/>
      <c r="DI44" s="84"/>
      <c r="DJ44" s="6"/>
      <c r="DK44" s="84"/>
      <c r="DL44" s="73"/>
      <c r="DN44" s="81" t="str">
        <f>INDEX(Paramètres_Application!$N$1:$N$367,SUMPRODUCT((Paramètres_Application!$L$2:$L$367=MONTH(DO43))*(DAY(DO43)=Paramètres_Application!$M$2:$M$367)*ROW(Paramètres_Application!$L$2:$L$367)))</f>
        <v xml:space="preserve"> Victor</v>
      </c>
      <c r="DO44" s="82"/>
      <c r="DP44" s="83"/>
      <c r="DQ44" s="109"/>
      <c r="DR44" s="89"/>
      <c r="DS44" s="2"/>
      <c r="DT44" s="67">
        <f t="shared" ref="DT44" si="934">DO43</f>
        <v>44398</v>
      </c>
      <c r="DU44" s="6"/>
      <c r="DV44" s="84"/>
      <c r="DW44" s="6"/>
      <c r="DX44" s="84"/>
      <c r="DY44" s="73"/>
      <c r="EA44" s="81" t="str">
        <f>INDEX(Paramètres_Application!$N$1:$N$367,SUMPRODUCT((Paramètres_Application!$L$2:$L$367=MONTH(EB43))*(DAY(EB43)=Paramètres_Application!$M$2:$M$367)*ROW(Paramètres_Application!$L$2:$L$367)))</f>
        <v xml:space="preserve"> Christophe</v>
      </c>
      <c r="EB44" s="82"/>
      <c r="EC44" s="83"/>
      <c r="ED44" s="109"/>
      <c r="EE44" s="89"/>
      <c r="EF44" s="2"/>
      <c r="EG44" s="67">
        <f t="shared" ref="EG44" si="935">EB43</f>
        <v>44429</v>
      </c>
      <c r="EH44" s="6"/>
      <c r="EI44" s="84"/>
      <c r="EJ44" s="6"/>
      <c r="EK44" s="84"/>
      <c r="EL44" s="73"/>
      <c r="EN44" s="81" t="str">
        <f>INDEX(Paramètres_Application!$N$1:$N$367,SUMPRODUCT((Paramètres_Application!$L$2:$L$367=MONTH(EO43))*(DAY(EO43)=Paramètres_Application!$M$2:$M$367)*ROW(Paramètres_Application!$L$2:$L$367)))</f>
        <v xml:space="preserve"> Matthieu</v>
      </c>
      <c r="EO44" s="82"/>
      <c r="EP44" s="83"/>
      <c r="EQ44" s="109"/>
      <c r="ER44" s="89"/>
      <c r="ES44" s="2"/>
      <c r="ET44" s="67">
        <f t="shared" ref="ET44" si="936">EO43</f>
        <v>44460</v>
      </c>
      <c r="EU44" s="6"/>
      <c r="EV44" s="84"/>
      <c r="EW44" s="6"/>
      <c r="EX44" s="84"/>
      <c r="EY44" s="73"/>
      <c r="FA44" s="81" t="str">
        <f>INDEX(Paramètres_Application!$N$1:$N$367,SUMPRODUCT((Paramètres_Application!$L$2:$L$367=MONTH(FB43))*(DAY(FB43)=Paramètres_Application!$M$2:$M$367)*ROW(Paramètres_Application!$L$2:$L$367)))</f>
        <v xml:space="preserve"> Céline</v>
      </c>
      <c r="FB44" s="82"/>
      <c r="FC44" s="83"/>
      <c r="FD44" s="109"/>
      <c r="FE44" s="89"/>
      <c r="FF44" s="2"/>
      <c r="FG44" s="67">
        <f t="shared" ref="FG44" si="937">FB43</f>
        <v>44490</v>
      </c>
      <c r="FH44" s="6"/>
      <c r="FI44" s="84"/>
      <c r="FJ44" s="6"/>
      <c r="FK44" s="84"/>
      <c r="FL44" s="73"/>
      <c r="FN44" s="97" t="str">
        <f>INDEX(Paramètres_Application!$N$1:$N$367,SUMPRODUCT((Paramètres_Application!$L$2:$L$367=MONTH(FO43))*(DAY(FO43)=Paramètres_Application!$M$2:$M$367)*ROW(Paramètres_Application!$L$2:$L$367)))</f>
        <v xml:space="preserve"> Présence de Marie</v>
      </c>
      <c r="FO44" s="98"/>
      <c r="FP44" s="99"/>
      <c r="FQ44" s="109"/>
      <c r="FR44" s="89"/>
      <c r="FS44" s="32"/>
      <c r="FT44" s="67">
        <f t="shared" ref="FT44" si="938">FO43</f>
        <v>44521</v>
      </c>
      <c r="FU44" s="6"/>
      <c r="FV44" s="84"/>
      <c r="FW44" s="6"/>
      <c r="FX44" s="84"/>
      <c r="FY44" s="73"/>
      <c r="GA44" s="81" t="str">
        <f>INDEX(Paramètres_Application!$N$1:$N$367,SUMPRODUCT((Paramètres_Application!$L$2:$L$367=MONTH(GB43))*(DAY(GB43)=Paramètres_Application!$M$2:$M$367)*ROW(Paramètres_Application!$L$2:$L$367)))</f>
        <v xml:space="preserve"> Hiver</v>
      </c>
      <c r="GB44" s="82"/>
      <c r="GC44" s="83"/>
      <c r="GD44" s="109"/>
      <c r="GE44" s="89"/>
      <c r="GF44" s="2"/>
      <c r="GG44" s="67">
        <f t="shared" ref="GG44" si="939">GB43</f>
        <v>44551</v>
      </c>
      <c r="GH44" s="6"/>
      <c r="GI44" s="84"/>
      <c r="GJ44" s="6"/>
      <c r="GK44" s="84"/>
      <c r="GL44" s="73"/>
      <c r="GN44" s="81" t="str">
        <f>INDEX(Paramètres_Application!$N$1:$N$367,SUMPRODUCT((Paramètres_Application!$L$2:$L$367=MONTH(GO43))*(DAY(GO43)=Paramètres_Application!$M$2:$M$367)*ROW(Paramètres_Application!$L$2:$L$367)))</f>
        <v xml:space="preserve"> Agnès</v>
      </c>
      <c r="GO44" s="82"/>
      <c r="GP44" s="83"/>
      <c r="GQ44" s="109"/>
      <c r="GR44" s="89"/>
      <c r="GS44" s="2"/>
      <c r="GT44" s="67">
        <f t="shared" ref="GT44" si="940">GO43</f>
        <v>44582</v>
      </c>
      <c r="GU44" s="6"/>
      <c r="GV44" s="84"/>
      <c r="GW44" s="6"/>
      <c r="GX44" s="84"/>
      <c r="GY44" s="73"/>
    </row>
    <row r="45" spans="1:207" ht="22.5" customHeight="1" x14ac:dyDescent="0.25">
      <c r="A45" s="23" t="str">
        <f t="shared" si="13"/>
        <v>M</v>
      </c>
      <c r="B45" s="24">
        <f t="shared" ref="B45" si="941">B43+1</f>
        <v>44187</v>
      </c>
      <c r="C45" s="22" t="str">
        <f>TEXT(B45-DATE(An-1,1,1)+((DATE(An,1,1)-DATE(An-1,1,1))-365),"000")&amp;" - "&amp;TEXT(DATE(An-1,12,31)-B45,"000")</f>
        <v>357 - 009</v>
      </c>
      <c r="D45" s="108" t="str">
        <f>IFERROR(INDEX(Paramètres_Application!$J$2:$J$35,MATCH(Calendrier_A3!B45,Paramètres_Application!$I$2:$I$35,0)),"")</f>
        <v/>
      </c>
      <c r="E45" s="88" t="str">
        <f>IF(A45="L","S" &amp; TEXT(INT((B45-LOOKUP(B45,DATE(YEAR(B45)+{-1;0;1},1,3)-WEEKDAY(DATE(YEAR(B45)+{-1;0;1},1,3))+2))/7)+1,"00"),"")</f>
        <v/>
      </c>
      <c r="F45" s="2"/>
      <c r="G45" s="67">
        <f t="shared" ref="G45" si="942">B45</f>
        <v>44187</v>
      </c>
      <c r="H45" s="6"/>
      <c r="I45" s="84"/>
      <c r="J45" s="6"/>
      <c r="K45" s="84"/>
      <c r="L45" s="73"/>
      <c r="N45" s="9" t="str">
        <f t="shared" si="14"/>
        <v>V</v>
      </c>
      <c r="O45" s="21">
        <f t="shared" ref="O45" si="943">O43+1</f>
        <v>44218</v>
      </c>
      <c r="P45" s="22" t="str">
        <f>TEXT(O45-DATE(An,1,1)+1,"000")&amp;" - "&amp;TEXT(DATE(An,12,31)-O43,"000")-1</f>
        <v>022 - 343</v>
      </c>
      <c r="Q45" s="108" t="str">
        <f>IFERROR(INDEX(Paramètres_Application!$J$2:$J$35,MATCH(Calendrier_A3!O45,Paramètres_Application!$I$2:$I$35,0)),"")</f>
        <v/>
      </c>
      <c r="R45" s="88" t="str">
        <f>IF(N45="L","S" &amp; TEXT(INT((O45-LOOKUP(O45,DATE(YEAR(O45)+{-1;0;1},1,3)-WEEKDAY(DATE(YEAR(O45)+{-1;0;1},1,3))+2))/7)+1,"00"),"")</f>
        <v/>
      </c>
      <c r="S45" s="2"/>
      <c r="T45" s="67">
        <f t="shared" ref="T45" si="944">O45</f>
        <v>44218</v>
      </c>
      <c r="U45" s="6"/>
      <c r="V45" s="84"/>
      <c r="W45" s="6"/>
      <c r="X45" s="84"/>
      <c r="Y45" s="73"/>
      <c r="AA45" s="23" t="str">
        <f t="shared" si="15"/>
        <v>L</v>
      </c>
      <c r="AB45" s="24">
        <f t="shared" ref="AB45" si="945">AB43+1</f>
        <v>44249</v>
      </c>
      <c r="AC45" s="22" t="str">
        <f>TEXT(AB45-DATE(An,1,1)+1,"000")&amp;" - "&amp;TEXT(DATE(An,12,31)-AB43,"000")-1</f>
        <v>053 - 312</v>
      </c>
      <c r="AD45" s="108" t="str">
        <f>IFERROR(INDEX(Paramètres_Application!$J$2:$J$35,MATCH(Calendrier_A3!AB45,Paramètres_Application!$I$2:$I$35,0)),"")</f>
        <v/>
      </c>
      <c r="AE45" s="88" t="str">
        <f>IF(AA45="L","S" &amp; TEXT(INT((AB45-LOOKUP(AB45,DATE(YEAR(AB45)+{-1;0;1},1,3)-WEEKDAY(DATE(YEAR(AB45)+{-1;0;1},1,3))+2))/7)+1,"00"),"")</f>
        <v>S08</v>
      </c>
      <c r="AF45" s="2"/>
      <c r="AG45" s="67">
        <f t="shared" ref="AG45" si="946">AB45</f>
        <v>44249</v>
      </c>
      <c r="AH45" s="6"/>
      <c r="AI45" s="84"/>
      <c r="AJ45" s="6"/>
      <c r="AK45" s="84"/>
      <c r="AL45" s="73"/>
      <c r="AN45" s="23" t="str">
        <f t="shared" si="16"/>
        <v>L</v>
      </c>
      <c r="AO45" s="24">
        <f t="shared" ref="AO45" si="947">AO43+1</f>
        <v>44277</v>
      </c>
      <c r="AP45" s="22" t="str">
        <f>TEXT(AO45-DATE(An,1,1)+1,"000")&amp;" - "&amp;TEXT(DATE(An,12,31)-AO43,"000")-1</f>
        <v>081 - 284</v>
      </c>
      <c r="AQ45" s="108" t="str">
        <f>IFERROR(INDEX(Paramètres_Application!$J$2:$J$35,MATCH(Calendrier_A3!AO45,Paramètres_Application!$I$2:$I$35,0)),"")</f>
        <v/>
      </c>
      <c r="AR45" s="88" t="str">
        <f>IF(AN45="L","S" &amp; TEXT(INT((AO45-LOOKUP(AO45,DATE(YEAR(AO45)+{-1;0;1},1,3)-WEEKDAY(DATE(YEAR(AO45)+{-1;0;1},1,3))+2))/7)+1,"00"),"")</f>
        <v>S12</v>
      </c>
      <c r="AS45" s="2"/>
      <c r="AT45" s="67">
        <f t="shared" ref="AT45" si="948">AO45</f>
        <v>44277</v>
      </c>
      <c r="AU45" s="6"/>
      <c r="AV45" s="84"/>
      <c r="AW45" s="6"/>
      <c r="AX45" s="84"/>
      <c r="AY45" s="73"/>
      <c r="BA45" s="23" t="str">
        <f t="shared" si="17"/>
        <v>J</v>
      </c>
      <c r="BB45" s="24">
        <f t="shared" ref="BB45" si="949">BB43+1</f>
        <v>44308</v>
      </c>
      <c r="BC45" s="22" t="str">
        <f>TEXT(BB45-DATE(An,1,1)+1,"000")&amp;" - "&amp;TEXT(DATE(An,12,31)-BB43,"000")-1</f>
        <v>112 - 253</v>
      </c>
      <c r="BD45" s="108" t="str">
        <f>IFERROR(INDEX(Paramètres_Application!$J$2:$J$35,MATCH(Calendrier_A3!BB45,Paramètres_Application!$I$2:$I$35,0)),"")</f>
        <v/>
      </c>
      <c r="BE45" s="88" t="str">
        <f>IF(BA45="L","S" &amp; TEXT(INT((BB45-LOOKUP(BB45,DATE(YEAR(BB45)+{-1;0;1},1,3)-WEEKDAY(DATE(YEAR(BB45)+{-1;0;1},1,3))+2))/7)+1,"00"),"")</f>
        <v/>
      </c>
      <c r="BF45" s="2"/>
      <c r="BG45" s="67">
        <f t="shared" ref="BG45" si="950">BB45</f>
        <v>44308</v>
      </c>
      <c r="BH45" s="6"/>
      <c r="BI45" s="84"/>
      <c r="BJ45" s="6"/>
      <c r="BK45" s="84"/>
      <c r="BL45" s="73"/>
      <c r="BN45" s="23" t="str">
        <f t="shared" si="18"/>
        <v>S</v>
      </c>
      <c r="BO45" s="24">
        <f t="shared" ref="BO45" si="951">BO43+1</f>
        <v>44338</v>
      </c>
      <c r="BP45" s="22" t="str">
        <f>TEXT(BO45-DATE(An,1,1)+1,"000")&amp;" - "&amp;TEXT(DATE(An,12,31)-BO43,"000")-1</f>
        <v>142 - 223</v>
      </c>
      <c r="BQ45" s="108" t="str">
        <f>IFERROR(INDEX(Paramètres_Application!$J$2:$J$35,MATCH(Calendrier_A3!BO45,Paramètres_Application!$I$2:$I$35,0)),"")</f>
        <v/>
      </c>
      <c r="BR45" s="88" t="str">
        <f>IF(BN45="L","S" &amp; TEXT(INT((BO45-LOOKUP(BO45,DATE(YEAR(BO45)+{-1;0;1},1,3)-WEEKDAY(DATE(YEAR(BO45)+{-1;0;1},1,3))+2))/7)+1,"00"),"")</f>
        <v/>
      </c>
      <c r="BS45" s="2"/>
      <c r="BT45" s="67">
        <f t="shared" ref="BT45" si="952">BO45</f>
        <v>44338</v>
      </c>
      <c r="BU45" s="6"/>
      <c r="BV45" s="84"/>
      <c r="BW45" s="6"/>
      <c r="BX45" s="84"/>
      <c r="BY45" s="73"/>
      <c r="CA45" s="23" t="str">
        <f t="shared" si="19"/>
        <v>M</v>
      </c>
      <c r="CB45" s="24">
        <f t="shared" ref="CB45" si="953">CB43+1</f>
        <v>44369</v>
      </c>
      <c r="CC45" s="22" t="str">
        <f>TEXT(CB45-DATE(An,1,1)+1,"000")&amp;" - "&amp;TEXT(DATE(An,12,31)-CB43,"000")-1</f>
        <v>173 - 192</v>
      </c>
      <c r="CD45" s="108" t="str">
        <f>IFERROR(INDEX(Paramètres_Application!$J$2:$J$35,MATCH(Calendrier_A3!CB45,Paramètres_Application!$I$2:$I$35,0)),"")</f>
        <v/>
      </c>
      <c r="CE45" s="88" t="str">
        <f>IF(CA45="L","S" &amp; TEXT(INT((CB45-LOOKUP(CB45,DATE(YEAR(CB45)+{-1;0;1},1,3)-WEEKDAY(DATE(YEAR(CB45)+{-1;0;1},1,3))+2))/7)+1,"00"),"")</f>
        <v/>
      </c>
      <c r="CF45" s="2"/>
      <c r="CG45" s="67">
        <f t="shared" ref="CG45" si="954">CB45</f>
        <v>44369</v>
      </c>
      <c r="CH45" s="6"/>
      <c r="CI45" s="84"/>
      <c r="CJ45" s="6"/>
      <c r="CK45" s="84"/>
      <c r="CL45" s="73"/>
      <c r="CN45" s="23" t="str">
        <f t="shared" si="20"/>
        <v>J</v>
      </c>
      <c r="CO45" s="24">
        <f t="shared" ref="CO45" si="955">CO43+1</f>
        <v>44399</v>
      </c>
      <c r="CP45" s="22" t="str">
        <f>TEXT(CO45-DATE(An,1,1)+1,"000")&amp;" - "&amp;TEXT(DATE(An,12,31)-CO43,"000")-1</f>
        <v>203 - 162</v>
      </c>
      <c r="CQ45" s="108" t="str">
        <f>IFERROR(INDEX(Paramètres_Application!$J$2:$J$35,MATCH(Calendrier_A3!CO45,Paramètres_Application!$I$2:$I$35,0)),"")</f>
        <v/>
      </c>
      <c r="CR45" s="88" t="str">
        <f>IF(CN45="L","S" &amp; TEXT(INT((CO45-LOOKUP(CO45,DATE(YEAR(CO45)+{-1;0;1},1,3)-WEEKDAY(DATE(YEAR(CO45)+{-1;0;1},1,3))+2))/7)+1,"00"),"")</f>
        <v/>
      </c>
      <c r="CS45" s="2"/>
      <c r="CT45" s="67">
        <f t="shared" ref="CT45" si="956">CO45</f>
        <v>44399</v>
      </c>
      <c r="CU45" s="6"/>
      <c r="CV45" s="84"/>
      <c r="CW45" s="6"/>
      <c r="CX45" s="84"/>
      <c r="CY45" s="73"/>
      <c r="CZ45" s="18"/>
      <c r="DA45" s="23" t="str">
        <f t="shared" si="21"/>
        <v>M</v>
      </c>
      <c r="DB45" s="24">
        <f t="shared" ref="DB45" si="957">DB43+1</f>
        <v>44369</v>
      </c>
      <c r="DC45" s="22" t="str">
        <f>TEXT(DB45-DATE(An,1,1)+1,"000")&amp;" - "&amp;TEXT(DATE(An,12,31)-DB43,"000")-1</f>
        <v>173 - 192</v>
      </c>
      <c r="DD45" s="108" t="str">
        <f>IFERROR(INDEX(Paramètres_Application!$J$2:$J$35,MATCH(Calendrier_A3!DB45,Paramètres_Application!$I$2:$I$35,0)),"")</f>
        <v/>
      </c>
      <c r="DE45" s="88" t="str">
        <f>IF(DA45="L","S" &amp; TEXT(INT((DB45-LOOKUP(DB45,DATE(YEAR(DB45)+{-1;0;1},1,3)-WEEKDAY(DATE(YEAR(DB45)+{-1;0;1},1,3))+2))/7)+1,"00"),"")</f>
        <v/>
      </c>
      <c r="DF45" s="2"/>
      <c r="DG45" s="67">
        <f t="shared" ref="DG45" si="958">DB45</f>
        <v>44369</v>
      </c>
      <c r="DH45" s="6"/>
      <c r="DI45" s="84"/>
      <c r="DJ45" s="6"/>
      <c r="DK45" s="84"/>
      <c r="DL45" s="73"/>
      <c r="DN45" s="23" t="str">
        <f t="shared" si="22"/>
        <v>J</v>
      </c>
      <c r="DO45" s="24">
        <f t="shared" ref="DO45" si="959">DO43+1</f>
        <v>44399</v>
      </c>
      <c r="DP45" s="22" t="str">
        <f>TEXT(DO45-DATE(An,1,1)+1,"000")&amp;" - "&amp;TEXT(DATE(An,12,31)-DO43,"000")-1</f>
        <v>203 - 162</v>
      </c>
      <c r="DQ45" s="108" t="str">
        <f>IFERROR(INDEX(Paramètres_Application!$J$2:$J$35,MATCH(Calendrier_A3!DO45,Paramètres_Application!$I$2:$I$35,0)),"")</f>
        <v/>
      </c>
      <c r="DR45" s="88" t="str">
        <f>IF(DN45="L","S" &amp; TEXT(INT((DO45-LOOKUP(DO45,DATE(YEAR(DO45)+{-1;0;1},1,3)-WEEKDAY(DATE(YEAR(DO45)+{-1;0;1},1,3))+2))/7)+1,"00"),"")</f>
        <v/>
      </c>
      <c r="DS45" s="2"/>
      <c r="DT45" s="67">
        <f t="shared" ref="DT45" si="960">DO45</f>
        <v>44399</v>
      </c>
      <c r="DU45" s="6"/>
      <c r="DV45" s="84"/>
      <c r="DW45" s="6"/>
      <c r="DX45" s="84"/>
      <c r="DY45" s="73"/>
      <c r="EA45" s="23" t="str">
        <f t="shared" si="23"/>
        <v>D</v>
      </c>
      <c r="EB45" s="24">
        <f t="shared" ref="EB45" si="961">EB43+1</f>
        <v>44430</v>
      </c>
      <c r="EC45" s="22" t="str">
        <f>TEXT(EB45-DATE(An,1,1)+1,"000")&amp;" - "&amp;TEXT(DATE(An,12,31)-EB43,"000")-1</f>
        <v>234 - 131</v>
      </c>
      <c r="ED45" s="108" t="str">
        <f>IFERROR(INDEX(Paramètres_Application!$J$2:$J$35,MATCH(Calendrier_A3!EB45,Paramètres_Application!$I$2:$I$35,0)),"")</f>
        <v/>
      </c>
      <c r="EE45" s="88" t="str">
        <f>IF(EA45="L","S" &amp; TEXT(INT((EB45-LOOKUP(EB45,DATE(YEAR(EB45)+{-1;0;1},1,3)-WEEKDAY(DATE(YEAR(EB45)+{-1;0;1},1,3))+2))/7)+1,"00"),"")</f>
        <v/>
      </c>
      <c r="EF45" s="2"/>
      <c r="EG45" s="67">
        <f t="shared" ref="EG45" si="962">EB45</f>
        <v>44430</v>
      </c>
      <c r="EH45" s="6"/>
      <c r="EI45" s="84"/>
      <c r="EJ45" s="6"/>
      <c r="EK45" s="84"/>
      <c r="EL45" s="73"/>
      <c r="EN45" s="23" t="str">
        <f t="shared" si="24"/>
        <v>M</v>
      </c>
      <c r="EO45" s="24">
        <f t="shared" ref="EO45" si="963">EO43+1</f>
        <v>44461</v>
      </c>
      <c r="EP45" s="22" t="str">
        <f>TEXT(EO45-DATE(An,1,1)+1,"000")&amp;" - "&amp;TEXT(DATE(An,12,31)-EO43,"000")-1</f>
        <v>265 - 100</v>
      </c>
      <c r="EQ45" s="108" t="str">
        <f>IFERROR(INDEX(Paramètres_Application!$J$2:$J$35,MATCH(Calendrier_A3!EO45,Paramètres_Application!$I$2:$I$35,0)),"")</f>
        <v/>
      </c>
      <c r="ER45" s="88" t="str">
        <f>IF(EN45="L","S" &amp; TEXT(INT((EO45-LOOKUP(EO45,DATE(YEAR(EO45)+{-1;0;1},1,3)-WEEKDAY(DATE(YEAR(EO45)+{-1;0;1},1,3))+2))/7)+1,"00"),"")</f>
        <v/>
      </c>
      <c r="ES45" s="2"/>
      <c r="ET45" s="67">
        <f t="shared" ref="ET45" si="964">EO45</f>
        <v>44461</v>
      </c>
      <c r="EU45" s="6"/>
      <c r="EV45" s="84"/>
      <c r="EW45" s="6"/>
      <c r="EX45" s="84"/>
      <c r="EY45" s="73"/>
      <c r="FA45" s="23" t="str">
        <f t="shared" si="25"/>
        <v>V</v>
      </c>
      <c r="FB45" s="24">
        <f t="shared" ref="FB45" si="965">FB43+1</f>
        <v>44491</v>
      </c>
      <c r="FC45" s="22" t="str">
        <f>TEXT(FB45-DATE(An,1,1)+1,"000")&amp;" - "&amp;TEXT(DATE(An,12,31)-FB43,"000")-1</f>
        <v>295 - 70</v>
      </c>
      <c r="FD45" s="108" t="str">
        <f>IFERROR(INDEX(Paramètres_Application!$J$2:$J$35,MATCH(Calendrier_A3!FB45,Paramètres_Application!$I$2:$I$35,0)),"")</f>
        <v/>
      </c>
      <c r="FE45" s="88" t="str">
        <f>IF(FA45="L","S" &amp; TEXT(INT((FB45-LOOKUP(FB45,DATE(YEAR(FB45)+{-1;0;1},1,3)-WEEKDAY(DATE(YEAR(FB45)+{-1;0;1},1,3))+2))/7)+1,"00"),"")</f>
        <v/>
      </c>
      <c r="FF45" s="2"/>
      <c r="FG45" s="67">
        <f t="shared" ref="FG45" si="966">FB45</f>
        <v>44491</v>
      </c>
      <c r="FH45" s="6"/>
      <c r="FI45" s="84"/>
      <c r="FJ45" s="6"/>
      <c r="FK45" s="84"/>
      <c r="FL45" s="73"/>
      <c r="FN45" s="23" t="str">
        <f t="shared" si="26"/>
        <v>L</v>
      </c>
      <c r="FO45" s="24">
        <f t="shared" ref="FO45" si="967">FO43+1</f>
        <v>44522</v>
      </c>
      <c r="FP45" s="22" t="str">
        <f>TEXT(FO45-DATE(An,1,1)+1,"000")&amp;" - "&amp;TEXT(DATE(An,12,31)-FO43,"000")-1</f>
        <v>326 - 39</v>
      </c>
      <c r="FQ45" s="108" t="str">
        <f>IFERROR(INDEX(Paramètres_Application!$J$2:$J$35,MATCH(Calendrier_A3!FO45,Paramètres_Application!$I$2:$I$35,0)),"")</f>
        <v/>
      </c>
      <c r="FR45" s="88" t="str">
        <f>IF(FN45="L","S" &amp; TEXT(INT((FO45-LOOKUP(FO45,DATE(YEAR(FO45)+{-1;0;1},1,3)-WEEKDAY(DATE(YEAR(FO45)+{-1;0;1},1,3))+2))/7)+1,"00"),"")</f>
        <v>S47</v>
      </c>
      <c r="FS45" s="32"/>
      <c r="FT45" s="67">
        <f t="shared" ref="FT45" si="968">FO45</f>
        <v>44522</v>
      </c>
      <c r="FU45" s="6"/>
      <c r="FV45" s="84"/>
      <c r="FW45" s="6"/>
      <c r="FX45" s="84"/>
      <c r="FY45" s="73"/>
      <c r="GA45" s="23" t="str">
        <f t="shared" si="27"/>
        <v>M</v>
      </c>
      <c r="GB45" s="24">
        <f t="shared" ref="GB45" si="969">GB43+1</f>
        <v>44552</v>
      </c>
      <c r="GC45" s="22" t="str">
        <f>TEXT(GB45-DATE(An,1,1)+1,"000")&amp;" - "&amp;TEXT(DATE(An,12,31)-GB43,"000")-1</f>
        <v>356 - 9</v>
      </c>
      <c r="GD45" s="108" t="str">
        <f>IFERROR(INDEX(Paramètres_Application!$J$2:$J$35,MATCH(Calendrier_A3!GB45,Paramètres_Application!$I$2:$I$35,0)),"")</f>
        <v/>
      </c>
      <c r="GE45" s="88" t="str">
        <f>IF(GA45="L","S" &amp; TEXT(INT((GB45-LOOKUP(GB45,DATE(YEAR(GB45)+{-1;0;1},1,3)-WEEKDAY(DATE(YEAR(GB45)+{-1;0;1},1,3))+2))/7)+1,"00"),"")</f>
        <v/>
      </c>
      <c r="GF45" s="2"/>
      <c r="GG45" s="67">
        <f t="shared" ref="GG45" si="970">GB45</f>
        <v>44552</v>
      </c>
      <c r="GH45" s="6"/>
      <c r="GI45" s="84"/>
      <c r="GJ45" s="6"/>
      <c r="GK45" s="84"/>
      <c r="GL45" s="73"/>
      <c r="GN45" s="23" t="str">
        <f t="shared" si="28"/>
        <v>S</v>
      </c>
      <c r="GO45" s="24">
        <f t="shared" ref="GO45" si="971">GO43+1</f>
        <v>44583</v>
      </c>
      <c r="GP45" s="22" t="str">
        <f>TEXT(GO45-DATE(An+1,1,1)+1,"000")&amp;" - "&amp;TEXT(DATE(An+1,12,31)-GO43,"000")-1</f>
        <v>022 - 343</v>
      </c>
      <c r="GQ45" s="108" t="str">
        <f>IFERROR(INDEX(Paramètres_Application!$J$2:$J$35,MATCH(Calendrier_A3!GO45,Paramètres_Application!$I$2:$I$35,0)),"")</f>
        <v/>
      </c>
      <c r="GR45" s="88" t="str">
        <f>IF(GN45="L","S" &amp; TEXT(INT((GO45-LOOKUP(GO45,DATE(YEAR(GO45)+{-1;0;1},1,3)-WEEKDAY(DATE(YEAR(GO45)+{-1;0;1},1,3))+2))/7)+1,"00"),"")</f>
        <v/>
      </c>
      <c r="GS45" s="2"/>
      <c r="GT45" s="67">
        <f t="shared" ref="GT45" si="972">GO45</f>
        <v>44583</v>
      </c>
      <c r="GU45" s="6"/>
      <c r="GV45" s="84"/>
      <c r="GW45" s="6"/>
      <c r="GX45" s="84"/>
      <c r="GY45" s="73"/>
    </row>
    <row r="46" spans="1:207" ht="22.5" customHeight="1" x14ac:dyDescent="0.25">
      <c r="A46" s="81" t="str">
        <f>INDEX(Paramètres_Application!$N$1:$N$367,SUMPRODUCT((Paramètres_Application!$L$2:$L$367=MONTH(B45))*(DAY(B45)=Paramètres_Application!$M$2:$M$367)*ROW(Paramètres_Application!$L$2:$L$367)))</f>
        <v xml:space="preserve"> Françoise-Xavière</v>
      </c>
      <c r="B46" s="82"/>
      <c r="C46" s="83"/>
      <c r="D46" s="109"/>
      <c r="E46" s="89"/>
      <c r="F46" s="2"/>
      <c r="G46" s="67">
        <f t="shared" ref="G46" si="973">B45</f>
        <v>44187</v>
      </c>
      <c r="H46" s="6"/>
      <c r="I46" s="84"/>
      <c r="J46" s="6"/>
      <c r="K46" s="84"/>
      <c r="L46" s="73"/>
      <c r="N46" s="81" t="str">
        <f>INDEX(Paramètres_Application!$N$1:$N$367,SUMPRODUCT((Paramètres_Application!$L$2:$L$367=MONTH(O45))*(DAY(O45)=Paramètres_Application!$M$2:$M$367)*ROW(Paramètres_Application!$L$2:$L$367)))</f>
        <v xml:space="preserve"> Vincent</v>
      </c>
      <c r="O46" s="82"/>
      <c r="P46" s="83"/>
      <c r="Q46" s="109"/>
      <c r="R46" s="89"/>
      <c r="S46" s="2"/>
      <c r="T46" s="67">
        <f t="shared" ref="T46" si="974">O45</f>
        <v>44218</v>
      </c>
      <c r="U46" s="6"/>
      <c r="V46" s="84"/>
      <c r="W46" s="6"/>
      <c r="X46" s="84"/>
      <c r="Y46" s="73"/>
      <c r="AA46" s="81" t="str">
        <f>INDEX(Paramètres_Application!$N$1:$N$367,SUMPRODUCT((Paramètres_Application!$L$2:$L$367=MONTH(AB45))*(DAY(AB45)=Paramètres_Application!$M$2:$M$367)*ROW(Paramètres_Application!$L$2:$L$367)))</f>
        <v xml:space="preserve"> Isabelle</v>
      </c>
      <c r="AB46" s="82"/>
      <c r="AC46" s="83"/>
      <c r="AD46" s="109"/>
      <c r="AE46" s="89"/>
      <c r="AF46" s="2"/>
      <c r="AG46" s="67">
        <f t="shared" ref="AG46" si="975">AB45</f>
        <v>44249</v>
      </c>
      <c r="AH46" s="6"/>
      <c r="AI46" s="84"/>
      <c r="AJ46" s="6"/>
      <c r="AK46" s="84"/>
      <c r="AL46" s="73"/>
      <c r="AN46" s="81" t="str">
        <f>INDEX(Paramètres_Application!$N$1:$N$367,SUMPRODUCT((Paramètres_Application!$L$2:$L$367=MONTH(AO45))*(DAY(AO45)=Paramètres_Application!$M$2:$M$367)*ROW(Paramètres_Application!$L$2:$L$367)))</f>
        <v xml:space="preserve"> Léa</v>
      </c>
      <c r="AO46" s="82"/>
      <c r="AP46" s="83"/>
      <c r="AQ46" s="109"/>
      <c r="AR46" s="89"/>
      <c r="AS46" s="2"/>
      <c r="AT46" s="67">
        <f t="shared" ref="AT46" si="976">AO45</f>
        <v>44277</v>
      </c>
      <c r="AU46" s="6"/>
      <c r="AV46" s="84"/>
      <c r="AW46" s="6"/>
      <c r="AX46" s="84"/>
      <c r="AY46" s="73"/>
      <c r="BA46" s="81" t="str">
        <f>INDEX(Paramètres_Application!$N$1:$N$367,SUMPRODUCT((Paramètres_Application!$L$2:$L$367=MONTH(BB45))*(DAY(BB45)=Paramètres_Application!$M$2:$M$367)*ROW(Paramètres_Application!$L$2:$L$367)))</f>
        <v xml:space="preserve"> Alexandre</v>
      </c>
      <c r="BB46" s="82"/>
      <c r="BC46" s="83"/>
      <c r="BD46" s="109"/>
      <c r="BE46" s="89"/>
      <c r="BF46" s="2"/>
      <c r="BG46" s="67">
        <f t="shared" ref="BG46" si="977">BB45</f>
        <v>44308</v>
      </c>
      <c r="BH46" s="6"/>
      <c r="BI46" s="84"/>
      <c r="BJ46" s="6"/>
      <c r="BK46" s="84"/>
      <c r="BL46" s="73"/>
      <c r="BN46" s="81" t="str">
        <f>INDEX(Paramètres_Application!$N$1:$N$367,SUMPRODUCT((Paramètres_Application!$L$2:$L$367=MONTH(BO45))*(DAY(BO45)=Paramètres_Application!$M$2:$M$367)*ROW(Paramètres_Application!$L$2:$L$367)))</f>
        <v xml:space="preserve"> Emile</v>
      </c>
      <c r="BO46" s="82"/>
      <c r="BP46" s="83"/>
      <c r="BQ46" s="109"/>
      <c r="BR46" s="89"/>
      <c r="BS46" s="2"/>
      <c r="BT46" s="67">
        <f t="shared" ref="BT46" si="978">BO45</f>
        <v>44338</v>
      </c>
      <c r="BU46" s="6"/>
      <c r="BV46" s="84"/>
      <c r="BW46" s="6"/>
      <c r="BX46" s="84"/>
      <c r="BY46" s="73"/>
      <c r="CA46" s="81" t="str">
        <f>INDEX(Paramètres_Application!$N$1:$N$367,SUMPRODUCT((Paramètres_Application!$L$2:$L$367=MONTH(CB45))*(DAY(CB45)=Paramètres_Application!$M$2:$M$367)*ROW(Paramètres_Application!$L$2:$L$367)))</f>
        <v xml:space="preserve"> Alban</v>
      </c>
      <c r="CB46" s="82"/>
      <c r="CC46" s="83"/>
      <c r="CD46" s="109"/>
      <c r="CE46" s="89"/>
      <c r="CF46" s="2"/>
      <c r="CG46" s="67">
        <f t="shared" ref="CG46" si="979">CB45</f>
        <v>44369</v>
      </c>
      <c r="CH46" s="6"/>
      <c r="CI46" s="84"/>
      <c r="CJ46" s="6"/>
      <c r="CK46" s="84"/>
      <c r="CL46" s="73"/>
      <c r="CN46" s="81" t="str">
        <f>INDEX(Paramètres_Application!$N$1:$N$367,SUMPRODUCT((Paramètres_Application!$L$2:$L$367=MONTH(CO45))*(DAY(CO45)=Paramètres_Application!$M$2:$M$367)*ROW(Paramètres_Application!$L$2:$L$367)))</f>
        <v xml:space="preserve"> Marie-Madeleine</v>
      </c>
      <c r="CO46" s="82"/>
      <c r="CP46" s="83"/>
      <c r="CQ46" s="109"/>
      <c r="CR46" s="89"/>
      <c r="CS46" s="2"/>
      <c r="CT46" s="67">
        <f t="shared" ref="CT46" si="980">CO45</f>
        <v>44399</v>
      </c>
      <c r="CU46" s="6"/>
      <c r="CV46" s="84"/>
      <c r="CW46" s="6"/>
      <c r="CX46" s="84"/>
      <c r="CY46" s="73"/>
      <c r="CZ46" s="18"/>
      <c r="DA46" s="81" t="str">
        <f>INDEX(Paramètres_Application!$N$1:$N$367,SUMPRODUCT((Paramètres_Application!$L$2:$L$367=MONTH(DB45))*(DAY(DB45)=Paramètres_Application!$M$2:$M$367)*ROW(Paramètres_Application!$L$2:$L$367)))</f>
        <v xml:space="preserve"> Alban</v>
      </c>
      <c r="DB46" s="82"/>
      <c r="DC46" s="83"/>
      <c r="DD46" s="109"/>
      <c r="DE46" s="89"/>
      <c r="DF46" s="2"/>
      <c r="DG46" s="67">
        <f t="shared" ref="DG46" si="981">DB45</f>
        <v>44369</v>
      </c>
      <c r="DH46" s="6"/>
      <c r="DI46" s="84"/>
      <c r="DJ46" s="6"/>
      <c r="DK46" s="84"/>
      <c r="DL46" s="73"/>
      <c r="DN46" s="81" t="str">
        <f>INDEX(Paramètres_Application!$N$1:$N$367,SUMPRODUCT((Paramètres_Application!$L$2:$L$367=MONTH(DO45))*(DAY(DO45)=Paramètres_Application!$M$2:$M$367)*ROW(Paramètres_Application!$L$2:$L$367)))</f>
        <v xml:space="preserve"> Marie-Madeleine</v>
      </c>
      <c r="DO46" s="82"/>
      <c r="DP46" s="83"/>
      <c r="DQ46" s="109"/>
      <c r="DR46" s="89"/>
      <c r="DS46" s="2"/>
      <c r="DT46" s="67">
        <f t="shared" ref="DT46" si="982">DO45</f>
        <v>44399</v>
      </c>
      <c r="DU46" s="6"/>
      <c r="DV46" s="84"/>
      <c r="DW46" s="6"/>
      <c r="DX46" s="84"/>
      <c r="DY46" s="73"/>
      <c r="EA46" s="81" t="str">
        <f>INDEX(Paramètres_Application!$N$1:$N$367,SUMPRODUCT((Paramètres_Application!$L$2:$L$367=MONTH(EB45))*(DAY(EB45)=Paramètres_Application!$M$2:$M$367)*ROW(Paramètres_Application!$L$2:$L$367)))</f>
        <v xml:space="preserve"> Fabrice</v>
      </c>
      <c r="EB46" s="82"/>
      <c r="EC46" s="83"/>
      <c r="ED46" s="109"/>
      <c r="EE46" s="89"/>
      <c r="EF46" s="2"/>
      <c r="EG46" s="67">
        <f t="shared" ref="EG46" si="983">EB45</f>
        <v>44430</v>
      </c>
      <c r="EH46" s="6"/>
      <c r="EI46" s="84"/>
      <c r="EJ46" s="6"/>
      <c r="EK46" s="84"/>
      <c r="EL46" s="73"/>
      <c r="EN46" s="81" t="str">
        <f>INDEX(Paramètres_Application!$N$1:$N$367,SUMPRODUCT((Paramètres_Application!$L$2:$L$367=MONTH(EO45))*(DAY(EO45)=Paramètres_Application!$M$2:$M$367)*ROW(Paramètres_Application!$L$2:$L$367)))</f>
        <v xml:space="preserve"> Maurice</v>
      </c>
      <c r="EO46" s="82"/>
      <c r="EP46" s="83"/>
      <c r="EQ46" s="109"/>
      <c r="ER46" s="89"/>
      <c r="ES46" s="2"/>
      <c r="ET46" s="67">
        <f t="shared" ref="ET46" si="984">EO45</f>
        <v>44461</v>
      </c>
      <c r="EU46" s="6"/>
      <c r="EV46" s="84"/>
      <c r="EW46" s="6"/>
      <c r="EX46" s="84"/>
      <c r="EY46" s="73"/>
      <c r="FA46" s="81" t="str">
        <f>INDEX(Paramètres_Application!$N$1:$N$367,SUMPRODUCT((Paramètres_Application!$L$2:$L$367=MONTH(FB45))*(DAY(FB45)=Paramètres_Application!$M$2:$M$367)*ROW(Paramètres_Application!$L$2:$L$367)))</f>
        <v xml:space="preserve"> Elodie</v>
      </c>
      <c r="FB46" s="82"/>
      <c r="FC46" s="83"/>
      <c r="FD46" s="109"/>
      <c r="FE46" s="89"/>
      <c r="FF46" s="2"/>
      <c r="FG46" s="67">
        <f t="shared" ref="FG46" si="985">FB45</f>
        <v>44491</v>
      </c>
      <c r="FH46" s="6"/>
      <c r="FI46" s="84"/>
      <c r="FJ46" s="6"/>
      <c r="FK46" s="84"/>
      <c r="FL46" s="73"/>
      <c r="FN46" s="81" t="str">
        <f>INDEX(Paramètres_Application!$N$1:$N$367,SUMPRODUCT((Paramètres_Application!$L$2:$L$367=MONTH(FO45))*(DAY(FO45)=Paramètres_Application!$M$2:$M$367)*ROW(Paramètres_Application!$L$2:$L$367)))</f>
        <v xml:space="preserve"> Cécile</v>
      </c>
      <c r="FO46" s="82"/>
      <c r="FP46" s="83"/>
      <c r="FQ46" s="109"/>
      <c r="FR46" s="89"/>
      <c r="FS46" s="32"/>
      <c r="FT46" s="67">
        <f t="shared" ref="FT46" si="986">FO45</f>
        <v>44522</v>
      </c>
      <c r="FU46" s="6"/>
      <c r="FV46" s="84"/>
      <c r="FW46" s="6"/>
      <c r="FX46" s="84"/>
      <c r="FY46" s="73"/>
      <c r="GA46" s="81" t="str">
        <f>INDEX(Paramètres_Application!$N$1:$N$367,SUMPRODUCT((Paramètres_Application!$L$2:$L$367=MONTH(GB45))*(DAY(GB45)=Paramètres_Application!$M$2:$M$367)*ROW(Paramètres_Application!$L$2:$L$367)))</f>
        <v xml:space="preserve"> Françoise-Xavière</v>
      </c>
      <c r="GB46" s="82"/>
      <c r="GC46" s="83"/>
      <c r="GD46" s="109"/>
      <c r="GE46" s="89"/>
      <c r="GF46" s="2"/>
      <c r="GG46" s="67">
        <f t="shared" ref="GG46" si="987">GB45</f>
        <v>44552</v>
      </c>
      <c r="GH46" s="6"/>
      <c r="GI46" s="84"/>
      <c r="GJ46" s="6"/>
      <c r="GK46" s="84"/>
      <c r="GL46" s="73"/>
      <c r="GN46" s="81" t="str">
        <f>INDEX(Paramètres_Application!$N$1:$N$367,SUMPRODUCT((Paramètres_Application!$L$2:$L$367=MONTH(GO45))*(DAY(GO45)=Paramètres_Application!$M$2:$M$367)*ROW(Paramètres_Application!$L$2:$L$367)))</f>
        <v xml:space="preserve"> Vincent</v>
      </c>
      <c r="GO46" s="82"/>
      <c r="GP46" s="83"/>
      <c r="GQ46" s="109"/>
      <c r="GR46" s="89"/>
      <c r="GS46" s="2"/>
      <c r="GT46" s="67">
        <f t="shared" ref="GT46" si="988">GO45</f>
        <v>44583</v>
      </c>
      <c r="GU46" s="6"/>
      <c r="GV46" s="84"/>
      <c r="GW46" s="6"/>
      <c r="GX46" s="84"/>
      <c r="GY46" s="73"/>
    </row>
    <row r="47" spans="1:207" ht="22.5" customHeight="1" x14ac:dyDescent="0.25">
      <c r="A47" s="23" t="str">
        <f t="shared" si="13"/>
        <v>M</v>
      </c>
      <c r="B47" s="24">
        <f t="shared" ref="B47" si="989">B45+1</f>
        <v>44188</v>
      </c>
      <c r="C47" s="22" t="str">
        <f>TEXT(B47-DATE(An-1,1,1)+((DATE(An,1,1)-DATE(An-1,1,1))-365),"000")&amp;" - "&amp;TEXT(DATE(An-1,12,31)-B47,"000")</f>
        <v>358 - 008</v>
      </c>
      <c r="D47" s="108" t="str">
        <f>IFERROR(INDEX(Paramètres_Application!$J$2:$J$35,MATCH(Calendrier_A3!B47,Paramètres_Application!$I$2:$I$35,0)),"")</f>
        <v/>
      </c>
      <c r="E47" s="88" t="str">
        <f>IF(A47="L","S" &amp; TEXT(INT((B47-LOOKUP(B47,DATE(YEAR(B47)+{-1;0;1},1,3)-WEEKDAY(DATE(YEAR(B47)+{-1;0;1},1,3))+2))/7)+1,"00"),"")</f>
        <v/>
      </c>
      <c r="F47" s="2"/>
      <c r="G47" s="67">
        <f t="shared" ref="G47" si="990">B47</f>
        <v>44188</v>
      </c>
      <c r="H47" s="6"/>
      <c r="I47" s="84"/>
      <c r="J47" s="6"/>
      <c r="K47" s="84"/>
      <c r="L47" s="73"/>
      <c r="N47" s="9" t="str">
        <f t="shared" si="14"/>
        <v>S</v>
      </c>
      <c r="O47" s="21">
        <f t="shared" ref="O47" si="991">O45+1</f>
        <v>44219</v>
      </c>
      <c r="P47" s="22" t="str">
        <f>TEXT(O47-DATE(An,1,1)+1,"000")&amp;" - "&amp;TEXT(DATE(An,12,31)-O45,"000")-1</f>
        <v>023 - 342</v>
      </c>
      <c r="Q47" s="108" t="str">
        <f>IFERROR(INDEX(Paramètres_Application!$J$2:$J$35,MATCH(Calendrier_A3!O47,Paramètres_Application!$I$2:$I$35,0)),"")</f>
        <v/>
      </c>
      <c r="R47" s="88" t="str">
        <f>IF(N47="L","S" &amp; TEXT(INT((O47-LOOKUP(O47,DATE(YEAR(O47)+{-1;0;1},1,3)-WEEKDAY(DATE(YEAR(O47)+{-1;0;1},1,3))+2))/7)+1,"00"),"")</f>
        <v/>
      </c>
      <c r="S47" s="2"/>
      <c r="T47" s="67">
        <f t="shared" ref="T47" si="992">O47</f>
        <v>44219</v>
      </c>
      <c r="U47" s="6"/>
      <c r="V47" s="84"/>
      <c r="W47" s="6"/>
      <c r="X47" s="84"/>
      <c r="Y47" s="73"/>
      <c r="AA47" s="23" t="str">
        <f t="shared" si="15"/>
        <v>M</v>
      </c>
      <c r="AB47" s="24">
        <f t="shared" ref="AB47" si="993">AB45+1</f>
        <v>44250</v>
      </c>
      <c r="AC47" s="22" t="str">
        <f>TEXT(AB47-DATE(An,1,1)+1,"000")&amp;" - "&amp;TEXT(DATE(An,12,31)-AB45,"000")-1</f>
        <v>054 - 311</v>
      </c>
      <c r="AD47" s="108" t="str">
        <f>IFERROR(INDEX(Paramètres_Application!$J$2:$J$35,MATCH(Calendrier_A3!AB47,Paramètres_Application!$I$2:$I$35,0)),"")</f>
        <v/>
      </c>
      <c r="AE47" s="88" t="str">
        <f>IF(AA47="L","S" &amp; TEXT(INT((AB47-LOOKUP(AB47,DATE(YEAR(AB47)+{-1;0;1},1,3)-WEEKDAY(DATE(YEAR(AB47)+{-1;0;1},1,3))+2))/7)+1,"00"),"")</f>
        <v/>
      </c>
      <c r="AF47" s="2"/>
      <c r="AG47" s="67">
        <f t="shared" ref="AG47" si="994">AB47</f>
        <v>44250</v>
      </c>
      <c r="AH47" s="6"/>
      <c r="AI47" s="84"/>
      <c r="AJ47" s="6"/>
      <c r="AK47" s="84"/>
      <c r="AL47" s="73"/>
      <c r="AN47" s="23" t="str">
        <f t="shared" si="16"/>
        <v>M</v>
      </c>
      <c r="AO47" s="24">
        <f t="shared" ref="AO47" si="995">AO45+1</f>
        <v>44278</v>
      </c>
      <c r="AP47" s="22" t="str">
        <f>TEXT(AO47-DATE(An,1,1)+1,"000")&amp;" - "&amp;TEXT(DATE(An,12,31)-AO45,"000")-1</f>
        <v>082 - 283</v>
      </c>
      <c r="AQ47" s="108" t="str">
        <f>IFERROR(INDEX(Paramètres_Application!$J$2:$J$35,MATCH(Calendrier_A3!AO47,Paramètres_Application!$I$2:$I$35,0)),"")</f>
        <v/>
      </c>
      <c r="AR47" s="88" t="str">
        <f>IF(AN47="L","S" &amp; TEXT(INT((AO47-LOOKUP(AO47,DATE(YEAR(AO47)+{-1;0;1},1,3)-WEEKDAY(DATE(YEAR(AO47)+{-1;0;1},1,3))+2))/7)+1,"00"),"")</f>
        <v/>
      </c>
      <c r="AS47" s="2"/>
      <c r="AT47" s="67">
        <f t="shared" ref="AT47" si="996">AO47</f>
        <v>44278</v>
      </c>
      <c r="AU47" s="6"/>
      <c r="AV47" s="84"/>
      <c r="AW47" s="6"/>
      <c r="AX47" s="84"/>
      <c r="AY47" s="73"/>
      <c r="BA47" s="23" t="str">
        <f t="shared" si="17"/>
        <v>V</v>
      </c>
      <c r="BB47" s="24">
        <f t="shared" ref="BB47" si="997">BB45+1</f>
        <v>44309</v>
      </c>
      <c r="BC47" s="22" t="str">
        <f>TEXT(BB47-DATE(An,1,1)+1,"000")&amp;" - "&amp;TEXT(DATE(An,12,31)-BB45,"000")-1</f>
        <v>113 - 252</v>
      </c>
      <c r="BD47" s="108" t="str">
        <f>IFERROR(INDEX(Paramètres_Application!$J$2:$J$35,MATCH(Calendrier_A3!BB47,Paramètres_Application!$I$2:$I$35,0)),"")</f>
        <v/>
      </c>
      <c r="BE47" s="88" t="str">
        <f>IF(BA47="L","S" &amp; TEXT(INT((BB47-LOOKUP(BB47,DATE(YEAR(BB47)+{-1;0;1},1,3)-WEEKDAY(DATE(YEAR(BB47)+{-1;0;1},1,3))+2))/7)+1,"00"),"")</f>
        <v/>
      </c>
      <c r="BF47" s="2"/>
      <c r="BG47" s="67">
        <f t="shared" ref="BG47" si="998">BB47</f>
        <v>44309</v>
      </c>
      <c r="BH47" s="6"/>
      <c r="BI47" s="84"/>
      <c r="BJ47" s="6"/>
      <c r="BK47" s="84"/>
      <c r="BL47" s="73"/>
      <c r="BN47" s="23" t="str">
        <f t="shared" si="18"/>
        <v>D</v>
      </c>
      <c r="BO47" s="24">
        <f t="shared" ref="BO47" si="999">BO45+1</f>
        <v>44339</v>
      </c>
      <c r="BP47" s="22" t="str">
        <f>TEXT(BO47-DATE(An,1,1)+1,"000")&amp;" - "&amp;TEXT(DATE(An,12,31)-BO45,"000")-1</f>
        <v>143 - 222</v>
      </c>
      <c r="BQ47" s="108" t="str">
        <f>IFERROR(INDEX(Paramètres_Application!$J$2:$J$35,MATCH(Calendrier_A3!BO47,Paramètres_Application!$I$2:$I$35,0)),"")</f>
        <v/>
      </c>
      <c r="BR47" s="88" t="str">
        <f>IF(BN47="L","S" &amp; TEXT(INT((BO47-LOOKUP(BO47,DATE(YEAR(BO47)+{-1;0;1},1,3)-WEEKDAY(DATE(YEAR(BO47)+{-1;0;1},1,3))+2))/7)+1,"00"),"")</f>
        <v/>
      </c>
      <c r="BS47" s="2"/>
      <c r="BT47" s="67">
        <f t="shared" ref="BT47" si="1000">BO47</f>
        <v>44339</v>
      </c>
      <c r="BU47" s="6"/>
      <c r="BV47" s="84"/>
      <c r="BW47" s="6"/>
      <c r="BX47" s="84"/>
      <c r="BY47" s="73"/>
      <c r="CA47" s="23" t="str">
        <f t="shared" si="19"/>
        <v>M</v>
      </c>
      <c r="CB47" s="24">
        <f t="shared" ref="CB47" si="1001">CB45+1</f>
        <v>44370</v>
      </c>
      <c r="CC47" s="22" t="str">
        <f>TEXT(CB47-DATE(An,1,1)+1,"000")&amp;" - "&amp;TEXT(DATE(An,12,31)-CB45,"000")-1</f>
        <v>174 - 191</v>
      </c>
      <c r="CD47" s="108" t="str">
        <f>IFERROR(INDEX(Paramètres_Application!$J$2:$J$35,MATCH(Calendrier_A3!CB47,Paramètres_Application!$I$2:$I$35,0)),"")</f>
        <v/>
      </c>
      <c r="CE47" s="88" t="str">
        <f>IF(CA47="L","S" &amp; TEXT(INT((CB47-LOOKUP(CB47,DATE(YEAR(CB47)+{-1;0;1},1,3)-WEEKDAY(DATE(YEAR(CB47)+{-1;0;1},1,3))+2))/7)+1,"00"),"")</f>
        <v/>
      </c>
      <c r="CF47" s="2"/>
      <c r="CG47" s="67">
        <f t="shared" ref="CG47" si="1002">CB47</f>
        <v>44370</v>
      </c>
      <c r="CH47" s="6"/>
      <c r="CI47" s="84"/>
      <c r="CJ47" s="6"/>
      <c r="CK47" s="84"/>
      <c r="CL47" s="73"/>
      <c r="CN47" s="23" t="str">
        <f t="shared" si="20"/>
        <v>V</v>
      </c>
      <c r="CO47" s="24">
        <f t="shared" ref="CO47" si="1003">CO45+1</f>
        <v>44400</v>
      </c>
      <c r="CP47" s="22" t="str">
        <f>TEXT(CO47-DATE(An,1,1)+1,"000")&amp;" - "&amp;TEXT(DATE(An,12,31)-CO45,"000")-1</f>
        <v>204 - 161</v>
      </c>
      <c r="CQ47" s="108" t="str">
        <f>IFERROR(INDEX(Paramètres_Application!$J$2:$J$35,MATCH(Calendrier_A3!CO47,Paramètres_Application!$I$2:$I$35,0)),"")</f>
        <v/>
      </c>
      <c r="CR47" s="88" t="str">
        <f>IF(CN47="L","S" &amp; TEXT(INT((CO47-LOOKUP(CO47,DATE(YEAR(CO47)+{-1;0;1},1,3)-WEEKDAY(DATE(YEAR(CO47)+{-1;0;1},1,3))+2))/7)+1,"00"),"")</f>
        <v/>
      </c>
      <c r="CS47" s="2"/>
      <c r="CT47" s="67">
        <f t="shared" ref="CT47" si="1004">CO47</f>
        <v>44400</v>
      </c>
      <c r="CU47" s="6"/>
      <c r="CV47" s="84"/>
      <c r="CW47" s="6"/>
      <c r="CX47" s="84"/>
      <c r="CY47" s="73"/>
      <c r="CZ47" s="18"/>
      <c r="DA47" s="23" t="str">
        <f t="shared" si="21"/>
        <v>M</v>
      </c>
      <c r="DB47" s="24">
        <f t="shared" ref="DB47" si="1005">DB45+1</f>
        <v>44370</v>
      </c>
      <c r="DC47" s="22" t="str">
        <f>TEXT(DB47-DATE(An,1,1)+1,"000")&amp;" - "&amp;TEXT(DATE(An,12,31)-DB45,"000")-1</f>
        <v>174 - 191</v>
      </c>
      <c r="DD47" s="108" t="str">
        <f>IFERROR(INDEX(Paramètres_Application!$J$2:$J$35,MATCH(Calendrier_A3!DB47,Paramètres_Application!$I$2:$I$35,0)),"")</f>
        <v/>
      </c>
      <c r="DE47" s="88" t="str">
        <f>IF(DA47="L","S" &amp; TEXT(INT((DB47-LOOKUP(DB47,DATE(YEAR(DB47)+{-1;0;1},1,3)-WEEKDAY(DATE(YEAR(DB47)+{-1;0;1},1,3))+2))/7)+1,"00"),"")</f>
        <v/>
      </c>
      <c r="DF47" s="2"/>
      <c r="DG47" s="67">
        <f t="shared" ref="DG47" si="1006">DB47</f>
        <v>44370</v>
      </c>
      <c r="DH47" s="6"/>
      <c r="DI47" s="84"/>
      <c r="DJ47" s="6"/>
      <c r="DK47" s="84"/>
      <c r="DL47" s="73"/>
      <c r="DN47" s="23" t="str">
        <f t="shared" si="22"/>
        <v>V</v>
      </c>
      <c r="DO47" s="24">
        <f t="shared" ref="DO47" si="1007">DO45+1</f>
        <v>44400</v>
      </c>
      <c r="DP47" s="22" t="str">
        <f>TEXT(DO47-DATE(An,1,1)+1,"000")&amp;" - "&amp;TEXT(DATE(An,12,31)-DO45,"000")-1</f>
        <v>204 - 161</v>
      </c>
      <c r="DQ47" s="108" t="str">
        <f>IFERROR(INDEX(Paramètres_Application!$J$2:$J$35,MATCH(Calendrier_A3!DO47,Paramètres_Application!$I$2:$I$35,0)),"")</f>
        <v/>
      </c>
      <c r="DR47" s="88" t="str">
        <f>IF(DN47="L","S" &amp; TEXT(INT((DO47-LOOKUP(DO47,DATE(YEAR(DO47)+{-1;0;1},1,3)-WEEKDAY(DATE(YEAR(DO47)+{-1;0;1},1,3))+2))/7)+1,"00"),"")</f>
        <v/>
      </c>
      <c r="DS47" s="2"/>
      <c r="DT47" s="67">
        <f t="shared" ref="DT47" si="1008">DO47</f>
        <v>44400</v>
      </c>
      <c r="DU47" s="6"/>
      <c r="DV47" s="84"/>
      <c r="DW47" s="6"/>
      <c r="DX47" s="84"/>
      <c r="DY47" s="73"/>
      <c r="EA47" s="23" t="str">
        <f t="shared" si="23"/>
        <v>L</v>
      </c>
      <c r="EB47" s="24">
        <f t="shared" ref="EB47" si="1009">EB45+1</f>
        <v>44431</v>
      </c>
      <c r="EC47" s="22" t="str">
        <f>TEXT(EB47-DATE(An,1,1)+1,"000")&amp;" - "&amp;TEXT(DATE(An,12,31)-EB45,"000")-1</f>
        <v>235 - 130</v>
      </c>
      <c r="ED47" s="108" t="str">
        <f>IFERROR(INDEX(Paramètres_Application!$J$2:$J$35,MATCH(Calendrier_A3!EB47,Paramètres_Application!$I$2:$I$35,0)),"")</f>
        <v/>
      </c>
      <c r="EE47" s="88" t="str">
        <f>IF(EA47="L","S" &amp; TEXT(INT((EB47-LOOKUP(EB47,DATE(YEAR(EB47)+{-1;0;1},1,3)-WEEKDAY(DATE(YEAR(EB47)+{-1;0;1},1,3))+2))/7)+1,"00"),"")</f>
        <v>S34</v>
      </c>
      <c r="EF47" s="2"/>
      <c r="EG47" s="67">
        <f t="shared" ref="EG47" si="1010">EB47</f>
        <v>44431</v>
      </c>
      <c r="EH47" s="6"/>
      <c r="EI47" s="84"/>
      <c r="EJ47" s="6"/>
      <c r="EK47" s="84"/>
      <c r="EL47" s="73"/>
      <c r="EN47" s="23" t="str">
        <f t="shared" si="24"/>
        <v>J</v>
      </c>
      <c r="EO47" s="24">
        <f t="shared" ref="EO47" si="1011">EO45+1</f>
        <v>44462</v>
      </c>
      <c r="EP47" s="22" t="str">
        <f>TEXT(EO47-DATE(An,1,1)+1,"000")&amp;" - "&amp;TEXT(DATE(An,12,31)-EO45,"000")-1</f>
        <v>266 - 99</v>
      </c>
      <c r="EQ47" s="108" t="str">
        <f>IFERROR(INDEX(Paramètres_Application!$J$2:$J$35,MATCH(Calendrier_A3!EO47,Paramètres_Application!$I$2:$I$35,0)),"")</f>
        <v/>
      </c>
      <c r="ER47" s="88" t="str">
        <f>IF(EN47="L","S" &amp; TEXT(INT((EO47-LOOKUP(EO47,DATE(YEAR(EO47)+{-1;0;1},1,3)-WEEKDAY(DATE(YEAR(EO47)+{-1;0;1},1,3))+2))/7)+1,"00"),"")</f>
        <v/>
      </c>
      <c r="ES47" s="2"/>
      <c r="ET47" s="67">
        <f t="shared" ref="ET47" si="1012">EO47</f>
        <v>44462</v>
      </c>
      <c r="EU47" s="6"/>
      <c r="EV47" s="84"/>
      <c r="EW47" s="6"/>
      <c r="EX47" s="84"/>
      <c r="EY47" s="73"/>
      <c r="FA47" s="23" t="str">
        <f t="shared" si="25"/>
        <v>S</v>
      </c>
      <c r="FB47" s="24">
        <f t="shared" ref="FB47" si="1013">FB45+1</f>
        <v>44492</v>
      </c>
      <c r="FC47" s="22" t="str">
        <f>TEXT(FB47-DATE(An,1,1)+1,"000")&amp;" - "&amp;TEXT(DATE(An,12,31)-FB45,"000")-1</f>
        <v>296 - 69</v>
      </c>
      <c r="FD47" s="108" t="str">
        <f>IFERROR(INDEX(Paramètres_Application!$J$2:$J$35,MATCH(Calendrier_A3!FB47,Paramètres_Application!$I$2:$I$35,0)),"")</f>
        <v/>
      </c>
      <c r="FE47" s="88" t="str">
        <f>IF(FA47="L","S" &amp; TEXT(INT((FB47-LOOKUP(FB47,DATE(YEAR(FB47)+{-1;0;1},1,3)-WEEKDAY(DATE(YEAR(FB47)+{-1;0;1},1,3))+2))/7)+1,"00"),"")</f>
        <v/>
      </c>
      <c r="FF47" s="2"/>
      <c r="FG47" s="67">
        <f t="shared" ref="FG47" si="1014">FB47</f>
        <v>44492</v>
      </c>
      <c r="FH47" s="6"/>
      <c r="FI47" s="84"/>
      <c r="FJ47" s="6"/>
      <c r="FK47" s="84"/>
      <c r="FL47" s="73"/>
      <c r="FN47" s="23" t="str">
        <f t="shared" si="26"/>
        <v>M</v>
      </c>
      <c r="FO47" s="24">
        <f t="shared" ref="FO47" si="1015">FO45+1</f>
        <v>44523</v>
      </c>
      <c r="FP47" s="22" t="str">
        <f>TEXT(FO47-DATE(An,1,1)+1,"000")&amp;" - "&amp;TEXT(DATE(An,12,31)-FO45,"000")-1</f>
        <v>327 - 38</v>
      </c>
      <c r="FQ47" s="108" t="str">
        <f>IFERROR(INDEX(Paramètres_Application!$J$2:$J$35,MATCH(Calendrier_A3!FO47,Paramètres_Application!$I$2:$I$35,0)),"")</f>
        <v/>
      </c>
      <c r="FR47" s="88" t="str">
        <f>IF(FN47="L","S" &amp; TEXT(INT((FO47-LOOKUP(FO47,DATE(YEAR(FO47)+{-1;0;1},1,3)-WEEKDAY(DATE(YEAR(FO47)+{-1;0;1},1,3))+2))/7)+1,"00"),"")</f>
        <v/>
      </c>
      <c r="FS47" s="32"/>
      <c r="FT47" s="67">
        <f t="shared" ref="FT47" si="1016">FO47</f>
        <v>44523</v>
      </c>
      <c r="FU47" s="6"/>
      <c r="FV47" s="84"/>
      <c r="FW47" s="6"/>
      <c r="FX47" s="84"/>
      <c r="FY47" s="73"/>
      <c r="GA47" s="23" t="str">
        <f t="shared" si="27"/>
        <v>J</v>
      </c>
      <c r="GB47" s="24">
        <f t="shared" ref="GB47" si="1017">GB45+1</f>
        <v>44553</v>
      </c>
      <c r="GC47" s="22" t="str">
        <f>TEXT(GB47-DATE(An,1,1)+1,"000")&amp;" - "&amp;TEXT(DATE(An,12,31)-GB45,"000")-1</f>
        <v>357 - 8</v>
      </c>
      <c r="GD47" s="108" t="str">
        <f>IFERROR(INDEX(Paramètres_Application!$J$2:$J$35,MATCH(Calendrier_A3!GB47,Paramètres_Application!$I$2:$I$35,0)),"")</f>
        <v/>
      </c>
      <c r="GE47" s="88" t="str">
        <f>IF(GA47="L","S" &amp; TEXT(INT((GB47-LOOKUP(GB47,DATE(YEAR(GB47)+{-1;0;1},1,3)-WEEKDAY(DATE(YEAR(GB47)+{-1;0;1},1,3))+2))/7)+1,"00"),"")</f>
        <v/>
      </c>
      <c r="GF47" s="2"/>
      <c r="GG47" s="67">
        <f t="shared" ref="GG47" si="1018">GB47</f>
        <v>44553</v>
      </c>
      <c r="GH47" s="6"/>
      <c r="GI47" s="84"/>
      <c r="GJ47" s="6"/>
      <c r="GK47" s="84"/>
      <c r="GL47" s="73"/>
      <c r="GN47" s="23" t="str">
        <f t="shared" si="28"/>
        <v>D</v>
      </c>
      <c r="GO47" s="24">
        <f t="shared" ref="GO47" si="1019">GO45+1</f>
        <v>44584</v>
      </c>
      <c r="GP47" s="22" t="str">
        <f>TEXT(GO47-DATE(An+1,1,1)+1,"000")&amp;" - "&amp;TEXT(DATE(An+1,12,31)-GO45,"000")-1</f>
        <v>023 - 342</v>
      </c>
      <c r="GQ47" s="108" t="str">
        <f>IFERROR(INDEX(Paramètres_Application!$J$2:$J$35,MATCH(Calendrier_A3!GO47,Paramètres_Application!$I$2:$I$35,0)),"")</f>
        <v/>
      </c>
      <c r="GR47" s="88" t="str">
        <f>IF(GN47="L","S" &amp; TEXT(INT((GO47-LOOKUP(GO47,DATE(YEAR(GO47)+{-1;0;1},1,3)-WEEKDAY(DATE(YEAR(GO47)+{-1;0;1},1,3))+2))/7)+1,"00"),"")</f>
        <v/>
      </c>
      <c r="GS47" s="2"/>
      <c r="GT47" s="67">
        <f t="shared" ref="GT47" si="1020">GO47</f>
        <v>44584</v>
      </c>
      <c r="GU47" s="6"/>
      <c r="GV47" s="84"/>
      <c r="GW47" s="6"/>
      <c r="GX47" s="84"/>
      <c r="GY47" s="73"/>
    </row>
    <row r="48" spans="1:207" ht="22.5" customHeight="1" x14ac:dyDescent="0.25">
      <c r="A48" s="81" t="str">
        <f>INDEX(Paramètres_Application!$N$1:$N$367,SUMPRODUCT((Paramètres_Application!$L$2:$L$367=MONTH(B47))*(DAY(B47)=Paramètres_Application!$M$2:$M$367)*ROW(Paramètres_Application!$L$2:$L$367)))</f>
        <v xml:space="preserve"> Armand</v>
      </c>
      <c r="B48" s="82"/>
      <c r="C48" s="83"/>
      <c r="D48" s="109"/>
      <c r="E48" s="89"/>
      <c r="F48" s="2"/>
      <c r="G48" s="67">
        <f t="shared" ref="G48" si="1021">B47</f>
        <v>44188</v>
      </c>
      <c r="H48" s="6"/>
      <c r="I48" s="84"/>
      <c r="J48" s="6"/>
      <c r="K48" s="84"/>
      <c r="L48" s="73"/>
      <c r="N48" s="81" t="str">
        <f>INDEX(Paramètres_Application!$N$1:$N$367,SUMPRODUCT((Paramètres_Application!$L$2:$L$367=MONTH(O47))*(DAY(O47)=Paramètres_Application!$M$2:$M$367)*ROW(Paramètres_Application!$L$2:$L$367)))</f>
        <v xml:space="preserve"> Banard</v>
      </c>
      <c r="O48" s="82"/>
      <c r="P48" s="83"/>
      <c r="Q48" s="109"/>
      <c r="R48" s="89"/>
      <c r="S48" s="2"/>
      <c r="T48" s="67">
        <f t="shared" ref="T48" si="1022">O47</f>
        <v>44219</v>
      </c>
      <c r="U48" s="6"/>
      <c r="V48" s="84"/>
      <c r="W48" s="6"/>
      <c r="X48" s="84"/>
      <c r="Y48" s="73"/>
      <c r="AA48" s="81" t="str">
        <f>INDEX(Paramètres_Application!$N$1:$N$367,SUMPRODUCT((Paramètres_Application!$L$2:$L$367=MONTH(AB47))*(DAY(AB47)=Paramètres_Application!$M$2:$M$367)*ROW(Paramètres_Application!$L$2:$L$367)))</f>
        <v xml:space="preserve"> Lazare</v>
      </c>
      <c r="AB48" s="82"/>
      <c r="AC48" s="83"/>
      <c r="AD48" s="109"/>
      <c r="AE48" s="89"/>
      <c r="AF48" s="2"/>
      <c r="AG48" s="67">
        <f t="shared" ref="AG48" si="1023">AB47</f>
        <v>44250</v>
      </c>
      <c r="AH48" s="6"/>
      <c r="AI48" s="84"/>
      <c r="AJ48" s="6"/>
      <c r="AK48" s="84"/>
      <c r="AL48" s="73"/>
      <c r="AN48" s="81" t="str">
        <f>INDEX(Paramètres_Application!$N$1:$N$367,SUMPRODUCT((Paramètres_Application!$L$2:$L$367=MONTH(AO47))*(DAY(AO47)=Paramètres_Application!$M$2:$M$367)*ROW(Paramètres_Application!$L$2:$L$367)))</f>
        <v xml:space="preserve"> Victorien</v>
      </c>
      <c r="AO48" s="82"/>
      <c r="AP48" s="83"/>
      <c r="AQ48" s="109"/>
      <c r="AR48" s="89"/>
      <c r="AS48" s="2"/>
      <c r="AT48" s="67">
        <f t="shared" ref="AT48" si="1024">AO47</f>
        <v>44278</v>
      </c>
      <c r="AU48" s="6"/>
      <c r="AV48" s="84"/>
      <c r="AW48" s="6"/>
      <c r="AX48" s="84"/>
      <c r="AY48" s="73"/>
      <c r="BA48" s="81" t="str">
        <f>INDEX(Paramètres_Application!$N$1:$N$367,SUMPRODUCT((Paramètres_Application!$L$2:$L$367=MONTH(BB47))*(DAY(BB47)=Paramètres_Application!$M$2:$M$367)*ROW(Paramètres_Application!$L$2:$L$367)))</f>
        <v xml:space="preserve"> Georges</v>
      </c>
      <c r="BB48" s="82"/>
      <c r="BC48" s="83"/>
      <c r="BD48" s="109"/>
      <c r="BE48" s="89"/>
      <c r="BF48" s="2"/>
      <c r="BG48" s="67">
        <f t="shared" ref="BG48" si="1025">BB47</f>
        <v>44309</v>
      </c>
      <c r="BH48" s="6"/>
      <c r="BI48" s="84"/>
      <c r="BJ48" s="6"/>
      <c r="BK48" s="84"/>
      <c r="BL48" s="73"/>
      <c r="BN48" s="81" t="str">
        <f>INDEX(Paramètres_Application!$N$1:$N$367,SUMPRODUCT((Paramètres_Application!$L$2:$L$367=MONTH(BO47))*(DAY(BO47)=Paramètres_Application!$M$2:$M$367)*ROW(Paramètres_Application!$L$2:$L$367)))</f>
        <v xml:space="preserve"> Didier</v>
      </c>
      <c r="BO48" s="82"/>
      <c r="BP48" s="83"/>
      <c r="BQ48" s="109"/>
      <c r="BR48" s="89"/>
      <c r="BS48" s="2"/>
      <c r="BT48" s="67">
        <f t="shared" ref="BT48" si="1026">BO47</f>
        <v>44339</v>
      </c>
      <c r="BU48" s="6"/>
      <c r="BV48" s="84"/>
      <c r="BW48" s="6"/>
      <c r="BX48" s="84"/>
      <c r="BY48" s="73"/>
      <c r="CA48" s="81" t="str">
        <f>INDEX(Paramètres_Application!$N$1:$N$367,SUMPRODUCT((Paramètres_Application!$L$2:$L$367=MONTH(CB47))*(DAY(CB47)=Paramètres_Application!$M$2:$M$367)*ROW(Paramètres_Application!$L$2:$L$367)))</f>
        <v xml:space="preserve"> Audrey</v>
      </c>
      <c r="CB48" s="82"/>
      <c r="CC48" s="83"/>
      <c r="CD48" s="109"/>
      <c r="CE48" s="89"/>
      <c r="CF48" s="2"/>
      <c r="CG48" s="67">
        <f t="shared" ref="CG48" si="1027">CB47</f>
        <v>44370</v>
      </c>
      <c r="CH48" s="6"/>
      <c r="CI48" s="84"/>
      <c r="CJ48" s="6"/>
      <c r="CK48" s="84"/>
      <c r="CL48" s="73"/>
      <c r="CN48" s="81" t="str">
        <f>INDEX(Paramètres_Application!$N$1:$N$367,SUMPRODUCT((Paramètres_Application!$L$2:$L$367=MONTH(CO47))*(DAY(CO47)=Paramètres_Application!$M$2:$M$367)*ROW(Paramètres_Application!$L$2:$L$367)))</f>
        <v xml:space="preserve"> Brigitte</v>
      </c>
      <c r="CO48" s="82"/>
      <c r="CP48" s="83"/>
      <c r="CQ48" s="109"/>
      <c r="CR48" s="89"/>
      <c r="CS48" s="2"/>
      <c r="CT48" s="67">
        <f t="shared" ref="CT48" si="1028">CO47</f>
        <v>44400</v>
      </c>
      <c r="CU48" s="6"/>
      <c r="CV48" s="84"/>
      <c r="CW48" s="6"/>
      <c r="CX48" s="84"/>
      <c r="CY48" s="73"/>
      <c r="CZ48" s="18"/>
      <c r="DA48" s="81" t="str">
        <f>INDEX(Paramètres_Application!$N$1:$N$367,SUMPRODUCT((Paramètres_Application!$L$2:$L$367=MONTH(DB47))*(DAY(DB47)=Paramètres_Application!$M$2:$M$367)*ROW(Paramètres_Application!$L$2:$L$367)))</f>
        <v xml:space="preserve"> Audrey</v>
      </c>
      <c r="DB48" s="82"/>
      <c r="DC48" s="83"/>
      <c r="DD48" s="109"/>
      <c r="DE48" s="89"/>
      <c r="DF48" s="2"/>
      <c r="DG48" s="67">
        <f t="shared" ref="DG48" si="1029">DB47</f>
        <v>44370</v>
      </c>
      <c r="DH48" s="6"/>
      <c r="DI48" s="84"/>
      <c r="DJ48" s="6"/>
      <c r="DK48" s="84"/>
      <c r="DL48" s="73"/>
      <c r="DN48" s="81" t="str">
        <f>INDEX(Paramètres_Application!$N$1:$N$367,SUMPRODUCT((Paramètres_Application!$L$2:$L$367=MONTH(DO47))*(DAY(DO47)=Paramètres_Application!$M$2:$M$367)*ROW(Paramètres_Application!$L$2:$L$367)))</f>
        <v xml:space="preserve"> Brigitte</v>
      </c>
      <c r="DO48" s="82"/>
      <c r="DP48" s="83"/>
      <c r="DQ48" s="109"/>
      <c r="DR48" s="89"/>
      <c r="DS48" s="2"/>
      <c r="DT48" s="67">
        <f t="shared" ref="DT48" si="1030">DO47</f>
        <v>44400</v>
      </c>
      <c r="DU48" s="6"/>
      <c r="DV48" s="84"/>
      <c r="DW48" s="6"/>
      <c r="DX48" s="84"/>
      <c r="DY48" s="73"/>
      <c r="EA48" s="81" t="str">
        <f>INDEX(Paramètres_Application!$N$1:$N$367,SUMPRODUCT((Paramètres_Application!$L$2:$L$367=MONTH(EB47))*(DAY(EB47)=Paramètres_Application!$M$2:$M$367)*ROW(Paramètres_Application!$L$2:$L$367)))</f>
        <v xml:space="preserve"> Rose de Lima</v>
      </c>
      <c r="EB48" s="82"/>
      <c r="EC48" s="83"/>
      <c r="ED48" s="109"/>
      <c r="EE48" s="89"/>
      <c r="EF48" s="2"/>
      <c r="EG48" s="67">
        <f t="shared" ref="EG48" si="1031">EB47</f>
        <v>44431</v>
      </c>
      <c r="EH48" s="6"/>
      <c r="EI48" s="84"/>
      <c r="EJ48" s="6"/>
      <c r="EK48" s="84"/>
      <c r="EL48" s="73"/>
      <c r="EN48" s="81" t="str">
        <f>INDEX(Paramètres_Application!$N$1:$N$367,SUMPRODUCT((Paramètres_Application!$L$2:$L$367=MONTH(EO47))*(DAY(EO47)=Paramètres_Application!$M$2:$M$367)*ROW(Paramètres_Application!$L$2:$L$367)))</f>
        <v xml:space="preserve"> Automne</v>
      </c>
      <c r="EO48" s="82"/>
      <c r="EP48" s="83"/>
      <c r="EQ48" s="109"/>
      <c r="ER48" s="89"/>
      <c r="ES48" s="2"/>
      <c r="ET48" s="67">
        <f t="shared" ref="ET48" si="1032">EO47</f>
        <v>44462</v>
      </c>
      <c r="EU48" s="6"/>
      <c r="EV48" s="84"/>
      <c r="EW48" s="6"/>
      <c r="EX48" s="84"/>
      <c r="EY48" s="73"/>
      <c r="FA48" s="81" t="str">
        <f>INDEX(Paramètres_Application!$N$1:$N$367,SUMPRODUCT((Paramètres_Application!$L$2:$L$367=MONTH(FB47))*(DAY(FB47)=Paramètres_Application!$M$2:$M$367)*ROW(Paramètres_Application!$L$2:$L$367)))</f>
        <v xml:space="preserve"> Jean de Capistran</v>
      </c>
      <c r="FB48" s="82"/>
      <c r="FC48" s="83"/>
      <c r="FD48" s="109"/>
      <c r="FE48" s="89"/>
      <c r="FF48" s="2"/>
      <c r="FG48" s="67">
        <f t="shared" ref="FG48" si="1033">FB47</f>
        <v>44492</v>
      </c>
      <c r="FH48" s="6"/>
      <c r="FI48" s="84"/>
      <c r="FJ48" s="6"/>
      <c r="FK48" s="84"/>
      <c r="FL48" s="73"/>
      <c r="FN48" s="81" t="str">
        <f>INDEX(Paramètres_Application!$N$1:$N$367,SUMPRODUCT((Paramètres_Application!$L$2:$L$367=MONTH(FO47))*(DAY(FO47)=Paramètres_Application!$M$2:$M$367)*ROW(Paramètres_Application!$L$2:$L$367)))</f>
        <v xml:space="preserve"> Clément</v>
      </c>
      <c r="FO48" s="82"/>
      <c r="FP48" s="83"/>
      <c r="FQ48" s="109"/>
      <c r="FR48" s="89"/>
      <c r="FS48" s="32"/>
      <c r="FT48" s="67">
        <f t="shared" ref="FT48" si="1034">FO47</f>
        <v>44523</v>
      </c>
      <c r="FU48" s="6"/>
      <c r="FV48" s="84"/>
      <c r="FW48" s="6"/>
      <c r="FX48" s="84"/>
      <c r="FY48" s="73"/>
      <c r="GA48" s="81" t="str">
        <f>INDEX(Paramètres_Application!$N$1:$N$367,SUMPRODUCT((Paramètres_Application!$L$2:$L$367=MONTH(GB47))*(DAY(GB47)=Paramètres_Application!$M$2:$M$367)*ROW(Paramètres_Application!$L$2:$L$367)))</f>
        <v xml:space="preserve"> Armand</v>
      </c>
      <c r="GB48" s="82"/>
      <c r="GC48" s="83"/>
      <c r="GD48" s="109"/>
      <c r="GE48" s="89"/>
      <c r="GF48" s="2"/>
      <c r="GG48" s="67">
        <f t="shared" ref="GG48" si="1035">GB47</f>
        <v>44553</v>
      </c>
      <c r="GH48" s="6"/>
      <c r="GI48" s="84"/>
      <c r="GJ48" s="6"/>
      <c r="GK48" s="84"/>
      <c r="GL48" s="73"/>
      <c r="GN48" s="81" t="str">
        <f>INDEX(Paramètres_Application!$N$1:$N$367,SUMPRODUCT((Paramètres_Application!$L$2:$L$367=MONTH(GO47))*(DAY(GO47)=Paramètres_Application!$M$2:$M$367)*ROW(Paramètres_Application!$L$2:$L$367)))</f>
        <v xml:space="preserve"> Banard</v>
      </c>
      <c r="GO48" s="82"/>
      <c r="GP48" s="83"/>
      <c r="GQ48" s="109"/>
      <c r="GR48" s="89"/>
      <c r="GS48" s="2"/>
      <c r="GT48" s="67">
        <f t="shared" ref="GT48" si="1036">GO47</f>
        <v>44584</v>
      </c>
      <c r="GU48" s="6"/>
      <c r="GV48" s="84"/>
      <c r="GW48" s="6"/>
      <c r="GX48" s="84"/>
      <c r="GY48" s="73"/>
    </row>
    <row r="49" spans="1:207" ht="22.5" customHeight="1" x14ac:dyDescent="0.25">
      <c r="A49" s="23" t="str">
        <f t="shared" si="13"/>
        <v>J</v>
      </c>
      <c r="B49" s="24">
        <f t="shared" ref="B49" si="1037">B47+1</f>
        <v>44189</v>
      </c>
      <c r="C49" s="22" t="str">
        <f>TEXT(B49-DATE(An-1,1,1)+((DATE(An,1,1)-DATE(An-1,1,1))-365),"000")&amp;" - "&amp;TEXT(DATE(An-1,12,31)-B49,"000")</f>
        <v>359 - 007</v>
      </c>
      <c r="D49" s="108" t="str">
        <f>IFERROR(INDEX(Paramètres_Application!$J$2:$J$35,MATCH(Calendrier_A3!B49,Paramètres_Application!$I$2:$I$35,0)),"")</f>
        <v/>
      </c>
      <c r="E49" s="88" t="str">
        <f>IF(A49="L","S" &amp; TEXT(INT((B49-LOOKUP(B49,DATE(YEAR(B49)+{-1;0;1},1,3)-WEEKDAY(DATE(YEAR(B49)+{-1;0;1},1,3))+2))/7)+1,"00"),"")</f>
        <v/>
      </c>
      <c r="F49" s="2"/>
      <c r="G49" s="67">
        <f t="shared" ref="G49" si="1038">B49</f>
        <v>44189</v>
      </c>
      <c r="H49" s="6"/>
      <c r="I49" s="84"/>
      <c r="J49" s="6"/>
      <c r="K49" s="84"/>
      <c r="L49" s="73"/>
      <c r="N49" s="9" t="str">
        <f t="shared" si="14"/>
        <v>D</v>
      </c>
      <c r="O49" s="21">
        <f t="shared" ref="O49" si="1039">O47+1</f>
        <v>44220</v>
      </c>
      <c r="P49" s="22" t="str">
        <f>TEXT(O49-DATE(An,1,1)+1,"000")&amp;" - "&amp;TEXT(DATE(An,12,31)-O47,"000")-1</f>
        <v>024 - 341</v>
      </c>
      <c r="Q49" s="108" t="str">
        <f>IFERROR(INDEX(Paramètres_Application!$J$2:$J$35,MATCH(Calendrier_A3!O49,Paramètres_Application!$I$2:$I$35,0)),"")</f>
        <v/>
      </c>
      <c r="R49" s="88" t="str">
        <f>IF(N49="L","S" &amp; TEXT(INT((O49-LOOKUP(O49,DATE(YEAR(O49)+{-1;0;1},1,3)-WEEKDAY(DATE(YEAR(O49)+{-1;0;1},1,3))+2))/7)+1,"00"),"")</f>
        <v/>
      </c>
      <c r="S49" s="2"/>
      <c r="T49" s="67">
        <f t="shared" ref="T49" si="1040">O49</f>
        <v>44220</v>
      </c>
      <c r="U49" s="6"/>
      <c r="V49" s="84"/>
      <c r="W49" s="6"/>
      <c r="X49" s="84"/>
      <c r="Y49" s="73"/>
      <c r="AA49" s="23" t="str">
        <f t="shared" si="15"/>
        <v>M</v>
      </c>
      <c r="AB49" s="24">
        <f t="shared" ref="AB49" si="1041">AB47+1</f>
        <v>44251</v>
      </c>
      <c r="AC49" s="22" t="str">
        <f>TEXT(AB49-DATE(An,1,1)+1,"000")&amp;" - "&amp;TEXT(DATE(An,12,31)-AB47,"000")-1</f>
        <v>055 - 310</v>
      </c>
      <c r="AD49" s="108" t="str">
        <f>IFERROR(INDEX(Paramètres_Application!$J$2:$J$35,MATCH(Calendrier_A3!AB49,Paramètres_Application!$I$2:$I$35,0)),"")</f>
        <v/>
      </c>
      <c r="AE49" s="88" t="str">
        <f>IF(AA49="L","S" &amp; TEXT(INT((AB49-LOOKUP(AB49,DATE(YEAR(AB49)+{-1;0;1},1,3)-WEEKDAY(DATE(YEAR(AB49)+{-1;0;1},1,3))+2))/7)+1,"00"),"")</f>
        <v/>
      </c>
      <c r="AF49" s="2"/>
      <c r="AG49" s="67">
        <f t="shared" ref="AG49" si="1042">AB49</f>
        <v>44251</v>
      </c>
      <c r="AH49" s="6"/>
      <c r="AI49" s="84"/>
      <c r="AJ49" s="6"/>
      <c r="AK49" s="84"/>
      <c r="AL49" s="73"/>
      <c r="AN49" s="23" t="str">
        <f t="shared" si="16"/>
        <v>M</v>
      </c>
      <c r="AO49" s="24">
        <f t="shared" ref="AO49" si="1043">AO47+1</f>
        <v>44279</v>
      </c>
      <c r="AP49" s="22" t="str">
        <f>TEXT(AO49-DATE(An,1,1)+1,"000")&amp;" - "&amp;TEXT(DATE(An,12,31)-AO47,"000")-1</f>
        <v>083 - 282</v>
      </c>
      <c r="AQ49" s="108" t="str">
        <f>IFERROR(INDEX(Paramètres_Application!$J$2:$J$35,MATCH(Calendrier_A3!AO49,Paramètres_Application!$I$2:$I$35,0)),"")</f>
        <v/>
      </c>
      <c r="AR49" s="88" t="str">
        <f>IF(AN49="L","S" &amp; TEXT(INT((AO49-LOOKUP(AO49,DATE(YEAR(AO49)+{-1;0;1},1,3)-WEEKDAY(DATE(YEAR(AO49)+{-1;0;1},1,3))+2))/7)+1,"00"),"")</f>
        <v/>
      </c>
      <c r="AS49" s="2"/>
      <c r="AT49" s="67">
        <f t="shared" ref="AT49" si="1044">AO49</f>
        <v>44279</v>
      </c>
      <c r="AU49" s="6"/>
      <c r="AV49" s="84"/>
      <c r="AW49" s="6"/>
      <c r="AX49" s="84"/>
      <c r="AY49" s="73"/>
      <c r="BA49" s="23" t="str">
        <f t="shared" si="17"/>
        <v>S</v>
      </c>
      <c r="BB49" s="24">
        <f t="shared" ref="BB49" si="1045">BB47+1</f>
        <v>44310</v>
      </c>
      <c r="BC49" s="22" t="str">
        <f>TEXT(BB49-DATE(An,1,1)+1,"000")&amp;" - "&amp;TEXT(DATE(An,12,31)-BB47,"000")-1</f>
        <v>114 - 251</v>
      </c>
      <c r="BD49" s="108" t="str">
        <f>IFERROR(INDEX(Paramètres_Application!$J$2:$J$35,MATCH(Calendrier_A3!BB49,Paramètres_Application!$I$2:$I$35,0)),"")</f>
        <v/>
      </c>
      <c r="BE49" s="88" t="str">
        <f>IF(BA49="L","S" &amp; TEXT(INT((BB49-LOOKUP(BB49,DATE(YEAR(BB49)+{-1;0;1},1,3)-WEEKDAY(DATE(YEAR(BB49)+{-1;0;1},1,3))+2))/7)+1,"00"),"")</f>
        <v/>
      </c>
      <c r="BF49" s="2"/>
      <c r="BG49" s="67">
        <f t="shared" ref="BG49" si="1046">BB49</f>
        <v>44310</v>
      </c>
      <c r="BH49" s="6"/>
      <c r="BI49" s="84"/>
      <c r="BJ49" s="6"/>
      <c r="BK49" s="84"/>
      <c r="BL49" s="73"/>
      <c r="BN49" s="23" t="str">
        <f t="shared" si="18"/>
        <v>L</v>
      </c>
      <c r="BO49" s="24">
        <f t="shared" ref="BO49" si="1047">BO47+1</f>
        <v>44340</v>
      </c>
      <c r="BP49" s="22" t="str">
        <f>TEXT(BO49-DATE(An,1,1)+1,"000")&amp;" - "&amp;TEXT(DATE(An,12,31)-BO47,"000")-1</f>
        <v>144 - 221</v>
      </c>
      <c r="BQ49" s="108" t="str">
        <f>IFERROR(INDEX(Paramètres_Application!$J$2:$J$35,MATCH(Calendrier_A3!BO49,Paramètres_Application!$I$2:$I$35,0)),"")</f>
        <v>Lundi de Pentecôte</v>
      </c>
      <c r="BR49" s="88" t="str">
        <f>IF(BN49="L","S" &amp; TEXT(INT((BO49-LOOKUP(BO49,DATE(YEAR(BO49)+{-1;0;1},1,3)-WEEKDAY(DATE(YEAR(BO49)+{-1;0;1},1,3))+2))/7)+1,"00"),"")</f>
        <v>S21</v>
      </c>
      <c r="BS49" s="2"/>
      <c r="BT49" s="67">
        <f t="shared" ref="BT49" si="1048">BO49</f>
        <v>44340</v>
      </c>
      <c r="BU49" s="6"/>
      <c r="BV49" s="84"/>
      <c r="BW49" s="6"/>
      <c r="BX49" s="84"/>
      <c r="BY49" s="73"/>
      <c r="CA49" s="23" t="str">
        <f t="shared" si="19"/>
        <v>J</v>
      </c>
      <c r="CB49" s="24">
        <f t="shared" ref="CB49" si="1049">CB47+1</f>
        <v>44371</v>
      </c>
      <c r="CC49" s="22" t="str">
        <f>TEXT(CB49-DATE(An,1,1)+1,"000")&amp;" - "&amp;TEXT(DATE(An,12,31)-CB47,"000")-1</f>
        <v>175 - 190</v>
      </c>
      <c r="CD49" s="108" t="str">
        <f>IFERROR(INDEX(Paramètres_Application!$J$2:$J$35,MATCH(Calendrier_A3!CB49,Paramètres_Application!$I$2:$I$35,0)),"")</f>
        <v/>
      </c>
      <c r="CE49" s="88" t="str">
        <f>IF(CA49="L","S" &amp; TEXT(INT((CB49-LOOKUP(CB49,DATE(YEAR(CB49)+{-1;0;1},1,3)-WEEKDAY(DATE(YEAR(CB49)+{-1;0;1},1,3))+2))/7)+1,"00"),"")</f>
        <v/>
      </c>
      <c r="CF49" s="2"/>
      <c r="CG49" s="67">
        <f t="shared" ref="CG49" si="1050">CB49</f>
        <v>44371</v>
      </c>
      <c r="CH49" s="6"/>
      <c r="CI49" s="84"/>
      <c r="CJ49" s="6"/>
      <c r="CK49" s="84"/>
      <c r="CL49" s="73"/>
      <c r="CN49" s="23" t="str">
        <f t="shared" si="20"/>
        <v>S</v>
      </c>
      <c r="CO49" s="24">
        <f t="shared" ref="CO49" si="1051">CO47+1</f>
        <v>44401</v>
      </c>
      <c r="CP49" s="22" t="str">
        <f>TEXT(CO49-DATE(An,1,1)+1,"000")&amp;" - "&amp;TEXT(DATE(An,12,31)-CO47,"000")-1</f>
        <v>205 - 160</v>
      </c>
      <c r="CQ49" s="108" t="str">
        <f>IFERROR(INDEX(Paramètres_Application!$J$2:$J$35,MATCH(Calendrier_A3!CO49,Paramètres_Application!$I$2:$I$35,0)),"")</f>
        <v/>
      </c>
      <c r="CR49" s="88" t="str">
        <f>IF(CN49="L","S" &amp; TEXT(INT((CO49-LOOKUP(CO49,DATE(YEAR(CO49)+{-1;0;1},1,3)-WEEKDAY(DATE(YEAR(CO49)+{-1;0;1},1,3))+2))/7)+1,"00"),"")</f>
        <v/>
      </c>
      <c r="CS49" s="2"/>
      <c r="CT49" s="67">
        <f t="shared" ref="CT49" si="1052">CO49</f>
        <v>44401</v>
      </c>
      <c r="CU49" s="6"/>
      <c r="CV49" s="84"/>
      <c r="CW49" s="6"/>
      <c r="CX49" s="84"/>
      <c r="CY49" s="73"/>
      <c r="CZ49" s="18"/>
      <c r="DA49" s="23" t="str">
        <f t="shared" si="21"/>
        <v>J</v>
      </c>
      <c r="DB49" s="24">
        <f t="shared" ref="DB49" si="1053">DB47+1</f>
        <v>44371</v>
      </c>
      <c r="DC49" s="22" t="str">
        <f>TEXT(DB49-DATE(An,1,1)+1,"000")&amp;" - "&amp;TEXT(DATE(An,12,31)-DB47,"000")-1</f>
        <v>175 - 190</v>
      </c>
      <c r="DD49" s="108" t="str">
        <f>IFERROR(INDEX(Paramètres_Application!$J$2:$J$35,MATCH(Calendrier_A3!DB49,Paramètres_Application!$I$2:$I$35,0)),"")</f>
        <v/>
      </c>
      <c r="DE49" s="88" t="str">
        <f>IF(DA49="L","S" &amp; TEXT(INT((DB49-LOOKUP(DB49,DATE(YEAR(DB49)+{-1;0;1},1,3)-WEEKDAY(DATE(YEAR(DB49)+{-1;0;1},1,3))+2))/7)+1,"00"),"")</f>
        <v/>
      </c>
      <c r="DF49" s="2"/>
      <c r="DG49" s="67">
        <f t="shared" ref="DG49" si="1054">DB49</f>
        <v>44371</v>
      </c>
      <c r="DH49" s="6"/>
      <c r="DI49" s="84"/>
      <c r="DJ49" s="6"/>
      <c r="DK49" s="84"/>
      <c r="DL49" s="73"/>
      <c r="DN49" s="23" t="str">
        <f t="shared" si="22"/>
        <v>S</v>
      </c>
      <c r="DO49" s="24">
        <f t="shared" ref="DO49" si="1055">DO47+1</f>
        <v>44401</v>
      </c>
      <c r="DP49" s="22" t="str">
        <f>TEXT(DO49-DATE(An,1,1)+1,"000")&amp;" - "&amp;TEXT(DATE(An,12,31)-DO47,"000")-1</f>
        <v>205 - 160</v>
      </c>
      <c r="DQ49" s="108" t="str">
        <f>IFERROR(INDEX(Paramètres_Application!$J$2:$J$35,MATCH(Calendrier_A3!DO49,Paramètres_Application!$I$2:$I$35,0)),"")</f>
        <v/>
      </c>
      <c r="DR49" s="88" t="str">
        <f>IF(DN49="L","S" &amp; TEXT(INT((DO49-LOOKUP(DO49,DATE(YEAR(DO49)+{-1;0;1},1,3)-WEEKDAY(DATE(YEAR(DO49)+{-1;0;1},1,3))+2))/7)+1,"00"),"")</f>
        <v/>
      </c>
      <c r="DS49" s="2"/>
      <c r="DT49" s="67">
        <f t="shared" ref="DT49" si="1056">DO49</f>
        <v>44401</v>
      </c>
      <c r="DU49" s="6"/>
      <c r="DV49" s="84"/>
      <c r="DW49" s="6"/>
      <c r="DX49" s="84"/>
      <c r="DY49" s="73"/>
      <c r="EA49" s="23" t="str">
        <f t="shared" si="23"/>
        <v>M</v>
      </c>
      <c r="EB49" s="24">
        <f t="shared" ref="EB49" si="1057">EB47+1</f>
        <v>44432</v>
      </c>
      <c r="EC49" s="22" t="str">
        <f>TEXT(EB49-DATE(An,1,1)+1,"000")&amp;" - "&amp;TEXT(DATE(An,12,31)-EB47,"000")-1</f>
        <v>236 - 129</v>
      </c>
      <c r="ED49" s="108" t="str">
        <f>IFERROR(INDEX(Paramètres_Application!$J$2:$J$35,MATCH(Calendrier_A3!EB49,Paramètres_Application!$I$2:$I$35,0)),"")</f>
        <v/>
      </c>
      <c r="EE49" s="88" t="str">
        <f>IF(EA49="L","S" &amp; TEXT(INT((EB49-LOOKUP(EB49,DATE(YEAR(EB49)+{-1;0;1},1,3)-WEEKDAY(DATE(YEAR(EB49)+{-1;0;1},1,3))+2))/7)+1,"00"),"")</f>
        <v/>
      </c>
      <c r="EF49" s="2"/>
      <c r="EG49" s="67">
        <f t="shared" ref="EG49" si="1058">EB49</f>
        <v>44432</v>
      </c>
      <c r="EH49" s="6"/>
      <c r="EI49" s="84"/>
      <c r="EJ49" s="6"/>
      <c r="EK49" s="84"/>
      <c r="EL49" s="73"/>
      <c r="EN49" s="23" t="str">
        <f t="shared" si="24"/>
        <v>V</v>
      </c>
      <c r="EO49" s="24">
        <f t="shared" ref="EO49" si="1059">EO47+1</f>
        <v>44463</v>
      </c>
      <c r="EP49" s="22" t="str">
        <f>TEXT(EO49-DATE(An,1,1)+1,"000")&amp;" - "&amp;TEXT(DATE(An,12,31)-EO47,"000")-1</f>
        <v>267 - 98</v>
      </c>
      <c r="EQ49" s="108" t="str">
        <f>IFERROR(INDEX(Paramètres_Application!$J$2:$J$35,MATCH(Calendrier_A3!EO49,Paramètres_Application!$I$2:$I$35,0)),"")</f>
        <v/>
      </c>
      <c r="ER49" s="88" t="str">
        <f>IF(EN49="L","S" &amp; TEXT(INT((EO49-LOOKUP(EO49,DATE(YEAR(EO49)+{-1;0;1},1,3)-WEEKDAY(DATE(YEAR(EO49)+{-1;0;1},1,3))+2))/7)+1,"00"),"")</f>
        <v/>
      </c>
      <c r="ES49" s="2"/>
      <c r="ET49" s="67">
        <f t="shared" ref="ET49" si="1060">EO49</f>
        <v>44463</v>
      </c>
      <c r="EU49" s="6"/>
      <c r="EV49" s="84"/>
      <c r="EW49" s="6"/>
      <c r="EX49" s="84"/>
      <c r="EY49" s="73"/>
      <c r="FA49" s="23" t="str">
        <f t="shared" si="25"/>
        <v>D</v>
      </c>
      <c r="FB49" s="24">
        <f t="shared" ref="FB49" si="1061">FB47+1</f>
        <v>44493</v>
      </c>
      <c r="FC49" s="22" t="str">
        <f>TEXT(FB49-DATE(An,1,1)+1,"000")&amp;" - "&amp;TEXT(DATE(An,12,31)-FB47,"000")-1</f>
        <v>297 - 68</v>
      </c>
      <c r="FD49" s="108" t="str">
        <f>IFERROR(INDEX(Paramètres_Application!$J$2:$J$35,MATCH(Calendrier_A3!FB49,Paramètres_Application!$I$2:$I$35,0)),"")</f>
        <v/>
      </c>
      <c r="FE49" s="88" t="str">
        <f>IF(FA49="L","S" &amp; TEXT(INT((FB49-LOOKUP(FB49,DATE(YEAR(FB49)+{-1;0;1},1,3)-WEEKDAY(DATE(YEAR(FB49)+{-1;0;1},1,3))+2))/7)+1,"00"),"")</f>
        <v/>
      </c>
      <c r="FF49" s="2"/>
      <c r="FG49" s="67">
        <f t="shared" ref="FG49" si="1062">FB49</f>
        <v>44493</v>
      </c>
      <c r="FH49" s="6"/>
      <c r="FI49" s="84"/>
      <c r="FJ49" s="6"/>
      <c r="FK49" s="84"/>
      <c r="FL49" s="73"/>
      <c r="FN49" s="23" t="str">
        <f t="shared" si="26"/>
        <v>M</v>
      </c>
      <c r="FO49" s="24">
        <f t="shared" ref="FO49" si="1063">FO47+1</f>
        <v>44524</v>
      </c>
      <c r="FP49" s="22" t="str">
        <f>TEXT(FO49-DATE(An,1,1)+1,"000")&amp;" - "&amp;TEXT(DATE(An,12,31)-FO47,"000")-1</f>
        <v>328 - 37</v>
      </c>
      <c r="FQ49" s="108" t="str">
        <f>IFERROR(INDEX(Paramètres_Application!$J$2:$J$35,MATCH(Calendrier_A3!FO49,Paramètres_Application!$I$2:$I$35,0)),"")</f>
        <v/>
      </c>
      <c r="FR49" s="88" t="str">
        <f>IF(FN49="L","S" &amp; TEXT(INT((FO49-LOOKUP(FO49,DATE(YEAR(FO49)+{-1;0;1},1,3)-WEEKDAY(DATE(YEAR(FO49)+{-1;0;1},1,3))+2))/7)+1,"00"),"")</f>
        <v/>
      </c>
      <c r="FS49" s="32"/>
      <c r="FT49" s="67">
        <f t="shared" ref="FT49" si="1064">FO49</f>
        <v>44524</v>
      </c>
      <c r="FU49" s="6"/>
      <c r="FV49" s="84"/>
      <c r="FW49" s="6"/>
      <c r="FX49" s="84"/>
      <c r="FY49" s="73"/>
      <c r="GA49" s="23" t="str">
        <f t="shared" si="27"/>
        <v>V</v>
      </c>
      <c r="GB49" s="24">
        <f t="shared" ref="GB49" si="1065">GB47+1</f>
        <v>44554</v>
      </c>
      <c r="GC49" s="22" t="str">
        <f>TEXT(GB49-DATE(An,1,1)+1,"000")&amp;" - "&amp;TEXT(DATE(An,12,31)-GB47,"000")-1</f>
        <v>358 - 7</v>
      </c>
      <c r="GD49" s="108" t="str">
        <f>IFERROR(INDEX(Paramètres_Application!$J$2:$J$35,MATCH(Calendrier_A3!GB49,Paramètres_Application!$I$2:$I$35,0)),"")</f>
        <v/>
      </c>
      <c r="GE49" s="88" t="str">
        <f>IF(GA49="L","S" &amp; TEXT(INT((GB49-LOOKUP(GB49,DATE(YEAR(GB49)+{-1;0;1},1,3)-WEEKDAY(DATE(YEAR(GB49)+{-1;0;1},1,3))+2))/7)+1,"00"),"")</f>
        <v/>
      </c>
      <c r="GF49" s="2"/>
      <c r="GG49" s="67">
        <f t="shared" ref="GG49" si="1066">GB49</f>
        <v>44554</v>
      </c>
      <c r="GH49" s="6"/>
      <c r="GI49" s="84"/>
      <c r="GJ49" s="6"/>
      <c r="GK49" s="84"/>
      <c r="GL49" s="73"/>
      <c r="GN49" s="23" t="str">
        <f t="shared" si="28"/>
        <v>L</v>
      </c>
      <c r="GO49" s="24">
        <f t="shared" ref="GO49" si="1067">GO47+1</f>
        <v>44585</v>
      </c>
      <c r="GP49" s="22" t="str">
        <f>TEXT(GO49-DATE(An+1,1,1)+1,"000")&amp;" - "&amp;TEXT(DATE(An+1,12,31)-GO47,"000")-1</f>
        <v>024 - 341</v>
      </c>
      <c r="GQ49" s="108" t="str">
        <f>IFERROR(INDEX(Paramètres_Application!$J$2:$J$35,MATCH(Calendrier_A3!GO49,Paramètres_Application!$I$2:$I$35,0)),"")</f>
        <v/>
      </c>
      <c r="GR49" s="88" t="str">
        <f>IF(GN49="L","S" &amp; TEXT(INT((GO49-LOOKUP(GO49,DATE(YEAR(GO49)+{-1;0;1},1,3)-WEEKDAY(DATE(YEAR(GO49)+{-1;0;1},1,3))+2))/7)+1,"00"),"")</f>
        <v>S04</v>
      </c>
      <c r="GS49" s="2"/>
      <c r="GT49" s="67">
        <f t="shared" ref="GT49" si="1068">GO49</f>
        <v>44585</v>
      </c>
      <c r="GU49" s="6"/>
      <c r="GV49" s="84"/>
      <c r="GW49" s="6"/>
      <c r="GX49" s="84"/>
      <c r="GY49" s="73"/>
    </row>
    <row r="50" spans="1:207" ht="22.5" customHeight="1" x14ac:dyDescent="0.25">
      <c r="A50" s="81" t="str">
        <f>INDEX(Paramètres_Application!$N$1:$N$367,SUMPRODUCT((Paramètres_Application!$L$2:$L$367=MONTH(B49))*(DAY(B49)=Paramètres_Application!$M$2:$M$367)*ROW(Paramètres_Application!$L$2:$L$367)))</f>
        <v xml:space="preserve"> Adèle</v>
      </c>
      <c r="B50" s="82"/>
      <c r="C50" s="83"/>
      <c r="D50" s="109"/>
      <c r="E50" s="89"/>
      <c r="F50" s="2"/>
      <c r="G50" s="67">
        <f t="shared" ref="G50" si="1069">B49</f>
        <v>44189</v>
      </c>
      <c r="H50" s="6"/>
      <c r="I50" s="84"/>
      <c r="J50" s="6"/>
      <c r="K50" s="84"/>
      <c r="L50" s="73"/>
      <c r="N50" s="81" t="str">
        <f>INDEX(Paramètres_Application!$N$1:$N$367,SUMPRODUCT((Paramètres_Application!$L$2:$L$367=MONTH(O49))*(DAY(O49)=Paramètres_Application!$M$2:$M$367)*ROW(Paramètres_Application!$L$2:$L$367)))</f>
        <v xml:space="preserve"> François de Sales</v>
      </c>
      <c r="O50" s="82"/>
      <c r="P50" s="83"/>
      <c r="Q50" s="109"/>
      <c r="R50" s="89"/>
      <c r="S50" s="2"/>
      <c r="T50" s="67">
        <f t="shared" ref="T50" si="1070">O49</f>
        <v>44220</v>
      </c>
      <c r="U50" s="6"/>
      <c r="V50" s="84"/>
      <c r="W50" s="6"/>
      <c r="X50" s="84"/>
      <c r="Y50" s="73"/>
      <c r="AA50" s="81" t="str">
        <f>INDEX(Paramètres_Application!$N$1:$N$367,SUMPRODUCT((Paramètres_Application!$L$2:$L$367=MONTH(AB49))*(DAY(AB49)=Paramètres_Application!$M$2:$M$367)*ROW(Paramètres_Application!$L$2:$L$367)))</f>
        <v xml:space="preserve"> Modeste</v>
      </c>
      <c r="AB50" s="82"/>
      <c r="AC50" s="83"/>
      <c r="AD50" s="109"/>
      <c r="AE50" s="89"/>
      <c r="AF50" s="2"/>
      <c r="AG50" s="67">
        <f t="shared" ref="AG50" si="1071">AB49</f>
        <v>44251</v>
      </c>
      <c r="AH50" s="6"/>
      <c r="AI50" s="84"/>
      <c r="AJ50" s="6"/>
      <c r="AK50" s="84"/>
      <c r="AL50" s="73"/>
      <c r="AN50" s="81" t="str">
        <f>INDEX(Paramètres_Application!$N$1:$N$367,SUMPRODUCT((Paramètres_Application!$L$2:$L$367=MONTH(AO49))*(DAY(AO49)=Paramètres_Application!$M$2:$M$367)*ROW(Paramètres_Application!$L$2:$L$367)))</f>
        <v xml:space="preserve"> Catherine</v>
      </c>
      <c r="AO50" s="82"/>
      <c r="AP50" s="83"/>
      <c r="AQ50" s="109"/>
      <c r="AR50" s="89"/>
      <c r="AS50" s="2"/>
      <c r="AT50" s="67">
        <f t="shared" ref="AT50" si="1072">AO49</f>
        <v>44279</v>
      </c>
      <c r="AU50" s="6"/>
      <c r="AV50" s="84"/>
      <c r="AW50" s="6"/>
      <c r="AX50" s="84"/>
      <c r="AY50" s="73"/>
      <c r="BA50" s="81" t="str">
        <f>INDEX(Paramètres_Application!$N$1:$N$367,SUMPRODUCT((Paramètres_Application!$L$2:$L$367=MONTH(BB49))*(DAY(BB49)=Paramètres_Application!$M$2:$M$367)*ROW(Paramètres_Application!$L$2:$L$367)))</f>
        <v xml:space="preserve"> Fidèle</v>
      </c>
      <c r="BB50" s="82"/>
      <c r="BC50" s="83"/>
      <c r="BD50" s="109"/>
      <c r="BE50" s="89"/>
      <c r="BF50" s="2"/>
      <c r="BG50" s="67">
        <f t="shared" ref="BG50" si="1073">BB49</f>
        <v>44310</v>
      </c>
      <c r="BH50" s="6"/>
      <c r="BI50" s="84"/>
      <c r="BJ50" s="6"/>
      <c r="BK50" s="84"/>
      <c r="BL50" s="73"/>
      <c r="BN50" s="81" t="str">
        <f>INDEX(Paramètres_Application!$N$1:$N$367,SUMPRODUCT((Paramètres_Application!$L$2:$L$367=MONTH(BO49))*(DAY(BO49)=Paramètres_Application!$M$2:$M$367)*ROW(Paramètres_Application!$L$2:$L$367)))</f>
        <v xml:space="preserve"> Donatien</v>
      </c>
      <c r="BO50" s="82"/>
      <c r="BP50" s="83"/>
      <c r="BQ50" s="109"/>
      <c r="BR50" s="89"/>
      <c r="BS50" s="2"/>
      <c r="BT50" s="67">
        <f t="shared" ref="BT50" si="1074">BO49</f>
        <v>44340</v>
      </c>
      <c r="BU50" s="6"/>
      <c r="BV50" s="84"/>
      <c r="BW50" s="6"/>
      <c r="BX50" s="84"/>
      <c r="BY50" s="73"/>
      <c r="CA50" s="81" t="str">
        <f>INDEX(Paramètres_Application!$N$1:$N$367,SUMPRODUCT((Paramètres_Application!$L$2:$L$367=MONTH(CB49))*(DAY(CB49)=Paramètres_Application!$M$2:$M$367)*ROW(Paramètres_Application!$L$2:$L$367)))</f>
        <v xml:space="preserve"> Jean-Baptiste</v>
      </c>
      <c r="CB50" s="82"/>
      <c r="CC50" s="83"/>
      <c r="CD50" s="109"/>
      <c r="CE50" s="89"/>
      <c r="CF50" s="2"/>
      <c r="CG50" s="67">
        <f t="shared" ref="CG50" si="1075">CB49</f>
        <v>44371</v>
      </c>
      <c r="CH50" s="6"/>
      <c r="CI50" s="84"/>
      <c r="CJ50" s="6"/>
      <c r="CK50" s="84"/>
      <c r="CL50" s="73"/>
      <c r="CN50" s="81" t="str">
        <f>INDEX(Paramètres_Application!$N$1:$N$367,SUMPRODUCT((Paramètres_Application!$L$2:$L$367=MONTH(CO49))*(DAY(CO49)=Paramètres_Application!$M$2:$M$367)*ROW(Paramètres_Application!$L$2:$L$367)))</f>
        <v xml:space="preserve"> Christine</v>
      </c>
      <c r="CO50" s="82"/>
      <c r="CP50" s="83"/>
      <c r="CQ50" s="109"/>
      <c r="CR50" s="89"/>
      <c r="CS50" s="2"/>
      <c r="CT50" s="67">
        <f t="shared" ref="CT50" si="1076">CO49</f>
        <v>44401</v>
      </c>
      <c r="CU50" s="6"/>
      <c r="CV50" s="84"/>
      <c r="CW50" s="6"/>
      <c r="CX50" s="84"/>
      <c r="CY50" s="73"/>
      <c r="CZ50" s="18"/>
      <c r="DA50" s="81" t="str">
        <f>INDEX(Paramètres_Application!$N$1:$N$367,SUMPRODUCT((Paramètres_Application!$L$2:$L$367=MONTH(DB49))*(DAY(DB49)=Paramètres_Application!$M$2:$M$367)*ROW(Paramètres_Application!$L$2:$L$367)))</f>
        <v xml:space="preserve"> Jean-Baptiste</v>
      </c>
      <c r="DB50" s="82"/>
      <c r="DC50" s="83"/>
      <c r="DD50" s="109"/>
      <c r="DE50" s="89"/>
      <c r="DF50" s="2"/>
      <c r="DG50" s="67">
        <f t="shared" ref="DG50" si="1077">DB49</f>
        <v>44371</v>
      </c>
      <c r="DH50" s="6"/>
      <c r="DI50" s="84"/>
      <c r="DJ50" s="6"/>
      <c r="DK50" s="84"/>
      <c r="DL50" s="73"/>
      <c r="DN50" s="81" t="str">
        <f>INDEX(Paramètres_Application!$N$1:$N$367,SUMPRODUCT((Paramètres_Application!$L$2:$L$367=MONTH(DO49))*(DAY(DO49)=Paramètres_Application!$M$2:$M$367)*ROW(Paramètres_Application!$L$2:$L$367)))</f>
        <v xml:space="preserve"> Christine</v>
      </c>
      <c r="DO50" s="82"/>
      <c r="DP50" s="83"/>
      <c r="DQ50" s="109"/>
      <c r="DR50" s="89"/>
      <c r="DS50" s="2"/>
      <c r="DT50" s="67">
        <f t="shared" ref="DT50" si="1078">DO49</f>
        <v>44401</v>
      </c>
      <c r="DU50" s="6"/>
      <c r="DV50" s="84"/>
      <c r="DW50" s="6"/>
      <c r="DX50" s="84"/>
      <c r="DY50" s="73"/>
      <c r="EA50" s="81" t="str">
        <f>INDEX(Paramètres_Application!$N$1:$N$367,SUMPRODUCT((Paramètres_Application!$L$2:$L$367=MONTH(EB49))*(DAY(EB49)=Paramètres_Application!$M$2:$M$367)*ROW(Paramètres_Application!$L$2:$L$367)))</f>
        <v xml:space="preserve"> Barthélémy</v>
      </c>
      <c r="EB50" s="82"/>
      <c r="EC50" s="83"/>
      <c r="ED50" s="109"/>
      <c r="EE50" s="89"/>
      <c r="EF50" s="2"/>
      <c r="EG50" s="67">
        <f t="shared" ref="EG50" si="1079">EB49</f>
        <v>44432</v>
      </c>
      <c r="EH50" s="6"/>
      <c r="EI50" s="84"/>
      <c r="EJ50" s="6"/>
      <c r="EK50" s="84"/>
      <c r="EL50" s="73"/>
      <c r="EN50" s="81" t="str">
        <f>INDEX(Paramètres_Application!$N$1:$N$367,SUMPRODUCT((Paramètres_Application!$L$2:$L$367=MONTH(EO49))*(DAY(EO49)=Paramètres_Application!$M$2:$M$367)*ROW(Paramètres_Application!$L$2:$L$367)))</f>
        <v xml:space="preserve"> Thècle</v>
      </c>
      <c r="EO50" s="82"/>
      <c r="EP50" s="83"/>
      <c r="EQ50" s="109"/>
      <c r="ER50" s="89"/>
      <c r="ES50" s="2"/>
      <c r="ET50" s="67">
        <f t="shared" ref="ET50" si="1080">EO49</f>
        <v>44463</v>
      </c>
      <c r="EU50" s="6"/>
      <c r="EV50" s="84"/>
      <c r="EW50" s="6"/>
      <c r="EX50" s="84"/>
      <c r="EY50" s="73"/>
      <c r="FA50" s="81" t="str">
        <f>INDEX(Paramètres_Application!$N$1:$N$367,SUMPRODUCT((Paramètres_Application!$L$2:$L$367=MONTH(FB49))*(DAY(FB49)=Paramètres_Application!$M$2:$M$367)*ROW(Paramètres_Application!$L$2:$L$367)))</f>
        <v xml:space="preserve"> Florentin</v>
      </c>
      <c r="FB50" s="82"/>
      <c r="FC50" s="83"/>
      <c r="FD50" s="109"/>
      <c r="FE50" s="89"/>
      <c r="FF50" s="2"/>
      <c r="FG50" s="67">
        <f t="shared" ref="FG50" si="1081">FB49</f>
        <v>44493</v>
      </c>
      <c r="FH50" s="6"/>
      <c r="FI50" s="84"/>
      <c r="FJ50" s="6"/>
      <c r="FK50" s="84"/>
      <c r="FL50" s="73"/>
      <c r="FN50" s="81" t="str">
        <f>INDEX(Paramètres_Application!$N$1:$N$367,SUMPRODUCT((Paramètres_Application!$L$2:$L$367=MONTH(FO49))*(DAY(FO49)=Paramètres_Application!$M$2:$M$367)*ROW(Paramètres_Application!$L$2:$L$367)))</f>
        <v xml:space="preserve"> Flora</v>
      </c>
      <c r="FO50" s="82"/>
      <c r="FP50" s="83"/>
      <c r="FQ50" s="109"/>
      <c r="FR50" s="89"/>
      <c r="FS50" s="32"/>
      <c r="FT50" s="67">
        <f t="shared" ref="FT50" si="1082">FO49</f>
        <v>44524</v>
      </c>
      <c r="FU50" s="6"/>
      <c r="FV50" s="84"/>
      <c r="FW50" s="6"/>
      <c r="FX50" s="84"/>
      <c r="FY50" s="73"/>
      <c r="GA50" s="81" t="str">
        <f>INDEX(Paramètres_Application!$N$1:$N$367,SUMPRODUCT((Paramètres_Application!$L$2:$L$367=MONTH(GB49))*(DAY(GB49)=Paramètres_Application!$M$2:$M$367)*ROW(Paramètres_Application!$L$2:$L$367)))</f>
        <v xml:space="preserve"> Adèle</v>
      </c>
      <c r="GB50" s="82"/>
      <c r="GC50" s="83"/>
      <c r="GD50" s="109"/>
      <c r="GE50" s="89"/>
      <c r="GF50" s="2"/>
      <c r="GG50" s="67">
        <f t="shared" ref="GG50" si="1083">GB49</f>
        <v>44554</v>
      </c>
      <c r="GH50" s="6"/>
      <c r="GI50" s="84"/>
      <c r="GJ50" s="6"/>
      <c r="GK50" s="84"/>
      <c r="GL50" s="73"/>
      <c r="GN50" s="81" t="str">
        <f>INDEX(Paramètres_Application!$N$1:$N$367,SUMPRODUCT((Paramètres_Application!$L$2:$L$367=MONTH(GO49))*(DAY(GO49)=Paramètres_Application!$M$2:$M$367)*ROW(Paramètres_Application!$L$2:$L$367)))</f>
        <v xml:space="preserve"> François de Sales</v>
      </c>
      <c r="GO50" s="82"/>
      <c r="GP50" s="83"/>
      <c r="GQ50" s="109"/>
      <c r="GR50" s="89"/>
      <c r="GS50" s="2"/>
      <c r="GT50" s="67">
        <f t="shared" ref="GT50" si="1084">GO49</f>
        <v>44585</v>
      </c>
      <c r="GU50" s="6"/>
      <c r="GV50" s="84"/>
      <c r="GW50" s="6"/>
      <c r="GX50" s="84"/>
      <c r="GY50" s="73"/>
    </row>
    <row r="51" spans="1:207" ht="22.5" customHeight="1" x14ac:dyDescent="0.25">
      <c r="A51" s="23" t="str">
        <f t="shared" si="13"/>
        <v>V</v>
      </c>
      <c r="B51" s="24">
        <f t="shared" ref="B51" si="1085">B49+1</f>
        <v>44190</v>
      </c>
      <c r="C51" s="22" t="str">
        <f>TEXT(B51-DATE(An-1,1,1)+((DATE(An,1,1)-DATE(An-1,1,1))-365),"000")&amp;" - "&amp;TEXT(DATE(An-1,12,31)-B51,"000")</f>
        <v>360 - 006</v>
      </c>
      <c r="D51" s="108" t="str">
        <f>IFERROR(INDEX(Paramètres_Application!$J$2:$J$35,MATCH(Calendrier_A3!B51,Paramètres_Application!$I$2:$I$35,0)),"")</f>
        <v>Noël</v>
      </c>
      <c r="E51" s="88" t="str">
        <f>IF(A51="L","S" &amp; TEXT(INT((B51-LOOKUP(B51,DATE(YEAR(B51)+{-1;0;1},1,3)-WEEKDAY(DATE(YEAR(B51)+{-1;0;1},1,3))+2))/7)+1,"00"),"")</f>
        <v/>
      </c>
      <c r="F51" s="2"/>
      <c r="G51" s="67">
        <f t="shared" ref="G51" si="1086">B51</f>
        <v>44190</v>
      </c>
      <c r="H51" s="6"/>
      <c r="I51" s="84"/>
      <c r="J51" s="6"/>
      <c r="K51" s="84"/>
      <c r="L51" s="73"/>
      <c r="N51" s="9" t="str">
        <f t="shared" si="14"/>
        <v>L</v>
      </c>
      <c r="O51" s="21">
        <f t="shared" ref="O51" si="1087">O49+1</f>
        <v>44221</v>
      </c>
      <c r="P51" s="22" t="str">
        <f>TEXT(O51-DATE(An,1,1)+1,"000")&amp;" - "&amp;TEXT(DATE(An,12,31)-O49,"000")-1</f>
        <v>025 - 340</v>
      </c>
      <c r="Q51" s="108" t="str">
        <f>IFERROR(INDEX(Paramètres_Application!$J$2:$J$35,MATCH(Calendrier_A3!O51,Paramètres_Application!$I$2:$I$35,0)),"")</f>
        <v/>
      </c>
      <c r="R51" s="88" t="str">
        <f>IF(N51="L","S" &amp; TEXT(INT((O51-LOOKUP(O51,DATE(YEAR(O51)+{-1;0;1},1,3)-WEEKDAY(DATE(YEAR(O51)+{-1;0;1},1,3))+2))/7)+1,"00"),"")</f>
        <v>S04</v>
      </c>
      <c r="S51" s="2"/>
      <c r="T51" s="67">
        <f t="shared" ref="T51" si="1088">O51</f>
        <v>44221</v>
      </c>
      <c r="U51" s="6"/>
      <c r="V51" s="84"/>
      <c r="W51" s="6"/>
      <c r="X51" s="84"/>
      <c r="Y51" s="73"/>
      <c r="AA51" s="23" t="str">
        <f t="shared" si="15"/>
        <v>J</v>
      </c>
      <c r="AB51" s="24">
        <f t="shared" ref="AB51" si="1089">AB49+1</f>
        <v>44252</v>
      </c>
      <c r="AC51" s="22" t="str">
        <f>TEXT(AB51-DATE(An,1,1)+1,"000")&amp;" - "&amp;TEXT(DATE(An,12,31)-AB49,"000")-1</f>
        <v>056 - 309</v>
      </c>
      <c r="AD51" s="108" t="str">
        <f>IFERROR(INDEX(Paramètres_Application!$J$2:$J$35,MATCH(Calendrier_A3!AB51,Paramètres_Application!$I$2:$I$35,0)),"")</f>
        <v/>
      </c>
      <c r="AE51" s="88" t="str">
        <f>IF(AA51="L","S" &amp; TEXT(INT((AB51-LOOKUP(AB51,DATE(YEAR(AB51)+{-1;0;1},1,3)-WEEKDAY(DATE(YEAR(AB51)+{-1;0;1},1,3))+2))/7)+1,"00"),"")</f>
        <v/>
      </c>
      <c r="AF51" s="2"/>
      <c r="AG51" s="67">
        <f t="shared" ref="AG51" si="1090">AB51</f>
        <v>44252</v>
      </c>
      <c r="AH51" s="6"/>
      <c r="AI51" s="84"/>
      <c r="AJ51" s="6"/>
      <c r="AK51" s="84"/>
      <c r="AL51" s="73"/>
      <c r="AN51" s="23" t="str">
        <f t="shared" si="16"/>
        <v>J</v>
      </c>
      <c r="AO51" s="24">
        <f t="shared" ref="AO51" si="1091">AO49+1</f>
        <v>44280</v>
      </c>
      <c r="AP51" s="22" t="str">
        <f>TEXT(AO51-DATE(An,1,1)+1,"000")&amp;" - "&amp;TEXT(DATE(An,12,31)-AO49,"000")-1</f>
        <v>084 - 281</v>
      </c>
      <c r="AQ51" s="108" t="str">
        <f>IFERROR(INDEX(Paramètres_Application!$J$2:$J$35,MATCH(Calendrier_A3!AO51,Paramètres_Application!$I$2:$I$35,0)),"")</f>
        <v/>
      </c>
      <c r="AR51" s="88" t="str">
        <f>IF(AN51="L","S" &amp; TEXT(INT((AO51-LOOKUP(AO51,DATE(YEAR(AO51)+{-1;0;1},1,3)-WEEKDAY(DATE(YEAR(AO51)+{-1;0;1},1,3))+2))/7)+1,"00"),"")</f>
        <v/>
      </c>
      <c r="AS51" s="2"/>
      <c r="AT51" s="67">
        <f t="shared" ref="AT51" si="1092">AO51</f>
        <v>44280</v>
      </c>
      <c r="AU51" s="6"/>
      <c r="AV51" s="84"/>
      <c r="AW51" s="6"/>
      <c r="AX51" s="84"/>
      <c r="AY51" s="73"/>
      <c r="BA51" s="23" t="str">
        <f t="shared" si="17"/>
        <v>D</v>
      </c>
      <c r="BB51" s="24">
        <f t="shared" ref="BB51" si="1093">BB49+1</f>
        <v>44311</v>
      </c>
      <c r="BC51" s="22" t="str">
        <f>TEXT(BB51-DATE(An,1,1)+1,"000")&amp;" - "&amp;TEXT(DATE(An,12,31)-BB49,"000")-1</f>
        <v>115 - 250</v>
      </c>
      <c r="BD51" s="108" t="str">
        <f>IFERROR(INDEX(Paramètres_Application!$J$2:$J$35,MATCH(Calendrier_A3!BB51,Paramètres_Application!$I$2:$I$35,0)),"")</f>
        <v/>
      </c>
      <c r="BE51" s="88" t="str">
        <f>IF(BA51="L","S" &amp; TEXT(INT((BB51-LOOKUP(BB51,DATE(YEAR(BB51)+{-1;0;1},1,3)-WEEKDAY(DATE(YEAR(BB51)+{-1;0;1},1,3))+2))/7)+1,"00"),"")</f>
        <v/>
      </c>
      <c r="BF51" s="2"/>
      <c r="BG51" s="67">
        <f t="shared" ref="BG51" si="1094">BB51</f>
        <v>44311</v>
      </c>
      <c r="BH51" s="6"/>
      <c r="BI51" s="84"/>
      <c r="BJ51" s="6"/>
      <c r="BK51" s="84"/>
      <c r="BL51" s="73"/>
      <c r="BN51" s="23" t="str">
        <f t="shared" si="18"/>
        <v>M</v>
      </c>
      <c r="BO51" s="24">
        <f t="shared" ref="BO51" si="1095">BO49+1</f>
        <v>44341</v>
      </c>
      <c r="BP51" s="22" t="str">
        <f>TEXT(BO51-DATE(An,1,1)+1,"000")&amp;" - "&amp;TEXT(DATE(An,12,31)-BO49,"000")-1</f>
        <v>145 - 220</v>
      </c>
      <c r="BQ51" s="108" t="str">
        <f>IFERROR(INDEX(Paramètres_Application!$J$2:$J$35,MATCH(Calendrier_A3!BO51,Paramètres_Application!$I$2:$I$35,0)),"")</f>
        <v/>
      </c>
      <c r="BR51" s="88" t="str">
        <f>IF(BN51="L","S" &amp; TEXT(INT((BO51-LOOKUP(BO51,DATE(YEAR(BO51)+{-1;0;1},1,3)-WEEKDAY(DATE(YEAR(BO51)+{-1;0;1},1,3))+2))/7)+1,"00"),"")</f>
        <v/>
      </c>
      <c r="BS51" s="2"/>
      <c r="BT51" s="67">
        <f t="shared" ref="BT51" si="1096">BO51</f>
        <v>44341</v>
      </c>
      <c r="BU51" s="6"/>
      <c r="BV51" s="84"/>
      <c r="BW51" s="6"/>
      <c r="BX51" s="84"/>
      <c r="BY51" s="73"/>
      <c r="CA51" s="23" t="str">
        <f t="shared" si="19"/>
        <v>V</v>
      </c>
      <c r="CB51" s="24">
        <f t="shared" ref="CB51" si="1097">CB49+1</f>
        <v>44372</v>
      </c>
      <c r="CC51" s="22" t="str">
        <f>TEXT(CB51-DATE(An,1,1)+1,"000")&amp;" - "&amp;TEXT(DATE(An,12,31)-CB49,"000")-1</f>
        <v>176 - 189</v>
      </c>
      <c r="CD51" s="108" t="str">
        <f>IFERROR(INDEX(Paramètres_Application!$J$2:$J$35,MATCH(Calendrier_A3!CB51,Paramètres_Application!$I$2:$I$35,0)),"")</f>
        <v/>
      </c>
      <c r="CE51" s="88" t="str">
        <f>IF(CA51="L","S" &amp; TEXT(INT((CB51-LOOKUP(CB51,DATE(YEAR(CB51)+{-1;0;1},1,3)-WEEKDAY(DATE(YEAR(CB51)+{-1;0;1},1,3))+2))/7)+1,"00"),"")</f>
        <v/>
      </c>
      <c r="CF51" s="2"/>
      <c r="CG51" s="67">
        <f t="shared" ref="CG51" si="1098">CB51</f>
        <v>44372</v>
      </c>
      <c r="CH51" s="6"/>
      <c r="CI51" s="84"/>
      <c r="CJ51" s="6"/>
      <c r="CK51" s="84"/>
      <c r="CL51" s="73"/>
      <c r="CN51" s="23" t="str">
        <f t="shared" si="20"/>
        <v>D</v>
      </c>
      <c r="CO51" s="24">
        <f t="shared" ref="CO51" si="1099">CO49+1</f>
        <v>44402</v>
      </c>
      <c r="CP51" s="22" t="str">
        <f>TEXT(CO51-DATE(An,1,1)+1,"000")&amp;" - "&amp;TEXT(DATE(An,12,31)-CO49,"000")-1</f>
        <v>206 - 159</v>
      </c>
      <c r="CQ51" s="108" t="str">
        <f>IFERROR(INDEX(Paramètres_Application!$J$2:$J$35,MATCH(Calendrier_A3!CO51,Paramètres_Application!$I$2:$I$35,0)),"")</f>
        <v/>
      </c>
      <c r="CR51" s="88" t="str">
        <f>IF(CN51="L","S" &amp; TEXT(INT((CO51-LOOKUP(CO51,DATE(YEAR(CO51)+{-1;0;1},1,3)-WEEKDAY(DATE(YEAR(CO51)+{-1;0;1},1,3))+2))/7)+1,"00"),"")</f>
        <v/>
      </c>
      <c r="CS51" s="2"/>
      <c r="CT51" s="67">
        <f t="shared" ref="CT51" si="1100">CO51</f>
        <v>44402</v>
      </c>
      <c r="CU51" s="6"/>
      <c r="CV51" s="84"/>
      <c r="CW51" s="6"/>
      <c r="CX51" s="84"/>
      <c r="CY51" s="73"/>
      <c r="CZ51" s="18"/>
      <c r="DA51" s="23" t="str">
        <f t="shared" si="21"/>
        <v>V</v>
      </c>
      <c r="DB51" s="24">
        <f t="shared" ref="DB51" si="1101">DB49+1</f>
        <v>44372</v>
      </c>
      <c r="DC51" s="22" t="str">
        <f>TEXT(DB51-DATE(An,1,1)+1,"000")&amp;" - "&amp;TEXT(DATE(An,12,31)-DB49,"000")-1</f>
        <v>176 - 189</v>
      </c>
      <c r="DD51" s="108" t="str">
        <f>IFERROR(INDEX(Paramètres_Application!$J$2:$J$35,MATCH(Calendrier_A3!DB51,Paramètres_Application!$I$2:$I$35,0)),"")</f>
        <v/>
      </c>
      <c r="DE51" s="88" t="str">
        <f>IF(DA51="L","S" &amp; TEXT(INT((DB51-LOOKUP(DB51,DATE(YEAR(DB51)+{-1;0;1},1,3)-WEEKDAY(DATE(YEAR(DB51)+{-1;0;1},1,3))+2))/7)+1,"00"),"")</f>
        <v/>
      </c>
      <c r="DF51" s="2"/>
      <c r="DG51" s="67">
        <f t="shared" ref="DG51" si="1102">DB51</f>
        <v>44372</v>
      </c>
      <c r="DH51" s="6"/>
      <c r="DI51" s="84"/>
      <c r="DJ51" s="6"/>
      <c r="DK51" s="84"/>
      <c r="DL51" s="73"/>
      <c r="DN51" s="23" t="str">
        <f t="shared" si="22"/>
        <v>D</v>
      </c>
      <c r="DO51" s="24">
        <f t="shared" ref="DO51" si="1103">DO49+1</f>
        <v>44402</v>
      </c>
      <c r="DP51" s="22" t="str">
        <f>TEXT(DO51-DATE(An,1,1)+1,"000")&amp;" - "&amp;TEXT(DATE(An,12,31)-DO49,"000")-1</f>
        <v>206 - 159</v>
      </c>
      <c r="DQ51" s="108" t="str">
        <f>IFERROR(INDEX(Paramètres_Application!$J$2:$J$35,MATCH(Calendrier_A3!DO51,Paramètres_Application!$I$2:$I$35,0)),"")</f>
        <v/>
      </c>
      <c r="DR51" s="88" t="str">
        <f>IF(DN51="L","S" &amp; TEXT(INT((DO51-LOOKUP(DO51,DATE(YEAR(DO51)+{-1;0;1},1,3)-WEEKDAY(DATE(YEAR(DO51)+{-1;0;1},1,3))+2))/7)+1,"00"),"")</f>
        <v/>
      </c>
      <c r="DS51" s="2"/>
      <c r="DT51" s="67">
        <f t="shared" ref="DT51" si="1104">DO51</f>
        <v>44402</v>
      </c>
      <c r="DU51" s="6"/>
      <c r="DV51" s="84"/>
      <c r="DW51" s="6"/>
      <c r="DX51" s="84"/>
      <c r="DY51" s="73"/>
      <c r="EA51" s="23" t="str">
        <f t="shared" si="23"/>
        <v>M</v>
      </c>
      <c r="EB51" s="24">
        <f t="shared" ref="EB51" si="1105">EB49+1</f>
        <v>44433</v>
      </c>
      <c r="EC51" s="22" t="str">
        <f>TEXT(EB51-DATE(An,1,1)+1,"000")&amp;" - "&amp;TEXT(DATE(An,12,31)-EB49,"000")-1</f>
        <v>237 - 128</v>
      </c>
      <c r="ED51" s="108" t="str">
        <f>IFERROR(INDEX(Paramètres_Application!$J$2:$J$35,MATCH(Calendrier_A3!EB51,Paramètres_Application!$I$2:$I$35,0)),"")</f>
        <v/>
      </c>
      <c r="EE51" s="88" t="str">
        <f>IF(EA51="L","S" &amp; TEXT(INT((EB51-LOOKUP(EB51,DATE(YEAR(EB51)+{-1;0;1},1,3)-WEEKDAY(DATE(YEAR(EB51)+{-1;0;1},1,3))+2))/7)+1,"00"),"")</f>
        <v/>
      </c>
      <c r="EF51" s="2"/>
      <c r="EG51" s="67">
        <f t="shared" ref="EG51" si="1106">EB51</f>
        <v>44433</v>
      </c>
      <c r="EH51" s="6"/>
      <c r="EI51" s="84"/>
      <c r="EJ51" s="6"/>
      <c r="EK51" s="84"/>
      <c r="EL51" s="73"/>
      <c r="EN51" s="23" t="str">
        <f t="shared" si="24"/>
        <v>S</v>
      </c>
      <c r="EO51" s="24">
        <f t="shared" ref="EO51" si="1107">EO49+1</f>
        <v>44464</v>
      </c>
      <c r="EP51" s="22" t="str">
        <f>TEXT(EO51-DATE(An,1,1)+1,"000")&amp;" - "&amp;TEXT(DATE(An,12,31)-EO49,"000")-1</f>
        <v>268 - 97</v>
      </c>
      <c r="EQ51" s="108" t="str">
        <f>IFERROR(INDEX(Paramètres_Application!$J$2:$J$35,MATCH(Calendrier_A3!EO51,Paramètres_Application!$I$2:$I$35,0)),"")</f>
        <v/>
      </c>
      <c r="ER51" s="88" t="str">
        <f>IF(EN51="L","S" &amp; TEXT(INT((EO51-LOOKUP(EO51,DATE(YEAR(EO51)+{-1;0;1},1,3)-WEEKDAY(DATE(YEAR(EO51)+{-1;0;1},1,3))+2))/7)+1,"00"),"")</f>
        <v/>
      </c>
      <c r="ES51" s="2"/>
      <c r="ET51" s="67">
        <f t="shared" ref="ET51" si="1108">EO51</f>
        <v>44464</v>
      </c>
      <c r="EU51" s="6"/>
      <c r="EV51" s="84"/>
      <c r="EW51" s="6"/>
      <c r="EX51" s="84"/>
      <c r="EY51" s="73"/>
      <c r="FA51" s="23" t="str">
        <f t="shared" si="25"/>
        <v>L</v>
      </c>
      <c r="FB51" s="24">
        <f t="shared" ref="FB51" si="1109">FB49+1</f>
        <v>44494</v>
      </c>
      <c r="FC51" s="22" t="str">
        <f>TEXT(FB51-DATE(An,1,1)+1,"000")&amp;" - "&amp;TEXT(DATE(An,12,31)-FB49,"000")-1</f>
        <v>298 - 67</v>
      </c>
      <c r="FD51" s="108" t="str">
        <f>IFERROR(INDEX(Paramètres_Application!$J$2:$J$35,MATCH(Calendrier_A3!FB51,Paramètres_Application!$I$2:$I$35,0)),"")</f>
        <v/>
      </c>
      <c r="FE51" s="88" t="str">
        <f>IF(FA51="L","S" &amp; TEXT(INT((FB51-LOOKUP(FB51,DATE(YEAR(FB51)+{-1;0;1},1,3)-WEEKDAY(DATE(YEAR(FB51)+{-1;0;1},1,3))+2))/7)+1,"00"),"")</f>
        <v>S43</v>
      </c>
      <c r="FF51" s="2"/>
      <c r="FG51" s="67">
        <f t="shared" ref="FG51" si="1110">FB51</f>
        <v>44494</v>
      </c>
      <c r="FH51" s="6"/>
      <c r="FI51" s="84"/>
      <c r="FJ51" s="6"/>
      <c r="FK51" s="84"/>
      <c r="FL51" s="73"/>
      <c r="FN51" s="23" t="str">
        <f t="shared" si="26"/>
        <v>J</v>
      </c>
      <c r="FO51" s="24">
        <f t="shared" ref="FO51" si="1111">FO49+1</f>
        <v>44525</v>
      </c>
      <c r="FP51" s="22" t="str">
        <f>TEXT(FO51-DATE(An,1,1)+1,"000")&amp;" - "&amp;TEXT(DATE(An,12,31)-FO49,"000")-1</f>
        <v>329 - 36</v>
      </c>
      <c r="FQ51" s="108" t="str">
        <f>IFERROR(INDEX(Paramètres_Application!$J$2:$J$35,MATCH(Calendrier_A3!FO51,Paramètres_Application!$I$2:$I$35,0)),"")</f>
        <v/>
      </c>
      <c r="FR51" s="88" t="str">
        <f>IF(FN51="L","S" &amp; TEXT(INT((FO51-LOOKUP(FO51,DATE(YEAR(FO51)+{-1;0;1},1,3)-WEEKDAY(DATE(YEAR(FO51)+{-1;0;1},1,3))+2))/7)+1,"00"),"")</f>
        <v/>
      </c>
      <c r="FS51" s="32"/>
      <c r="FT51" s="67">
        <f t="shared" ref="FT51" si="1112">FO51</f>
        <v>44525</v>
      </c>
      <c r="FU51" s="6"/>
      <c r="FV51" s="84"/>
      <c r="FW51" s="6"/>
      <c r="FX51" s="84"/>
      <c r="FY51" s="73"/>
      <c r="GA51" s="23" t="str">
        <f t="shared" si="27"/>
        <v>S</v>
      </c>
      <c r="GB51" s="24">
        <f t="shared" ref="GB51" si="1113">GB49+1</f>
        <v>44555</v>
      </c>
      <c r="GC51" s="22" t="str">
        <f>TEXT(GB51-DATE(An,1,1)+1,"000")&amp;" - "&amp;TEXT(DATE(An,12,31)-GB49,"000")-1</f>
        <v>359 - 6</v>
      </c>
      <c r="GD51" s="108" t="str">
        <f>IFERROR(INDEX(Paramètres_Application!$J$2:$J$35,MATCH(Calendrier_A3!GB51,Paramètres_Application!$I$2:$I$35,0)),"")</f>
        <v>Noël</v>
      </c>
      <c r="GE51" s="88" t="str">
        <f>IF(GA51="L","S" &amp; TEXT(INT((GB51-LOOKUP(GB51,DATE(YEAR(GB51)+{-1;0;1},1,3)-WEEKDAY(DATE(YEAR(GB51)+{-1;0;1},1,3))+2))/7)+1,"00"),"")</f>
        <v/>
      </c>
      <c r="GF51" s="2"/>
      <c r="GG51" s="67">
        <f t="shared" ref="GG51" si="1114">GB51</f>
        <v>44555</v>
      </c>
      <c r="GH51" s="6"/>
      <c r="GI51" s="84"/>
      <c r="GJ51" s="6"/>
      <c r="GK51" s="84"/>
      <c r="GL51" s="73"/>
      <c r="GN51" s="23" t="str">
        <f t="shared" si="28"/>
        <v>M</v>
      </c>
      <c r="GO51" s="24">
        <f t="shared" ref="GO51" si="1115">GO49+1</f>
        <v>44586</v>
      </c>
      <c r="GP51" s="22" t="str">
        <f>TEXT(GO51-DATE(An+1,1,1)+1,"000")&amp;" - "&amp;TEXT(DATE(An+1,12,31)-GO49,"000")-1</f>
        <v>025 - 340</v>
      </c>
      <c r="GQ51" s="108" t="str">
        <f>IFERROR(INDEX(Paramètres_Application!$J$2:$J$35,MATCH(Calendrier_A3!GO51,Paramètres_Application!$I$2:$I$35,0)),"")</f>
        <v/>
      </c>
      <c r="GR51" s="88" t="str">
        <f>IF(GN51="L","S" &amp; TEXT(INT((GO51-LOOKUP(GO51,DATE(YEAR(GO51)+{-1;0;1},1,3)-WEEKDAY(DATE(YEAR(GO51)+{-1;0;1},1,3))+2))/7)+1,"00"),"")</f>
        <v/>
      </c>
      <c r="GS51" s="2"/>
      <c r="GT51" s="67">
        <f t="shared" ref="GT51" si="1116">GO51</f>
        <v>44586</v>
      </c>
      <c r="GU51" s="6"/>
      <c r="GV51" s="84"/>
      <c r="GW51" s="6"/>
      <c r="GX51" s="84"/>
      <c r="GY51" s="73"/>
    </row>
    <row r="52" spans="1:207" ht="22.5" customHeight="1" x14ac:dyDescent="0.25">
      <c r="A52" s="81" t="str">
        <f>INDEX(Paramètres_Application!$N$1:$N$367,SUMPRODUCT((Paramètres_Application!$L$2:$L$367=MONTH(B51))*(DAY(B51)=Paramètres_Application!$M$2:$M$367)*ROW(Paramètres_Application!$L$2:$L$367)))</f>
        <v xml:space="preserve"> Noël</v>
      </c>
      <c r="B52" s="82"/>
      <c r="C52" s="83"/>
      <c r="D52" s="109"/>
      <c r="E52" s="89"/>
      <c r="F52" s="2"/>
      <c r="G52" s="67">
        <f t="shared" ref="G52" si="1117">B51</f>
        <v>44190</v>
      </c>
      <c r="H52" s="6"/>
      <c r="I52" s="84"/>
      <c r="J52" s="6"/>
      <c r="K52" s="84"/>
      <c r="L52" s="73"/>
      <c r="N52" s="81" t="str">
        <f>INDEX(Paramètres_Application!$N$1:$N$367,SUMPRODUCT((Paramètres_Application!$L$2:$L$367=MONTH(O51))*(DAY(O51)=Paramètres_Application!$M$2:$M$367)*ROW(Paramètres_Application!$L$2:$L$367)))</f>
        <v xml:space="preserve"> Conversion de Paul</v>
      </c>
      <c r="O52" s="82"/>
      <c r="P52" s="83"/>
      <c r="Q52" s="109"/>
      <c r="R52" s="89"/>
      <c r="S52" s="2"/>
      <c r="T52" s="67">
        <f t="shared" ref="T52" si="1118">O51</f>
        <v>44221</v>
      </c>
      <c r="U52" s="6"/>
      <c r="V52" s="84"/>
      <c r="W52" s="6"/>
      <c r="X52" s="84"/>
      <c r="Y52" s="73"/>
      <c r="AA52" s="81" t="str">
        <f>INDEX(Paramètres_Application!$N$1:$N$367,SUMPRODUCT((Paramètres_Application!$L$2:$L$367=MONTH(AB51))*(DAY(AB51)=Paramètres_Application!$M$2:$M$367)*ROW(Paramètres_Application!$L$2:$L$367)))</f>
        <v xml:space="preserve"> Roméo</v>
      </c>
      <c r="AB52" s="82"/>
      <c r="AC52" s="83"/>
      <c r="AD52" s="109"/>
      <c r="AE52" s="89"/>
      <c r="AF52" s="2"/>
      <c r="AG52" s="67">
        <f t="shared" ref="AG52" si="1119">AB51</f>
        <v>44252</v>
      </c>
      <c r="AH52" s="6"/>
      <c r="AI52" s="84"/>
      <c r="AJ52" s="6"/>
      <c r="AK52" s="84"/>
      <c r="AL52" s="73"/>
      <c r="AN52" s="81" t="str">
        <f>INDEX(Paramètres_Application!$N$1:$N$367,SUMPRODUCT((Paramètres_Application!$L$2:$L$367=MONTH(AO51))*(DAY(AO51)=Paramètres_Application!$M$2:$M$367)*ROW(Paramètres_Application!$L$2:$L$367)))</f>
        <v xml:space="preserve"> Annonciation</v>
      </c>
      <c r="AO52" s="82"/>
      <c r="AP52" s="83"/>
      <c r="AQ52" s="109"/>
      <c r="AR52" s="89"/>
      <c r="AS52" s="2"/>
      <c r="AT52" s="67">
        <f t="shared" ref="AT52" si="1120">AO51</f>
        <v>44280</v>
      </c>
      <c r="AU52" s="6"/>
      <c r="AV52" s="84"/>
      <c r="AW52" s="6"/>
      <c r="AX52" s="84"/>
      <c r="AY52" s="73"/>
      <c r="BA52" s="81" t="str">
        <f>INDEX(Paramètres_Application!$N$1:$N$367,SUMPRODUCT((Paramètres_Application!$L$2:$L$367=MONTH(BB51))*(DAY(BB51)=Paramètres_Application!$M$2:$M$367)*ROW(Paramètres_Application!$L$2:$L$367)))</f>
        <v xml:space="preserve"> Marc</v>
      </c>
      <c r="BB52" s="82"/>
      <c r="BC52" s="83"/>
      <c r="BD52" s="109"/>
      <c r="BE52" s="89"/>
      <c r="BF52" s="2"/>
      <c r="BG52" s="67">
        <f t="shared" ref="BG52" si="1121">BB51</f>
        <v>44311</v>
      </c>
      <c r="BH52" s="6"/>
      <c r="BI52" s="84"/>
      <c r="BJ52" s="6"/>
      <c r="BK52" s="84"/>
      <c r="BL52" s="73"/>
      <c r="BN52" s="81" t="str">
        <f>INDEX(Paramètres_Application!$N$1:$N$367,SUMPRODUCT((Paramètres_Application!$L$2:$L$367=MONTH(BO51))*(DAY(BO51)=Paramètres_Application!$M$2:$M$367)*ROW(Paramètres_Application!$L$2:$L$367)))</f>
        <v xml:space="preserve"> Sophie</v>
      </c>
      <c r="BO52" s="82"/>
      <c r="BP52" s="83"/>
      <c r="BQ52" s="109"/>
      <c r="BR52" s="89"/>
      <c r="BS52" s="2"/>
      <c r="BT52" s="67">
        <f t="shared" ref="BT52" si="1122">BO51</f>
        <v>44341</v>
      </c>
      <c r="BU52" s="6"/>
      <c r="BV52" s="84"/>
      <c r="BW52" s="6"/>
      <c r="BX52" s="84"/>
      <c r="BY52" s="73"/>
      <c r="CA52" s="81" t="str">
        <f>INDEX(Paramètres_Application!$N$1:$N$367,SUMPRODUCT((Paramètres_Application!$L$2:$L$367=MONTH(CB51))*(DAY(CB51)=Paramètres_Application!$M$2:$M$367)*ROW(Paramètres_Application!$L$2:$L$367)))</f>
        <v xml:space="preserve"> Prosper</v>
      </c>
      <c r="CB52" s="82"/>
      <c r="CC52" s="83"/>
      <c r="CD52" s="109"/>
      <c r="CE52" s="89"/>
      <c r="CF52" s="2"/>
      <c r="CG52" s="67">
        <f t="shared" ref="CG52" si="1123">CB51</f>
        <v>44372</v>
      </c>
      <c r="CH52" s="6"/>
      <c r="CI52" s="84"/>
      <c r="CJ52" s="6"/>
      <c r="CK52" s="84"/>
      <c r="CL52" s="73"/>
      <c r="CN52" s="81" t="str">
        <f>INDEX(Paramètres_Application!$N$1:$N$367,SUMPRODUCT((Paramètres_Application!$L$2:$L$367=MONTH(CO51))*(DAY(CO51)=Paramètres_Application!$M$2:$M$367)*ROW(Paramètres_Application!$L$2:$L$367)))</f>
        <v xml:space="preserve"> Jacques</v>
      </c>
      <c r="CO52" s="82"/>
      <c r="CP52" s="83"/>
      <c r="CQ52" s="109"/>
      <c r="CR52" s="89"/>
      <c r="CS52" s="2"/>
      <c r="CT52" s="67">
        <f t="shared" ref="CT52" si="1124">CO51</f>
        <v>44402</v>
      </c>
      <c r="CU52" s="6"/>
      <c r="CV52" s="84"/>
      <c r="CW52" s="6"/>
      <c r="CX52" s="84"/>
      <c r="CY52" s="73"/>
      <c r="CZ52" s="18"/>
      <c r="DA52" s="81" t="str">
        <f>INDEX(Paramètres_Application!$N$1:$N$367,SUMPRODUCT((Paramètres_Application!$L$2:$L$367=MONTH(DB51))*(DAY(DB51)=Paramètres_Application!$M$2:$M$367)*ROW(Paramètres_Application!$L$2:$L$367)))</f>
        <v xml:space="preserve"> Prosper</v>
      </c>
      <c r="DB52" s="82"/>
      <c r="DC52" s="83"/>
      <c r="DD52" s="109"/>
      <c r="DE52" s="89"/>
      <c r="DF52" s="2"/>
      <c r="DG52" s="67">
        <f t="shared" ref="DG52" si="1125">DB51</f>
        <v>44372</v>
      </c>
      <c r="DH52" s="6"/>
      <c r="DI52" s="84"/>
      <c r="DJ52" s="6"/>
      <c r="DK52" s="84"/>
      <c r="DL52" s="73"/>
      <c r="DN52" s="81" t="str">
        <f>INDEX(Paramètres_Application!$N$1:$N$367,SUMPRODUCT((Paramètres_Application!$L$2:$L$367=MONTH(DO51))*(DAY(DO51)=Paramètres_Application!$M$2:$M$367)*ROW(Paramètres_Application!$L$2:$L$367)))</f>
        <v xml:space="preserve"> Jacques</v>
      </c>
      <c r="DO52" s="82"/>
      <c r="DP52" s="83"/>
      <c r="DQ52" s="109"/>
      <c r="DR52" s="89"/>
      <c r="DS52" s="2"/>
      <c r="DT52" s="67">
        <f t="shared" ref="DT52" si="1126">DO51</f>
        <v>44402</v>
      </c>
      <c r="DU52" s="6"/>
      <c r="DV52" s="84"/>
      <c r="DW52" s="6"/>
      <c r="DX52" s="84"/>
      <c r="DY52" s="73"/>
      <c r="EA52" s="81" t="str">
        <f>INDEX(Paramètres_Application!$N$1:$N$367,SUMPRODUCT((Paramètres_Application!$L$2:$L$367=MONTH(EB51))*(DAY(EB51)=Paramètres_Application!$M$2:$M$367)*ROW(Paramètres_Application!$L$2:$L$367)))</f>
        <v xml:space="preserve"> Louis</v>
      </c>
      <c r="EB52" s="82"/>
      <c r="EC52" s="83"/>
      <c r="ED52" s="109"/>
      <c r="EE52" s="89"/>
      <c r="EF52" s="2"/>
      <c r="EG52" s="67">
        <f t="shared" ref="EG52" si="1127">EB51</f>
        <v>44433</v>
      </c>
      <c r="EH52" s="6"/>
      <c r="EI52" s="84"/>
      <c r="EJ52" s="6"/>
      <c r="EK52" s="84"/>
      <c r="EL52" s="73"/>
      <c r="EN52" s="81" t="str">
        <f>INDEX(Paramètres_Application!$N$1:$N$367,SUMPRODUCT((Paramètres_Application!$L$2:$L$367=MONTH(EO51))*(DAY(EO51)=Paramètres_Application!$M$2:$M$367)*ROW(Paramètres_Application!$L$2:$L$367)))</f>
        <v xml:space="preserve"> Hermann</v>
      </c>
      <c r="EO52" s="82"/>
      <c r="EP52" s="83"/>
      <c r="EQ52" s="109"/>
      <c r="ER52" s="89"/>
      <c r="ES52" s="2"/>
      <c r="ET52" s="67">
        <f t="shared" ref="ET52" si="1128">EO51</f>
        <v>44464</v>
      </c>
      <c r="EU52" s="6"/>
      <c r="EV52" s="84"/>
      <c r="EW52" s="6"/>
      <c r="EX52" s="84"/>
      <c r="EY52" s="73"/>
      <c r="FA52" s="81" t="str">
        <f>INDEX(Paramètres_Application!$N$1:$N$367,SUMPRODUCT((Paramètres_Application!$L$2:$L$367=MONTH(FB51))*(DAY(FB51)=Paramètres_Application!$M$2:$M$367)*ROW(Paramètres_Application!$L$2:$L$367)))</f>
        <v xml:space="preserve"> Crépin</v>
      </c>
      <c r="FB52" s="82"/>
      <c r="FC52" s="83"/>
      <c r="FD52" s="109"/>
      <c r="FE52" s="89"/>
      <c r="FF52" s="2"/>
      <c r="FG52" s="67">
        <f t="shared" ref="FG52" si="1129">FB51</f>
        <v>44494</v>
      </c>
      <c r="FH52" s="6"/>
      <c r="FI52" s="84"/>
      <c r="FJ52" s="6"/>
      <c r="FK52" s="84"/>
      <c r="FL52" s="73"/>
      <c r="FN52" s="81" t="str">
        <f>INDEX(Paramètres_Application!$N$1:$N$367,SUMPRODUCT((Paramètres_Application!$L$2:$L$367=MONTH(FO51))*(DAY(FO51)=Paramètres_Application!$M$2:$M$367)*ROW(Paramètres_Application!$L$2:$L$367)))</f>
        <v xml:space="preserve"> Catherine</v>
      </c>
      <c r="FO52" s="82"/>
      <c r="FP52" s="83"/>
      <c r="FQ52" s="109"/>
      <c r="FR52" s="89"/>
      <c r="FS52" s="32"/>
      <c r="FT52" s="67">
        <f t="shared" ref="FT52" si="1130">FO51</f>
        <v>44525</v>
      </c>
      <c r="FU52" s="6"/>
      <c r="FV52" s="84"/>
      <c r="FW52" s="6"/>
      <c r="FX52" s="84"/>
      <c r="FY52" s="73"/>
      <c r="GA52" s="81" t="str">
        <f>INDEX(Paramètres_Application!$N$1:$N$367,SUMPRODUCT((Paramètres_Application!$L$2:$L$367=MONTH(GB51))*(DAY(GB51)=Paramètres_Application!$M$2:$M$367)*ROW(Paramètres_Application!$L$2:$L$367)))</f>
        <v xml:space="preserve"> Noël</v>
      </c>
      <c r="GB52" s="82"/>
      <c r="GC52" s="83"/>
      <c r="GD52" s="109"/>
      <c r="GE52" s="89"/>
      <c r="GF52" s="2"/>
      <c r="GG52" s="67">
        <f t="shared" ref="GG52" si="1131">GB51</f>
        <v>44555</v>
      </c>
      <c r="GH52" s="6"/>
      <c r="GI52" s="84"/>
      <c r="GJ52" s="6"/>
      <c r="GK52" s="84"/>
      <c r="GL52" s="73"/>
      <c r="GN52" s="81" t="str">
        <f>INDEX(Paramètres_Application!$N$1:$N$367,SUMPRODUCT((Paramètres_Application!$L$2:$L$367=MONTH(GO51))*(DAY(GO51)=Paramètres_Application!$M$2:$M$367)*ROW(Paramètres_Application!$L$2:$L$367)))</f>
        <v xml:space="preserve"> Conversion de Paul</v>
      </c>
      <c r="GO52" s="82"/>
      <c r="GP52" s="83"/>
      <c r="GQ52" s="109"/>
      <c r="GR52" s="89"/>
      <c r="GS52" s="2"/>
      <c r="GT52" s="67">
        <f t="shared" ref="GT52" si="1132">GO51</f>
        <v>44586</v>
      </c>
      <c r="GU52" s="6"/>
      <c r="GV52" s="84"/>
      <c r="GW52" s="6"/>
      <c r="GX52" s="84"/>
      <c r="GY52" s="73"/>
    </row>
    <row r="53" spans="1:207" ht="22.5" customHeight="1" x14ac:dyDescent="0.25">
      <c r="A53" s="23" t="str">
        <f t="shared" si="13"/>
        <v>S</v>
      </c>
      <c r="B53" s="24">
        <f t="shared" ref="B53" si="1133">B51+1</f>
        <v>44191</v>
      </c>
      <c r="C53" s="22" t="str">
        <f>TEXT(B53-DATE(An-1,1,1)+((DATE(An,1,1)-DATE(An-1,1,1))-365),"000")&amp;" - "&amp;TEXT(DATE(An-1,12,31)-B53,"000")</f>
        <v>361 - 005</v>
      </c>
      <c r="D53" s="108" t="str">
        <f>IFERROR(INDEX(Paramètres_Application!$J$2:$J$35,MATCH(Calendrier_A3!B53,Paramètres_Application!$I$2:$I$35,0)),"")</f>
        <v/>
      </c>
      <c r="E53" s="88" t="str">
        <f>IF(A53="L","S" &amp; TEXT(INT((B53-LOOKUP(B53,DATE(YEAR(B53)+{-1;0;1},1,3)-WEEKDAY(DATE(YEAR(B53)+{-1;0;1},1,3))+2))/7)+1,"00"),"")</f>
        <v/>
      </c>
      <c r="F53" s="2"/>
      <c r="G53" s="67">
        <f t="shared" ref="G53" si="1134">B53</f>
        <v>44191</v>
      </c>
      <c r="H53" s="6"/>
      <c r="I53" s="84"/>
      <c r="J53" s="6"/>
      <c r="K53" s="84"/>
      <c r="L53" s="73"/>
      <c r="N53" s="9" t="str">
        <f t="shared" si="14"/>
        <v>M</v>
      </c>
      <c r="O53" s="21">
        <f t="shared" ref="O53" si="1135">O51+1</f>
        <v>44222</v>
      </c>
      <c r="P53" s="22" t="str">
        <f>TEXT(O53-DATE(An,1,1)+1,"000")&amp;" - "&amp;TEXT(DATE(An,12,31)-O51,"000")-1</f>
        <v>026 - 339</v>
      </c>
      <c r="Q53" s="108" t="str">
        <f>IFERROR(INDEX(Paramètres_Application!$J$2:$J$35,MATCH(Calendrier_A3!O53,Paramètres_Application!$I$2:$I$35,0)),"")</f>
        <v/>
      </c>
      <c r="R53" s="88" t="str">
        <f>IF(N53="L","S" &amp; TEXT(INT((O53-LOOKUP(O53,DATE(YEAR(O53)+{-1;0;1},1,3)-WEEKDAY(DATE(YEAR(O53)+{-1;0;1},1,3))+2))/7)+1,"00"),"")</f>
        <v/>
      </c>
      <c r="S53" s="2"/>
      <c r="T53" s="67">
        <f t="shared" ref="T53" si="1136">O53</f>
        <v>44222</v>
      </c>
      <c r="U53" s="6"/>
      <c r="V53" s="84"/>
      <c r="W53" s="6"/>
      <c r="X53" s="84"/>
      <c r="Y53" s="73"/>
      <c r="AA53" s="23" t="str">
        <f t="shared" si="15"/>
        <v>V</v>
      </c>
      <c r="AB53" s="24">
        <f t="shared" ref="AB53" si="1137">AB51+1</f>
        <v>44253</v>
      </c>
      <c r="AC53" s="22" t="str">
        <f>TEXT(AB53-DATE(An,1,1)+1,"000")&amp;" - "&amp;TEXT(DATE(An,12,31)-AB51,"000")-1</f>
        <v>057 - 308</v>
      </c>
      <c r="AD53" s="108" t="str">
        <f>IFERROR(INDEX(Paramètres_Application!$J$2:$J$35,MATCH(Calendrier_A3!AB53,Paramètres_Application!$I$2:$I$35,0)),"")</f>
        <v/>
      </c>
      <c r="AE53" s="88" t="str">
        <f>IF(AA53="L","S" &amp; TEXT(INT((AB53-LOOKUP(AB53,DATE(YEAR(AB53)+{-1;0;1},1,3)-WEEKDAY(DATE(YEAR(AB53)+{-1;0;1},1,3))+2))/7)+1,"00"),"")</f>
        <v/>
      </c>
      <c r="AF53" s="2"/>
      <c r="AG53" s="67">
        <f t="shared" ref="AG53" si="1138">AB53</f>
        <v>44253</v>
      </c>
      <c r="AH53" s="6"/>
      <c r="AI53" s="84"/>
      <c r="AJ53" s="6"/>
      <c r="AK53" s="84"/>
      <c r="AL53" s="73"/>
      <c r="AN53" s="23" t="str">
        <f t="shared" si="16"/>
        <v>V</v>
      </c>
      <c r="AO53" s="24">
        <f t="shared" ref="AO53" si="1139">AO51+1</f>
        <v>44281</v>
      </c>
      <c r="AP53" s="22" t="str">
        <f>TEXT(AO53-DATE(An,1,1)+1,"000")&amp;" - "&amp;TEXT(DATE(An,12,31)-AO51,"000")-1</f>
        <v>085 - 280</v>
      </c>
      <c r="AQ53" s="108" t="str">
        <f>IFERROR(INDEX(Paramètres_Application!$J$2:$J$35,MATCH(Calendrier_A3!AO53,Paramètres_Application!$I$2:$I$35,0)),"")</f>
        <v/>
      </c>
      <c r="AR53" s="88" t="str">
        <f>IF(AN53="L","S" &amp; TEXT(INT((AO53-LOOKUP(AO53,DATE(YEAR(AO53)+{-1;0;1},1,3)-WEEKDAY(DATE(YEAR(AO53)+{-1;0;1},1,3))+2))/7)+1,"00"),"")</f>
        <v/>
      </c>
      <c r="AS53" s="2"/>
      <c r="AT53" s="67">
        <f t="shared" ref="AT53" si="1140">AO53</f>
        <v>44281</v>
      </c>
      <c r="AU53" s="6"/>
      <c r="AV53" s="84"/>
      <c r="AW53" s="6"/>
      <c r="AX53" s="84"/>
      <c r="AY53" s="73"/>
      <c r="BA53" s="23" t="str">
        <f t="shared" si="17"/>
        <v>L</v>
      </c>
      <c r="BB53" s="24">
        <f t="shared" ref="BB53" si="1141">BB51+1</f>
        <v>44312</v>
      </c>
      <c r="BC53" s="22" t="str">
        <f>TEXT(BB53-DATE(An,1,1)+1,"000")&amp;" - "&amp;TEXT(DATE(An,12,31)-BB51,"000")-1</f>
        <v>116 - 249</v>
      </c>
      <c r="BD53" s="108" t="str">
        <f>IFERROR(INDEX(Paramètres_Application!$J$2:$J$35,MATCH(Calendrier_A3!BB53,Paramètres_Application!$I$2:$I$35,0)),"")</f>
        <v/>
      </c>
      <c r="BE53" s="88" t="str">
        <f>IF(BA53="L","S" &amp; TEXT(INT((BB53-LOOKUP(BB53,DATE(YEAR(BB53)+{-1;0;1},1,3)-WEEKDAY(DATE(YEAR(BB53)+{-1;0;1},1,3))+2))/7)+1,"00"),"")</f>
        <v>S17</v>
      </c>
      <c r="BF53" s="2"/>
      <c r="BG53" s="67">
        <f t="shared" ref="BG53" si="1142">BB53</f>
        <v>44312</v>
      </c>
      <c r="BH53" s="6"/>
      <c r="BI53" s="84"/>
      <c r="BJ53" s="6"/>
      <c r="BK53" s="84"/>
      <c r="BL53" s="73"/>
      <c r="BN53" s="23" t="str">
        <f t="shared" si="18"/>
        <v>M</v>
      </c>
      <c r="BO53" s="24">
        <f t="shared" ref="BO53" si="1143">BO51+1</f>
        <v>44342</v>
      </c>
      <c r="BP53" s="22" t="str">
        <f>TEXT(BO53-DATE(An,1,1)+1,"000")&amp;" - "&amp;TEXT(DATE(An,12,31)-BO51,"000")-1</f>
        <v>146 - 219</v>
      </c>
      <c r="BQ53" s="108" t="str">
        <f>IFERROR(INDEX(Paramètres_Application!$J$2:$J$35,MATCH(Calendrier_A3!BO53,Paramètres_Application!$I$2:$I$35,0)),"")</f>
        <v/>
      </c>
      <c r="BR53" s="88" t="str">
        <f>IF(BN53="L","S" &amp; TEXT(INT((BO53-LOOKUP(BO53,DATE(YEAR(BO53)+{-1;0;1},1,3)-WEEKDAY(DATE(YEAR(BO53)+{-1;0;1},1,3))+2))/7)+1,"00"),"")</f>
        <v/>
      </c>
      <c r="BS53" s="2"/>
      <c r="BT53" s="67">
        <f t="shared" ref="BT53" si="1144">BO53</f>
        <v>44342</v>
      </c>
      <c r="BU53" s="6"/>
      <c r="BV53" s="84"/>
      <c r="BW53" s="6"/>
      <c r="BX53" s="84"/>
      <c r="BY53" s="73"/>
      <c r="CA53" s="23" t="str">
        <f t="shared" si="19"/>
        <v>S</v>
      </c>
      <c r="CB53" s="24">
        <f t="shared" ref="CB53" si="1145">CB51+1</f>
        <v>44373</v>
      </c>
      <c r="CC53" s="22" t="str">
        <f>TEXT(CB53-DATE(An,1,1)+1,"000")&amp;" - "&amp;TEXT(DATE(An,12,31)-CB51,"000")-1</f>
        <v>177 - 188</v>
      </c>
      <c r="CD53" s="108" t="str">
        <f>IFERROR(INDEX(Paramètres_Application!$J$2:$J$35,MATCH(Calendrier_A3!CB53,Paramètres_Application!$I$2:$I$35,0)),"")</f>
        <v/>
      </c>
      <c r="CE53" s="88" t="str">
        <f>IF(CA53="L","S" &amp; TEXT(INT((CB53-LOOKUP(CB53,DATE(YEAR(CB53)+{-1;0;1},1,3)-WEEKDAY(DATE(YEAR(CB53)+{-1;0;1},1,3))+2))/7)+1,"00"),"")</f>
        <v/>
      </c>
      <c r="CF53" s="2"/>
      <c r="CG53" s="67">
        <f t="shared" ref="CG53" si="1146">CB53</f>
        <v>44373</v>
      </c>
      <c r="CH53" s="6"/>
      <c r="CI53" s="84"/>
      <c r="CJ53" s="6"/>
      <c r="CK53" s="84"/>
      <c r="CL53" s="73"/>
      <c r="CN53" s="23" t="str">
        <f t="shared" si="20"/>
        <v>L</v>
      </c>
      <c r="CO53" s="24">
        <f t="shared" ref="CO53" si="1147">CO51+1</f>
        <v>44403</v>
      </c>
      <c r="CP53" s="22" t="str">
        <f>TEXT(CO53-DATE(An,1,1)+1,"000")&amp;" - "&amp;TEXT(DATE(An,12,31)-CO51,"000")-1</f>
        <v>207 - 158</v>
      </c>
      <c r="CQ53" s="108" t="str">
        <f>IFERROR(INDEX(Paramètres_Application!$J$2:$J$35,MATCH(Calendrier_A3!CO53,Paramètres_Application!$I$2:$I$35,0)),"")</f>
        <v/>
      </c>
      <c r="CR53" s="88" t="str">
        <f>IF(CN53="L","S" &amp; TEXT(INT((CO53-LOOKUP(CO53,DATE(YEAR(CO53)+{-1;0;1},1,3)-WEEKDAY(DATE(YEAR(CO53)+{-1;0;1},1,3))+2))/7)+1,"00"),"")</f>
        <v>S30</v>
      </c>
      <c r="CS53" s="2"/>
      <c r="CT53" s="67">
        <f t="shared" ref="CT53" si="1148">CO53</f>
        <v>44403</v>
      </c>
      <c r="CU53" s="6"/>
      <c r="CV53" s="84"/>
      <c r="CW53" s="6"/>
      <c r="CX53" s="84"/>
      <c r="CY53" s="73"/>
      <c r="CZ53" s="18"/>
      <c r="DA53" s="23" t="str">
        <f t="shared" si="21"/>
        <v>S</v>
      </c>
      <c r="DB53" s="24">
        <f t="shared" ref="DB53" si="1149">DB51+1</f>
        <v>44373</v>
      </c>
      <c r="DC53" s="22" t="str">
        <f>TEXT(DB53-DATE(An,1,1)+1,"000")&amp;" - "&amp;TEXT(DATE(An,12,31)-DB51,"000")-1</f>
        <v>177 - 188</v>
      </c>
      <c r="DD53" s="108" t="str">
        <f>IFERROR(INDEX(Paramètres_Application!$J$2:$J$35,MATCH(Calendrier_A3!DB53,Paramètres_Application!$I$2:$I$35,0)),"")</f>
        <v/>
      </c>
      <c r="DE53" s="88" t="str">
        <f>IF(DA53="L","S" &amp; TEXT(INT((DB53-LOOKUP(DB53,DATE(YEAR(DB53)+{-1;0;1},1,3)-WEEKDAY(DATE(YEAR(DB53)+{-1;0;1},1,3))+2))/7)+1,"00"),"")</f>
        <v/>
      </c>
      <c r="DF53" s="2"/>
      <c r="DG53" s="67">
        <f t="shared" ref="DG53" si="1150">DB53</f>
        <v>44373</v>
      </c>
      <c r="DH53" s="6"/>
      <c r="DI53" s="84"/>
      <c r="DJ53" s="6"/>
      <c r="DK53" s="84"/>
      <c r="DL53" s="73"/>
      <c r="DN53" s="23" t="str">
        <f t="shared" si="22"/>
        <v>L</v>
      </c>
      <c r="DO53" s="24">
        <f t="shared" ref="DO53" si="1151">DO51+1</f>
        <v>44403</v>
      </c>
      <c r="DP53" s="22" t="str">
        <f>TEXT(DO53-DATE(An,1,1)+1,"000")&amp;" - "&amp;TEXT(DATE(An,12,31)-DO51,"000")-1</f>
        <v>207 - 158</v>
      </c>
      <c r="DQ53" s="108" t="str">
        <f>IFERROR(INDEX(Paramètres_Application!$J$2:$J$35,MATCH(Calendrier_A3!DO53,Paramètres_Application!$I$2:$I$35,0)),"")</f>
        <v/>
      </c>
      <c r="DR53" s="88" t="str">
        <f>IF(DN53="L","S" &amp; TEXT(INT((DO53-LOOKUP(DO53,DATE(YEAR(DO53)+{-1;0;1},1,3)-WEEKDAY(DATE(YEAR(DO53)+{-1;0;1},1,3))+2))/7)+1,"00"),"")</f>
        <v>S30</v>
      </c>
      <c r="DS53" s="2"/>
      <c r="DT53" s="67">
        <f t="shared" ref="DT53" si="1152">DO53</f>
        <v>44403</v>
      </c>
      <c r="DU53" s="6"/>
      <c r="DV53" s="84"/>
      <c r="DW53" s="6"/>
      <c r="DX53" s="84"/>
      <c r="DY53" s="73"/>
      <c r="EA53" s="23" t="str">
        <f t="shared" si="23"/>
        <v>J</v>
      </c>
      <c r="EB53" s="24">
        <f t="shared" ref="EB53" si="1153">EB51+1</f>
        <v>44434</v>
      </c>
      <c r="EC53" s="22" t="str">
        <f>TEXT(EB53-DATE(An,1,1)+1,"000")&amp;" - "&amp;TEXT(DATE(An,12,31)-EB51,"000")-1</f>
        <v>238 - 127</v>
      </c>
      <c r="ED53" s="108" t="str">
        <f>IFERROR(INDEX(Paramètres_Application!$J$2:$J$35,MATCH(Calendrier_A3!EB53,Paramètres_Application!$I$2:$I$35,0)),"")</f>
        <v/>
      </c>
      <c r="EE53" s="88" t="str">
        <f>IF(EA53="L","S" &amp; TEXT(INT((EB53-LOOKUP(EB53,DATE(YEAR(EB53)+{-1;0;1},1,3)-WEEKDAY(DATE(YEAR(EB53)+{-1;0;1},1,3))+2))/7)+1,"00"),"")</f>
        <v/>
      </c>
      <c r="EF53" s="2"/>
      <c r="EG53" s="67">
        <f t="shared" ref="EG53" si="1154">EB53</f>
        <v>44434</v>
      </c>
      <c r="EH53" s="6"/>
      <c r="EI53" s="84"/>
      <c r="EJ53" s="6"/>
      <c r="EK53" s="84"/>
      <c r="EL53" s="73"/>
      <c r="EN53" s="23" t="str">
        <f t="shared" si="24"/>
        <v>D</v>
      </c>
      <c r="EO53" s="24">
        <f t="shared" ref="EO53" si="1155">EO51+1</f>
        <v>44465</v>
      </c>
      <c r="EP53" s="22" t="str">
        <f>TEXT(EO53-DATE(An,1,1)+1,"000")&amp;" - "&amp;TEXT(DATE(An,12,31)-EO51,"000")-1</f>
        <v>269 - 96</v>
      </c>
      <c r="EQ53" s="108" t="str">
        <f>IFERROR(INDEX(Paramètres_Application!$J$2:$J$35,MATCH(Calendrier_A3!EO53,Paramètres_Application!$I$2:$I$35,0)),"")</f>
        <v/>
      </c>
      <c r="ER53" s="88" t="str">
        <f>IF(EN53="L","S" &amp; TEXT(INT((EO53-LOOKUP(EO53,DATE(YEAR(EO53)+{-1;0;1},1,3)-WEEKDAY(DATE(YEAR(EO53)+{-1;0;1},1,3))+2))/7)+1,"00"),"")</f>
        <v/>
      </c>
      <c r="ES53" s="2"/>
      <c r="ET53" s="67">
        <f t="shared" ref="ET53" si="1156">EO53</f>
        <v>44465</v>
      </c>
      <c r="EU53" s="6"/>
      <c r="EV53" s="84"/>
      <c r="EW53" s="6"/>
      <c r="EX53" s="84"/>
      <c r="EY53" s="73"/>
      <c r="FA53" s="23" t="str">
        <f t="shared" si="25"/>
        <v>M</v>
      </c>
      <c r="FB53" s="24">
        <f t="shared" ref="FB53" si="1157">FB51+1</f>
        <v>44495</v>
      </c>
      <c r="FC53" s="22" t="str">
        <f>TEXT(FB53-DATE(An,1,1)+1,"000")&amp;" - "&amp;TEXT(DATE(An,12,31)-FB51,"000")-1</f>
        <v>299 - 66</v>
      </c>
      <c r="FD53" s="108" t="str">
        <f>IFERROR(INDEX(Paramètres_Application!$J$2:$J$35,MATCH(Calendrier_A3!FB53,Paramètres_Application!$I$2:$I$35,0)),"")</f>
        <v/>
      </c>
      <c r="FE53" s="88" t="str">
        <f>IF(FA53="L","S" &amp; TEXT(INT((FB53-LOOKUP(FB53,DATE(YEAR(FB53)+{-1;0;1},1,3)-WEEKDAY(DATE(YEAR(FB53)+{-1;0;1},1,3))+2))/7)+1,"00"),"")</f>
        <v/>
      </c>
      <c r="FF53" s="2"/>
      <c r="FG53" s="67">
        <f t="shared" ref="FG53" si="1158">FB53</f>
        <v>44495</v>
      </c>
      <c r="FH53" s="6"/>
      <c r="FI53" s="84"/>
      <c r="FJ53" s="6"/>
      <c r="FK53" s="84"/>
      <c r="FL53" s="73"/>
      <c r="FN53" s="23" t="str">
        <f t="shared" si="26"/>
        <v>V</v>
      </c>
      <c r="FO53" s="24">
        <f t="shared" ref="FO53" si="1159">FO51+1</f>
        <v>44526</v>
      </c>
      <c r="FP53" s="22" t="str">
        <f>TEXT(FO53-DATE(An,1,1)+1,"000")&amp;" - "&amp;TEXT(DATE(An,12,31)-FO51,"000")-1</f>
        <v>330 - 35</v>
      </c>
      <c r="FQ53" s="108" t="str">
        <f>IFERROR(INDEX(Paramètres_Application!$J$2:$J$35,MATCH(Calendrier_A3!FO53,Paramètres_Application!$I$2:$I$35,0)),"")</f>
        <v/>
      </c>
      <c r="FR53" s="88" t="str">
        <f>IF(FN53="L","S" &amp; TEXT(INT((FO53-LOOKUP(FO53,DATE(YEAR(FO53)+{-1;0;1},1,3)-WEEKDAY(DATE(YEAR(FO53)+{-1;0;1},1,3))+2))/7)+1,"00"),"")</f>
        <v/>
      </c>
      <c r="FS53" s="32"/>
      <c r="FT53" s="67">
        <f t="shared" ref="FT53" si="1160">FO53</f>
        <v>44526</v>
      </c>
      <c r="FU53" s="6"/>
      <c r="FV53" s="84"/>
      <c r="FW53" s="6"/>
      <c r="FX53" s="84"/>
      <c r="FY53" s="73"/>
      <c r="GA53" s="23" t="str">
        <f t="shared" si="27"/>
        <v>D</v>
      </c>
      <c r="GB53" s="24">
        <f t="shared" ref="GB53" si="1161">GB51+1</f>
        <v>44556</v>
      </c>
      <c r="GC53" s="22" t="str">
        <f>TEXT(GB53-DATE(An,1,1)+1,"000")&amp;" - "&amp;TEXT(DATE(An,12,31)-GB51,"000")-1</f>
        <v>360 - 5</v>
      </c>
      <c r="GD53" s="108" t="str">
        <f>IFERROR(INDEX(Paramètres_Application!$J$2:$J$35,MATCH(Calendrier_A3!GB53,Paramètres_Application!$I$2:$I$35,0)),"")</f>
        <v/>
      </c>
      <c r="GE53" s="88" t="str">
        <f>IF(GA53="L","S" &amp; TEXT(INT((GB53-LOOKUP(GB53,DATE(YEAR(GB53)+{-1;0;1},1,3)-WEEKDAY(DATE(YEAR(GB53)+{-1;0;1},1,3))+2))/7)+1,"00"),"")</f>
        <v/>
      </c>
      <c r="GF53" s="2"/>
      <c r="GG53" s="67">
        <f t="shared" ref="GG53" si="1162">GB53</f>
        <v>44556</v>
      </c>
      <c r="GH53" s="6"/>
      <c r="GI53" s="84"/>
      <c r="GJ53" s="6"/>
      <c r="GK53" s="84"/>
      <c r="GL53" s="73"/>
      <c r="GN53" s="23" t="str">
        <f t="shared" si="28"/>
        <v>M</v>
      </c>
      <c r="GO53" s="24">
        <f t="shared" ref="GO53" si="1163">GO51+1</f>
        <v>44587</v>
      </c>
      <c r="GP53" s="22" t="str">
        <f>TEXT(GO53-DATE(An+1,1,1)+1,"000")&amp;" - "&amp;TEXT(DATE(An+1,12,31)-GO51,"000")-1</f>
        <v>026 - 339</v>
      </c>
      <c r="GQ53" s="108" t="str">
        <f>IFERROR(INDEX(Paramètres_Application!$J$2:$J$35,MATCH(Calendrier_A3!GO53,Paramètres_Application!$I$2:$I$35,0)),"")</f>
        <v/>
      </c>
      <c r="GR53" s="88" t="str">
        <f>IF(GN53="L","S" &amp; TEXT(INT((GO53-LOOKUP(GO53,DATE(YEAR(GO53)+{-1;0;1},1,3)-WEEKDAY(DATE(YEAR(GO53)+{-1;0;1},1,3))+2))/7)+1,"00"),"")</f>
        <v/>
      </c>
      <c r="GS53" s="2"/>
      <c r="GT53" s="67">
        <f t="shared" ref="GT53" si="1164">GO53</f>
        <v>44587</v>
      </c>
      <c r="GU53" s="6"/>
      <c r="GV53" s="84"/>
      <c r="GW53" s="6"/>
      <c r="GX53" s="84"/>
      <c r="GY53" s="73"/>
    </row>
    <row r="54" spans="1:207" ht="22.5" customHeight="1" x14ac:dyDescent="0.25">
      <c r="A54" s="81" t="str">
        <f>INDEX(Paramètres_Application!$N$1:$N$367,SUMPRODUCT((Paramètres_Application!$L$2:$L$367=MONTH(B53))*(DAY(B53)=Paramètres_Application!$M$2:$M$367)*ROW(Paramètres_Application!$L$2:$L$367)))</f>
        <v xml:space="preserve"> Etienne</v>
      </c>
      <c r="B54" s="82"/>
      <c r="C54" s="83"/>
      <c r="D54" s="109"/>
      <c r="E54" s="89"/>
      <c r="F54" s="2"/>
      <c r="G54" s="67">
        <f t="shared" ref="G54" si="1165">B53</f>
        <v>44191</v>
      </c>
      <c r="H54" s="6"/>
      <c r="I54" s="84"/>
      <c r="J54" s="6"/>
      <c r="K54" s="84"/>
      <c r="L54" s="73"/>
      <c r="N54" s="81" t="str">
        <f>INDEX(Paramètres_Application!$N$1:$N$367,SUMPRODUCT((Paramètres_Application!$L$2:$L$367=MONTH(O53))*(DAY(O53)=Paramètres_Application!$M$2:$M$367)*ROW(Paramètres_Application!$L$2:$L$367)))</f>
        <v xml:space="preserve"> Paule</v>
      </c>
      <c r="O54" s="82"/>
      <c r="P54" s="83"/>
      <c r="Q54" s="109"/>
      <c r="R54" s="89"/>
      <c r="S54" s="2"/>
      <c r="T54" s="67">
        <f t="shared" ref="T54" si="1166">O53</f>
        <v>44222</v>
      </c>
      <c r="U54" s="6"/>
      <c r="V54" s="84"/>
      <c r="W54" s="6"/>
      <c r="X54" s="84"/>
      <c r="Y54" s="73"/>
      <c r="AA54" s="81" t="str">
        <f>INDEX(Paramètres_Application!$N$1:$N$367,SUMPRODUCT((Paramètres_Application!$L$2:$L$367=MONTH(AB53))*(DAY(AB53)=Paramètres_Application!$M$2:$M$367)*ROW(Paramètres_Application!$L$2:$L$367)))</f>
        <v xml:space="preserve"> Nestor</v>
      </c>
      <c r="AB54" s="82"/>
      <c r="AC54" s="83"/>
      <c r="AD54" s="109"/>
      <c r="AE54" s="89"/>
      <c r="AF54" s="2"/>
      <c r="AG54" s="67">
        <f t="shared" ref="AG54" si="1167">AB53</f>
        <v>44253</v>
      </c>
      <c r="AH54" s="6"/>
      <c r="AI54" s="84"/>
      <c r="AJ54" s="6"/>
      <c r="AK54" s="84"/>
      <c r="AL54" s="73"/>
      <c r="AN54" s="81" t="str">
        <f>INDEX(Paramètres_Application!$N$1:$N$367,SUMPRODUCT((Paramètres_Application!$L$2:$L$367=MONTH(AO53))*(DAY(AO53)=Paramètres_Application!$M$2:$M$367)*ROW(Paramètres_Application!$L$2:$L$367)))</f>
        <v xml:space="preserve"> Larissa</v>
      </c>
      <c r="AO54" s="82"/>
      <c r="AP54" s="83"/>
      <c r="AQ54" s="109"/>
      <c r="AR54" s="89"/>
      <c r="AS54" s="2"/>
      <c r="AT54" s="67">
        <f t="shared" ref="AT54" si="1168">AO53</f>
        <v>44281</v>
      </c>
      <c r="AU54" s="6"/>
      <c r="AV54" s="84"/>
      <c r="AW54" s="6"/>
      <c r="AX54" s="84"/>
      <c r="AY54" s="73"/>
      <c r="BA54" s="81" t="str">
        <f>INDEX(Paramètres_Application!$N$1:$N$367,SUMPRODUCT((Paramètres_Application!$L$2:$L$367=MONTH(BB53))*(DAY(BB53)=Paramètres_Application!$M$2:$M$367)*ROW(Paramètres_Application!$L$2:$L$367)))</f>
        <v xml:space="preserve"> Alida</v>
      </c>
      <c r="BB54" s="82"/>
      <c r="BC54" s="83"/>
      <c r="BD54" s="109"/>
      <c r="BE54" s="89"/>
      <c r="BF54" s="2"/>
      <c r="BG54" s="67">
        <f t="shared" ref="BG54" si="1169">BB53</f>
        <v>44312</v>
      </c>
      <c r="BH54" s="6"/>
      <c r="BI54" s="84"/>
      <c r="BJ54" s="6"/>
      <c r="BK54" s="84"/>
      <c r="BL54" s="73"/>
      <c r="BN54" s="81" t="str">
        <f>INDEX(Paramètres_Application!$N$1:$N$367,SUMPRODUCT((Paramètres_Application!$L$2:$L$367=MONTH(BO53))*(DAY(BO53)=Paramètres_Application!$M$2:$M$367)*ROW(Paramètres_Application!$L$2:$L$367)))</f>
        <v xml:space="preserve"> Bérenger</v>
      </c>
      <c r="BO54" s="82"/>
      <c r="BP54" s="83"/>
      <c r="BQ54" s="109"/>
      <c r="BR54" s="89"/>
      <c r="BS54" s="2"/>
      <c r="BT54" s="67">
        <f t="shared" ref="BT54" si="1170">BO53</f>
        <v>44342</v>
      </c>
      <c r="BU54" s="6"/>
      <c r="BV54" s="84"/>
      <c r="BW54" s="6"/>
      <c r="BX54" s="84"/>
      <c r="BY54" s="73"/>
      <c r="CA54" s="81" t="str">
        <f>INDEX(Paramètres_Application!$N$1:$N$367,SUMPRODUCT((Paramètres_Application!$L$2:$L$367=MONTH(CB53))*(DAY(CB53)=Paramètres_Application!$M$2:$M$367)*ROW(Paramètres_Application!$L$2:$L$367)))</f>
        <v xml:space="preserve"> Anthelme</v>
      </c>
      <c r="CB54" s="82"/>
      <c r="CC54" s="83"/>
      <c r="CD54" s="109"/>
      <c r="CE54" s="89"/>
      <c r="CF54" s="2"/>
      <c r="CG54" s="67">
        <f t="shared" ref="CG54" si="1171">CB53</f>
        <v>44373</v>
      </c>
      <c r="CH54" s="6"/>
      <c r="CI54" s="84"/>
      <c r="CJ54" s="6"/>
      <c r="CK54" s="84"/>
      <c r="CL54" s="73"/>
      <c r="CN54" s="81" t="str">
        <f>INDEX(Paramètres_Application!$N$1:$N$367,SUMPRODUCT((Paramètres_Application!$L$2:$L$367=MONTH(CO53))*(DAY(CO53)=Paramètres_Application!$M$2:$M$367)*ROW(Paramètres_Application!$L$2:$L$367)))</f>
        <v xml:space="preserve"> Anne, Joachin</v>
      </c>
      <c r="CO54" s="82"/>
      <c r="CP54" s="83"/>
      <c r="CQ54" s="109"/>
      <c r="CR54" s="89"/>
      <c r="CS54" s="2"/>
      <c r="CT54" s="67">
        <f t="shared" ref="CT54" si="1172">CO53</f>
        <v>44403</v>
      </c>
      <c r="CU54" s="6"/>
      <c r="CV54" s="84"/>
      <c r="CW54" s="6"/>
      <c r="CX54" s="84"/>
      <c r="CY54" s="73"/>
      <c r="CZ54" s="18"/>
      <c r="DA54" s="81" t="str">
        <f>INDEX(Paramètres_Application!$N$1:$N$367,SUMPRODUCT((Paramètres_Application!$L$2:$L$367=MONTH(DB53))*(DAY(DB53)=Paramètres_Application!$M$2:$M$367)*ROW(Paramètres_Application!$L$2:$L$367)))</f>
        <v xml:space="preserve"> Anthelme</v>
      </c>
      <c r="DB54" s="82"/>
      <c r="DC54" s="83"/>
      <c r="DD54" s="109"/>
      <c r="DE54" s="89"/>
      <c r="DF54" s="2"/>
      <c r="DG54" s="67">
        <f t="shared" ref="DG54" si="1173">DB53</f>
        <v>44373</v>
      </c>
      <c r="DH54" s="6"/>
      <c r="DI54" s="84"/>
      <c r="DJ54" s="6"/>
      <c r="DK54" s="84"/>
      <c r="DL54" s="73"/>
      <c r="DN54" s="81" t="str">
        <f>INDEX(Paramètres_Application!$N$1:$N$367,SUMPRODUCT((Paramètres_Application!$L$2:$L$367=MONTH(DO53))*(DAY(DO53)=Paramètres_Application!$M$2:$M$367)*ROW(Paramètres_Application!$L$2:$L$367)))</f>
        <v xml:space="preserve"> Anne, Joachin</v>
      </c>
      <c r="DO54" s="82"/>
      <c r="DP54" s="83"/>
      <c r="DQ54" s="109"/>
      <c r="DR54" s="89"/>
      <c r="DS54" s="2"/>
      <c r="DT54" s="67">
        <f t="shared" ref="DT54" si="1174">DO53</f>
        <v>44403</v>
      </c>
      <c r="DU54" s="6"/>
      <c r="DV54" s="84"/>
      <c r="DW54" s="6"/>
      <c r="DX54" s="84"/>
      <c r="DY54" s="73"/>
      <c r="EA54" s="81" t="str">
        <f>INDEX(Paramètres_Application!$N$1:$N$367,SUMPRODUCT((Paramètres_Application!$L$2:$L$367=MONTH(EB53))*(DAY(EB53)=Paramètres_Application!$M$2:$M$367)*ROW(Paramètres_Application!$L$2:$L$367)))</f>
        <v xml:space="preserve"> Natacha</v>
      </c>
      <c r="EB54" s="82"/>
      <c r="EC54" s="83"/>
      <c r="ED54" s="109"/>
      <c r="EE54" s="89"/>
      <c r="EF54" s="2"/>
      <c r="EG54" s="67">
        <f t="shared" ref="EG54" si="1175">EB53</f>
        <v>44434</v>
      </c>
      <c r="EH54" s="6"/>
      <c r="EI54" s="84"/>
      <c r="EJ54" s="6"/>
      <c r="EK54" s="84"/>
      <c r="EL54" s="73"/>
      <c r="EN54" s="81" t="str">
        <f>INDEX(Paramètres_Application!$N$1:$N$367,SUMPRODUCT((Paramètres_Application!$L$2:$L$367=MONTH(EO53))*(DAY(EO53)=Paramètres_Application!$M$2:$M$367)*ROW(Paramètres_Application!$L$2:$L$367)))</f>
        <v xml:space="preserve"> Côme, Damien</v>
      </c>
      <c r="EO54" s="82"/>
      <c r="EP54" s="83"/>
      <c r="EQ54" s="109"/>
      <c r="ER54" s="89"/>
      <c r="ES54" s="2"/>
      <c r="ET54" s="67">
        <f t="shared" ref="ET54" si="1176">EO53</f>
        <v>44465</v>
      </c>
      <c r="EU54" s="6"/>
      <c r="EV54" s="84"/>
      <c r="EW54" s="6"/>
      <c r="EX54" s="84"/>
      <c r="EY54" s="73"/>
      <c r="FA54" s="81" t="str">
        <f>INDEX(Paramètres_Application!$N$1:$N$367,SUMPRODUCT((Paramètres_Application!$L$2:$L$367=MONTH(FB53))*(DAY(FB53)=Paramètres_Application!$M$2:$M$367)*ROW(Paramètres_Application!$L$2:$L$367)))</f>
        <v xml:space="preserve"> Dimitri</v>
      </c>
      <c r="FB54" s="82"/>
      <c r="FC54" s="83"/>
      <c r="FD54" s="109"/>
      <c r="FE54" s="89"/>
      <c r="FF54" s="2"/>
      <c r="FG54" s="67">
        <f t="shared" ref="FG54" si="1177">FB53</f>
        <v>44495</v>
      </c>
      <c r="FH54" s="6"/>
      <c r="FI54" s="84"/>
      <c r="FJ54" s="6"/>
      <c r="FK54" s="84"/>
      <c r="FL54" s="73"/>
      <c r="FN54" s="81" t="str">
        <f>INDEX(Paramètres_Application!$N$1:$N$367,SUMPRODUCT((Paramètres_Application!$L$2:$L$367=MONTH(FO53))*(DAY(FO53)=Paramètres_Application!$M$2:$M$367)*ROW(Paramètres_Application!$L$2:$L$367)))</f>
        <v xml:space="preserve"> Delphine</v>
      </c>
      <c r="FO54" s="82"/>
      <c r="FP54" s="83"/>
      <c r="FQ54" s="109"/>
      <c r="FR54" s="89"/>
      <c r="FS54" s="32"/>
      <c r="FT54" s="67">
        <f t="shared" ref="FT54" si="1178">FO53</f>
        <v>44526</v>
      </c>
      <c r="FU54" s="6"/>
      <c r="FV54" s="84"/>
      <c r="FW54" s="6"/>
      <c r="FX54" s="84"/>
      <c r="FY54" s="73"/>
      <c r="GA54" s="81" t="str">
        <f>INDEX(Paramètres_Application!$N$1:$N$367,SUMPRODUCT((Paramètres_Application!$L$2:$L$367=MONTH(GB53))*(DAY(GB53)=Paramètres_Application!$M$2:$M$367)*ROW(Paramètres_Application!$L$2:$L$367)))</f>
        <v xml:space="preserve"> Etienne</v>
      </c>
      <c r="GB54" s="82"/>
      <c r="GC54" s="83"/>
      <c r="GD54" s="109"/>
      <c r="GE54" s="89"/>
      <c r="GF54" s="2"/>
      <c r="GG54" s="67">
        <f t="shared" ref="GG54" si="1179">GB53</f>
        <v>44556</v>
      </c>
      <c r="GH54" s="6"/>
      <c r="GI54" s="84"/>
      <c r="GJ54" s="6"/>
      <c r="GK54" s="84"/>
      <c r="GL54" s="73"/>
      <c r="GN54" s="81" t="str">
        <f>INDEX(Paramètres_Application!$N$1:$N$367,SUMPRODUCT((Paramètres_Application!$L$2:$L$367=MONTH(GO53))*(DAY(GO53)=Paramètres_Application!$M$2:$M$367)*ROW(Paramètres_Application!$L$2:$L$367)))</f>
        <v xml:space="preserve"> Paule</v>
      </c>
      <c r="GO54" s="82"/>
      <c r="GP54" s="83"/>
      <c r="GQ54" s="109"/>
      <c r="GR54" s="89"/>
      <c r="GS54" s="2"/>
      <c r="GT54" s="67">
        <f t="shared" ref="GT54" si="1180">GO53</f>
        <v>44587</v>
      </c>
      <c r="GU54" s="6"/>
      <c r="GV54" s="84"/>
      <c r="GW54" s="6"/>
      <c r="GX54" s="84"/>
      <c r="GY54" s="73"/>
    </row>
    <row r="55" spans="1:207" ht="22.5" customHeight="1" x14ac:dyDescent="0.25">
      <c r="A55" s="23" t="str">
        <f t="shared" si="13"/>
        <v>D</v>
      </c>
      <c r="B55" s="24">
        <f t="shared" ref="B55" si="1181">B53+1</f>
        <v>44192</v>
      </c>
      <c r="C55" s="22" t="str">
        <f>TEXT(B55-DATE(An-1,1,1)+((DATE(An,1,1)-DATE(An-1,1,1))-365),"000")&amp;" - "&amp;TEXT(DATE(An-1,12,31)-B55,"000")</f>
        <v>362 - 004</v>
      </c>
      <c r="D55" s="108" t="str">
        <f>IFERROR(INDEX(Paramètres_Application!$J$2:$J$35,MATCH(Calendrier_A3!B55,Paramètres_Application!$I$2:$I$35,0)),"")</f>
        <v/>
      </c>
      <c r="E55" s="88" t="str">
        <f>IF(A55="L","S" &amp; TEXT(INT((B55-LOOKUP(B55,DATE(YEAR(B55)+{-1;0;1},1,3)-WEEKDAY(DATE(YEAR(B55)+{-1;0;1},1,3))+2))/7)+1,"00"),"")</f>
        <v/>
      </c>
      <c r="F55" s="2"/>
      <c r="G55" s="67">
        <f t="shared" ref="G55" si="1182">B55</f>
        <v>44192</v>
      </c>
      <c r="H55" s="6"/>
      <c r="I55" s="84"/>
      <c r="J55" s="6"/>
      <c r="K55" s="84"/>
      <c r="L55" s="73"/>
      <c r="N55" s="9" t="str">
        <f t="shared" si="14"/>
        <v>M</v>
      </c>
      <c r="O55" s="21">
        <f t="shared" ref="O55" si="1183">O53+1</f>
        <v>44223</v>
      </c>
      <c r="P55" s="22" t="str">
        <f>TEXT(O55-DATE(An,1,1)+1,"000")&amp;" - "&amp;TEXT(DATE(An,12,31)-O53,"000")-1</f>
        <v>027 - 338</v>
      </c>
      <c r="Q55" s="108" t="str">
        <f>IFERROR(INDEX(Paramètres_Application!$J$2:$J$35,MATCH(Calendrier_A3!O55,Paramètres_Application!$I$2:$I$35,0)),"")</f>
        <v/>
      </c>
      <c r="R55" s="88" t="str">
        <f>IF(N55="L","S" &amp; TEXT(INT((O55-LOOKUP(O55,DATE(YEAR(O55)+{-1;0;1},1,3)-WEEKDAY(DATE(YEAR(O55)+{-1;0;1},1,3))+2))/7)+1,"00"),"")</f>
        <v/>
      </c>
      <c r="S55" s="2"/>
      <c r="T55" s="67">
        <f t="shared" ref="T55" si="1184">O55</f>
        <v>44223</v>
      </c>
      <c r="U55" s="6"/>
      <c r="V55" s="84"/>
      <c r="W55" s="6"/>
      <c r="X55" s="84"/>
      <c r="Y55" s="73"/>
      <c r="AA55" s="23" t="str">
        <f t="shared" si="15"/>
        <v>S</v>
      </c>
      <c r="AB55" s="24">
        <f t="shared" ref="AB55" si="1185">AB53+1</f>
        <v>44254</v>
      </c>
      <c r="AC55" s="22" t="str">
        <f>TEXT(AB55-DATE(An,1,1)+1,"000")&amp;" - "&amp;TEXT(DATE(An,12,31)-AB53,"000")-1</f>
        <v>058 - 307</v>
      </c>
      <c r="AD55" s="108" t="str">
        <f>IFERROR(INDEX(Paramètres_Application!$J$2:$J$35,MATCH(Calendrier_A3!AB55,Paramètres_Application!$I$2:$I$35,0)),"")</f>
        <v/>
      </c>
      <c r="AE55" s="88" t="str">
        <f>IF(AA55="L","S" &amp; TEXT(INT((AB55-LOOKUP(AB55,DATE(YEAR(AB55)+{-1;0;1},1,3)-WEEKDAY(DATE(YEAR(AB55)+{-1;0;1},1,3))+2))/7)+1,"00"),"")</f>
        <v/>
      </c>
      <c r="AF55" s="2"/>
      <c r="AG55" s="67">
        <f t="shared" ref="AG55" si="1186">AB55</f>
        <v>44254</v>
      </c>
      <c r="AH55" s="6"/>
      <c r="AI55" s="84"/>
      <c r="AJ55" s="6"/>
      <c r="AK55" s="84"/>
      <c r="AL55" s="73"/>
      <c r="AN55" s="23" t="str">
        <f t="shared" si="16"/>
        <v>S</v>
      </c>
      <c r="AO55" s="24">
        <f t="shared" ref="AO55" si="1187">AO53+1</f>
        <v>44282</v>
      </c>
      <c r="AP55" s="22" t="str">
        <f>TEXT(AO55-DATE(An,1,1)+1,"000")&amp;" - "&amp;TEXT(DATE(An,12,31)-AO53,"000")-1</f>
        <v>086 - 279</v>
      </c>
      <c r="AQ55" s="108" t="str">
        <f>IFERROR(INDEX(Paramètres_Application!$J$2:$J$35,MATCH(Calendrier_A3!AO55,Paramètres_Application!$I$2:$I$35,0)),"")</f>
        <v/>
      </c>
      <c r="AR55" s="88" t="str">
        <f>IF(AN55="L","S" &amp; TEXT(INT((AO55-LOOKUP(AO55,DATE(YEAR(AO55)+{-1;0;1},1,3)-WEEKDAY(DATE(YEAR(AO55)+{-1;0;1},1,3))+2))/7)+1,"00"),"")</f>
        <v/>
      </c>
      <c r="AS55" s="2"/>
      <c r="AT55" s="67">
        <f t="shared" ref="AT55" si="1188">AO55</f>
        <v>44282</v>
      </c>
      <c r="AU55" s="6"/>
      <c r="AV55" s="84"/>
      <c r="AW55" s="6"/>
      <c r="AX55" s="84"/>
      <c r="AY55" s="73"/>
      <c r="BA55" s="23" t="str">
        <f t="shared" si="17"/>
        <v>M</v>
      </c>
      <c r="BB55" s="24">
        <f t="shared" ref="BB55" si="1189">BB53+1</f>
        <v>44313</v>
      </c>
      <c r="BC55" s="22" t="str">
        <f>TEXT(BB55-DATE(An,1,1)+1,"000")&amp;" - "&amp;TEXT(DATE(An,12,31)-BB53,"000")-1</f>
        <v>117 - 248</v>
      </c>
      <c r="BD55" s="108" t="str">
        <f>IFERROR(INDEX(Paramètres_Application!$J$2:$J$35,MATCH(Calendrier_A3!BB55,Paramètres_Application!$I$2:$I$35,0)),"")</f>
        <v/>
      </c>
      <c r="BE55" s="88" t="str">
        <f>IF(BA55="L","S" &amp; TEXT(INT((BB55-LOOKUP(BB55,DATE(YEAR(BB55)+{-1;0;1},1,3)-WEEKDAY(DATE(YEAR(BB55)+{-1;0;1},1,3))+2))/7)+1,"00"),"")</f>
        <v/>
      </c>
      <c r="BF55" s="2"/>
      <c r="BG55" s="67">
        <f t="shared" ref="BG55" si="1190">BB55</f>
        <v>44313</v>
      </c>
      <c r="BH55" s="6"/>
      <c r="BI55" s="84"/>
      <c r="BJ55" s="6"/>
      <c r="BK55" s="84"/>
      <c r="BL55" s="73"/>
      <c r="BN55" s="23" t="str">
        <f t="shared" si="18"/>
        <v>J</v>
      </c>
      <c r="BO55" s="24">
        <f t="shared" ref="BO55" si="1191">BO53+1</f>
        <v>44343</v>
      </c>
      <c r="BP55" s="22" t="str">
        <f>TEXT(BO55-DATE(An,1,1)+1,"000")&amp;" - "&amp;TEXT(DATE(An,12,31)-BO53,"000")-1</f>
        <v>147 - 218</v>
      </c>
      <c r="BQ55" s="108" t="str">
        <f>IFERROR(INDEX(Paramètres_Application!$J$2:$J$35,MATCH(Calendrier_A3!BO55,Paramètres_Application!$I$2:$I$35,0)),"")</f>
        <v/>
      </c>
      <c r="BR55" s="88" t="str">
        <f>IF(BN55="L","S" &amp; TEXT(INT((BO55-LOOKUP(BO55,DATE(YEAR(BO55)+{-1;0;1},1,3)-WEEKDAY(DATE(YEAR(BO55)+{-1;0;1},1,3))+2))/7)+1,"00"),"")</f>
        <v/>
      </c>
      <c r="BS55" s="2"/>
      <c r="BT55" s="67">
        <f t="shared" ref="BT55" si="1192">BO55</f>
        <v>44343</v>
      </c>
      <c r="BU55" s="6"/>
      <c r="BV55" s="84"/>
      <c r="BW55" s="6"/>
      <c r="BX55" s="84"/>
      <c r="BY55" s="73"/>
      <c r="CA55" s="23" t="str">
        <f t="shared" si="19"/>
        <v>D</v>
      </c>
      <c r="CB55" s="24">
        <f t="shared" ref="CB55" si="1193">CB53+1</f>
        <v>44374</v>
      </c>
      <c r="CC55" s="22" t="str">
        <f>TEXT(CB55-DATE(An,1,1)+1,"000")&amp;" - "&amp;TEXT(DATE(An,12,31)-CB53,"000")-1</f>
        <v>178 - 187</v>
      </c>
      <c r="CD55" s="108" t="str">
        <f>IFERROR(INDEX(Paramètres_Application!$J$2:$J$35,MATCH(Calendrier_A3!CB55,Paramètres_Application!$I$2:$I$35,0)),"")</f>
        <v/>
      </c>
      <c r="CE55" s="88" t="str">
        <f>IF(CA55="L","S" &amp; TEXT(INT((CB55-LOOKUP(CB55,DATE(YEAR(CB55)+{-1;0;1},1,3)-WEEKDAY(DATE(YEAR(CB55)+{-1;0;1},1,3))+2))/7)+1,"00"),"")</f>
        <v/>
      </c>
      <c r="CF55" s="2"/>
      <c r="CG55" s="67">
        <f t="shared" ref="CG55" si="1194">CB55</f>
        <v>44374</v>
      </c>
      <c r="CH55" s="6"/>
      <c r="CI55" s="84"/>
      <c r="CJ55" s="6"/>
      <c r="CK55" s="84"/>
      <c r="CL55" s="73"/>
      <c r="CN55" s="23" t="str">
        <f t="shared" si="20"/>
        <v>M</v>
      </c>
      <c r="CO55" s="24">
        <f t="shared" ref="CO55" si="1195">CO53+1</f>
        <v>44404</v>
      </c>
      <c r="CP55" s="22" t="str">
        <f>TEXT(CO55-DATE(An,1,1)+1,"000")&amp;" - "&amp;TEXT(DATE(An,12,31)-CO53,"000")-1</f>
        <v>208 - 157</v>
      </c>
      <c r="CQ55" s="108" t="str">
        <f>IFERROR(INDEX(Paramètres_Application!$J$2:$J$35,MATCH(Calendrier_A3!CO55,Paramètres_Application!$I$2:$I$35,0)),"")</f>
        <v/>
      </c>
      <c r="CR55" s="88" t="str">
        <f>IF(CN55="L","S" &amp; TEXT(INT((CO55-LOOKUP(CO55,DATE(YEAR(CO55)+{-1;0;1},1,3)-WEEKDAY(DATE(YEAR(CO55)+{-1;0;1},1,3))+2))/7)+1,"00"),"")</f>
        <v/>
      </c>
      <c r="CS55" s="2"/>
      <c r="CT55" s="67">
        <f t="shared" ref="CT55" si="1196">CO55</f>
        <v>44404</v>
      </c>
      <c r="CU55" s="6"/>
      <c r="CV55" s="84"/>
      <c r="CW55" s="6"/>
      <c r="CX55" s="84"/>
      <c r="CY55" s="73"/>
      <c r="CZ55" s="18"/>
      <c r="DA55" s="23" t="str">
        <f t="shared" si="21"/>
        <v>D</v>
      </c>
      <c r="DB55" s="24">
        <f t="shared" ref="DB55" si="1197">DB53+1</f>
        <v>44374</v>
      </c>
      <c r="DC55" s="22" t="str">
        <f>TEXT(DB55-DATE(An,1,1)+1,"000")&amp;" - "&amp;TEXT(DATE(An,12,31)-DB53,"000")-1</f>
        <v>178 - 187</v>
      </c>
      <c r="DD55" s="108" t="str">
        <f>IFERROR(INDEX(Paramètres_Application!$J$2:$J$35,MATCH(Calendrier_A3!DB55,Paramètres_Application!$I$2:$I$35,0)),"")</f>
        <v/>
      </c>
      <c r="DE55" s="88" t="str">
        <f>IF(DA55="L","S" &amp; TEXT(INT((DB55-LOOKUP(DB55,DATE(YEAR(DB55)+{-1;0;1},1,3)-WEEKDAY(DATE(YEAR(DB55)+{-1;0;1},1,3))+2))/7)+1,"00"),"")</f>
        <v/>
      </c>
      <c r="DF55" s="2"/>
      <c r="DG55" s="67">
        <f t="shared" ref="DG55" si="1198">DB55</f>
        <v>44374</v>
      </c>
      <c r="DH55" s="6"/>
      <c r="DI55" s="84"/>
      <c r="DJ55" s="6"/>
      <c r="DK55" s="84"/>
      <c r="DL55" s="73"/>
      <c r="DN55" s="23" t="str">
        <f t="shared" si="22"/>
        <v>M</v>
      </c>
      <c r="DO55" s="24">
        <f t="shared" ref="DO55" si="1199">DO53+1</f>
        <v>44404</v>
      </c>
      <c r="DP55" s="22" t="str">
        <f>TEXT(DO55-DATE(An,1,1)+1,"000")&amp;" - "&amp;TEXT(DATE(An,12,31)-DO53,"000")-1</f>
        <v>208 - 157</v>
      </c>
      <c r="DQ55" s="108" t="str">
        <f>IFERROR(INDEX(Paramètres_Application!$J$2:$J$35,MATCH(Calendrier_A3!DO55,Paramètres_Application!$I$2:$I$35,0)),"")</f>
        <v/>
      </c>
      <c r="DR55" s="88" t="str">
        <f>IF(DN55="L","S" &amp; TEXT(INT((DO55-LOOKUP(DO55,DATE(YEAR(DO55)+{-1;0;1},1,3)-WEEKDAY(DATE(YEAR(DO55)+{-1;0;1},1,3))+2))/7)+1,"00"),"")</f>
        <v/>
      </c>
      <c r="DS55" s="2"/>
      <c r="DT55" s="67">
        <f t="shared" ref="DT55" si="1200">DO55</f>
        <v>44404</v>
      </c>
      <c r="DU55" s="6"/>
      <c r="DV55" s="84"/>
      <c r="DW55" s="6"/>
      <c r="DX55" s="84"/>
      <c r="DY55" s="73"/>
      <c r="EA55" s="23" t="str">
        <f t="shared" si="23"/>
        <v>V</v>
      </c>
      <c r="EB55" s="24">
        <f t="shared" ref="EB55" si="1201">EB53+1</f>
        <v>44435</v>
      </c>
      <c r="EC55" s="22" t="str">
        <f>TEXT(EB55-DATE(An,1,1)+1,"000")&amp;" - "&amp;TEXT(DATE(An,12,31)-EB53,"000")-1</f>
        <v>239 - 126</v>
      </c>
      <c r="ED55" s="108" t="str">
        <f>IFERROR(INDEX(Paramètres_Application!$J$2:$J$35,MATCH(Calendrier_A3!EB55,Paramètres_Application!$I$2:$I$35,0)),"")</f>
        <v/>
      </c>
      <c r="EE55" s="88" t="str">
        <f>IF(EA55="L","S" &amp; TEXT(INT((EB55-LOOKUP(EB55,DATE(YEAR(EB55)+{-1;0;1},1,3)-WEEKDAY(DATE(YEAR(EB55)+{-1;0;1},1,3))+2))/7)+1,"00"),"")</f>
        <v/>
      </c>
      <c r="EF55" s="2"/>
      <c r="EG55" s="67">
        <f t="shared" ref="EG55" si="1202">EB55</f>
        <v>44435</v>
      </c>
      <c r="EH55" s="6"/>
      <c r="EI55" s="84"/>
      <c r="EJ55" s="6"/>
      <c r="EK55" s="84"/>
      <c r="EL55" s="73"/>
      <c r="EN55" s="23" t="str">
        <f t="shared" si="24"/>
        <v>L</v>
      </c>
      <c r="EO55" s="24">
        <f t="shared" ref="EO55" si="1203">EO53+1</f>
        <v>44466</v>
      </c>
      <c r="EP55" s="22" t="str">
        <f>TEXT(EO55-DATE(An,1,1)+1,"000")&amp;" - "&amp;TEXT(DATE(An,12,31)-EO53,"000")-1</f>
        <v>270 - 95</v>
      </c>
      <c r="EQ55" s="108" t="str">
        <f>IFERROR(INDEX(Paramètres_Application!$J$2:$J$35,MATCH(Calendrier_A3!EO55,Paramètres_Application!$I$2:$I$35,0)),"")</f>
        <v/>
      </c>
      <c r="ER55" s="88" t="str">
        <f>IF(EN55="L","S" &amp; TEXT(INT((EO55-LOOKUP(EO55,DATE(YEAR(EO55)+{-1;0;1},1,3)-WEEKDAY(DATE(YEAR(EO55)+{-1;0;1},1,3))+2))/7)+1,"00"),"")</f>
        <v>S39</v>
      </c>
      <c r="ES55" s="2"/>
      <c r="ET55" s="67">
        <f t="shared" ref="ET55" si="1204">EO55</f>
        <v>44466</v>
      </c>
      <c r="EU55" s="6"/>
      <c r="EV55" s="84"/>
      <c r="EW55" s="6"/>
      <c r="EX55" s="84"/>
      <c r="EY55" s="73"/>
      <c r="FA55" s="23" t="str">
        <f t="shared" si="25"/>
        <v>M</v>
      </c>
      <c r="FB55" s="24">
        <f t="shared" ref="FB55" si="1205">FB53+1</f>
        <v>44496</v>
      </c>
      <c r="FC55" s="22" t="str">
        <f>TEXT(FB55-DATE(An,1,1)+1,"000")&amp;" - "&amp;TEXT(DATE(An,12,31)-FB53,"000")-1</f>
        <v>300 - 65</v>
      </c>
      <c r="FD55" s="108" t="str">
        <f>IFERROR(INDEX(Paramètres_Application!$J$2:$J$35,MATCH(Calendrier_A3!FB55,Paramètres_Application!$I$2:$I$35,0)),"")</f>
        <v/>
      </c>
      <c r="FE55" s="88" t="str">
        <f>IF(FA55="L","S" &amp; TEXT(INT((FB55-LOOKUP(FB55,DATE(YEAR(FB55)+{-1;0;1},1,3)-WEEKDAY(DATE(YEAR(FB55)+{-1;0;1},1,3))+2))/7)+1,"00"),"")</f>
        <v/>
      </c>
      <c r="FF55" s="2"/>
      <c r="FG55" s="67">
        <f t="shared" ref="FG55" si="1206">FB55</f>
        <v>44496</v>
      </c>
      <c r="FH55" s="6"/>
      <c r="FI55" s="84"/>
      <c r="FJ55" s="6"/>
      <c r="FK55" s="84"/>
      <c r="FL55" s="73"/>
      <c r="FN55" s="23" t="str">
        <f t="shared" si="26"/>
        <v>S</v>
      </c>
      <c r="FO55" s="24">
        <f t="shared" ref="FO55" si="1207">FO53+1</f>
        <v>44527</v>
      </c>
      <c r="FP55" s="22" t="str">
        <f>TEXT(FO55-DATE(An,1,1)+1,"000")&amp;" - "&amp;TEXT(DATE(An,12,31)-FO53,"000")-1</f>
        <v>331 - 34</v>
      </c>
      <c r="FQ55" s="108" t="str">
        <f>IFERROR(INDEX(Paramètres_Application!$J$2:$J$35,MATCH(Calendrier_A3!FO55,Paramètres_Application!$I$2:$I$35,0)),"")</f>
        <v/>
      </c>
      <c r="FR55" s="88" t="str">
        <f>IF(FN55="L","S" &amp; TEXT(INT((FO55-LOOKUP(FO55,DATE(YEAR(FO55)+{-1;0;1},1,3)-WEEKDAY(DATE(YEAR(FO55)+{-1;0;1},1,3))+2))/7)+1,"00"),"")</f>
        <v/>
      </c>
      <c r="FS55" s="32"/>
      <c r="FT55" s="67">
        <f t="shared" ref="FT55" si="1208">FO55</f>
        <v>44527</v>
      </c>
      <c r="FU55" s="6"/>
      <c r="FV55" s="84"/>
      <c r="FW55" s="6"/>
      <c r="FX55" s="84"/>
      <c r="FY55" s="73"/>
      <c r="GA55" s="23" t="str">
        <f t="shared" si="27"/>
        <v>L</v>
      </c>
      <c r="GB55" s="24">
        <f t="shared" ref="GB55" si="1209">GB53+1</f>
        <v>44557</v>
      </c>
      <c r="GC55" s="22" t="str">
        <f>TEXT(GB55-DATE(An,1,1)+1,"000")&amp;" - "&amp;TEXT(DATE(An,12,31)-GB53,"000")-1</f>
        <v>361 - 4</v>
      </c>
      <c r="GD55" s="108" t="str">
        <f>IFERROR(INDEX(Paramètres_Application!$J$2:$J$35,MATCH(Calendrier_A3!GB55,Paramètres_Application!$I$2:$I$35,0)),"")</f>
        <v/>
      </c>
      <c r="GE55" s="88" t="str">
        <f>IF(GA55="L","S" &amp; TEXT(INT((GB55-LOOKUP(GB55,DATE(YEAR(GB55)+{-1;0;1},1,3)-WEEKDAY(DATE(YEAR(GB55)+{-1;0;1},1,3))+2))/7)+1,"00"),"")</f>
        <v>S52</v>
      </c>
      <c r="GF55" s="2"/>
      <c r="GG55" s="67">
        <f t="shared" ref="GG55" si="1210">GB55</f>
        <v>44557</v>
      </c>
      <c r="GH55" s="6"/>
      <c r="GI55" s="84"/>
      <c r="GJ55" s="6"/>
      <c r="GK55" s="84"/>
      <c r="GL55" s="73"/>
      <c r="GN55" s="23" t="str">
        <f t="shared" si="28"/>
        <v>J</v>
      </c>
      <c r="GO55" s="24">
        <f t="shared" ref="GO55" si="1211">GO53+1</f>
        <v>44588</v>
      </c>
      <c r="GP55" s="22" t="str">
        <f>TEXT(GO55-DATE(An+1,1,1)+1,"000")&amp;" - "&amp;TEXT(DATE(An+1,12,31)-GO53,"000")-1</f>
        <v>027 - 338</v>
      </c>
      <c r="GQ55" s="108" t="str">
        <f>IFERROR(INDEX(Paramètres_Application!$J$2:$J$35,MATCH(Calendrier_A3!GO55,Paramètres_Application!$I$2:$I$35,0)),"")</f>
        <v/>
      </c>
      <c r="GR55" s="88" t="str">
        <f>IF(GN55="L","S" &amp; TEXT(INT((GO55-LOOKUP(GO55,DATE(YEAR(GO55)+{-1;0;1},1,3)-WEEKDAY(DATE(YEAR(GO55)+{-1;0;1},1,3))+2))/7)+1,"00"),"")</f>
        <v/>
      </c>
      <c r="GS55" s="2"/>
      <c r="GT55" s="67">
        <f t="shared" ref="GT55" si="1212">GO55</f>
        <v>44588</v>
      </c>
      <c r="GU55" s="6"/>
      <c r="GV55" s="84"/>
      <c r="GW55" s="6"/>
      <c r="GX55" s="84"/>
      <c r="GY55" s="73"/>
    </row>
    <row r="56" spans="1:207" ht="22.5" customHeight="1" x14ac:dyDescent="0.25">
      <c r="A56" s="81" t="str">
        <f>INDEX(Paramètres_Application!$N$1:$N$367,SUMPRODUCT((Paramètres_Application!$L$2:$L$367=MONTH(B55))*(DAY(B55)=Paramètres_Application!$M$2:$M$367)*ROW(Paramètres_Application!$L$2:$L$367)))</f>
        <v xml:space="preserve"> Jean</v>
      </c>
      <c r="B56" s="82"/>
      <c r="C56" s="83"/>
      <c r="D56" s="109"/>
      <c r="E56" s="89"/>
      <c r="F56" s="2"/>
      <c r="G56" s="67">
        <f t="shared" ref="G56" si="1213">B55</f>
        <v>44192</v>
      </c>
      <c r="H56" s="6"/>
      <c r="I56" s="84"/>
      <c r="J56" s="6"/>
      <c r="K56" s="84"/>
      <c r="L56" s="73"/>
      <c r="N56" s="81" t="str">
        <f>INDEX(Paramètres_Application!$N$1:$N$367,SUMPRODUCT((Paramètres_Application!$L$2:$L$367=MONTH(O55))*(DAY(O55)=Paramètres_Application!$M$2:$M$367)*ROW(Paramètres_Application!$L$2:$L$367)))</f>
        <v xml:space="preserve"> Angèle</v>
      </c>
      <c r="O56" s="82"/>
      <c r="P56" s="83"/>
      <c r="Q56" s="109"/>
      <c r="R56" s="89"/>
      <c r="S56" s="2"/>
      <c r="T56" s="67">
        <f t="shared" ref="T56" si="1214">O55</f>
        <v>44223</v>
      </c>
      <c r="U56" s="6"/>
      <c r="V56" s="84"/>
      <c r="W56" s="6"/>
      <c r="X56" s="84"/>
      <c r="Y56" s="73"/>
      <c r="AA56" s="81" t="str">
        <f>INDEX(Paramètres_Application!$N$1:$N$367,SUMPRODUCT((Paramètres_Application!$L$2:$L$367=MONTH(AB55))*(DAY(AB55)=Paramètres_Application!$M$2:$M$367)*ROW(Paramètres_Application!$L$2:$L$367)))</f>
        <v xml:space="preserve"> Honorine</v>
      </c>
      <c r="AB56" s="82"/>
      <c r="AC56" s="83"/>
      <c r="AD56" s="109"/>
      <c r="AE56" s="89"/>
      <c r="AF56" s="2"/>
      <c r="AG56" s="67">
        <f t="shared" ref="AG56" si="1215">AB55</f>
        <v>44254</v>
      </c>
      <c r="AH56" s="6"/>
      <c r="AI56" s="84"/>
      <c r="AJ56" s="6"/>
      <c r="AK56" s="84"/>
      <c r="AL56" s="73"/>
      <c r="AN56" s="81" t="str">
        <f>INDEX(Paramètres_Application!$N$1:$N$367,SUMPRODUCT((Paramètres_Application!$L$2:$L$367=MONTH(AO55))*(DAY(AO55)=Paramètres_Application!$M$2:$M$367)*ROW(Paramètres_Application!$L$2:$L$367)))</f>
        <v xml:space="preserve"> Habib</v>
      </c>
      <c r="AO56" s="82"/>
      <c r="AP56" s="83"/>
      <c r="AQ56" s="109"/>
      <c r="AR56" s="89"/>
      <c r="AS56" s="2"/>
      <c r="AT56" s="67">
        <f t="shared" ref="AT56" si="1216">AO55</f>
        <v>44282</v>
      </c>
      <c r="AU56" s="6"/>
      <c r="AV56" s="84"/>
      <c r="AW56" s="6"/>
      <c r="AX56" s="84"/>
      <c r="AY56" s="73"/>
      <c r="BA56" s="81" t="str">
        <f>INDEX(Paramètres_Application!$N$1:$N$367,SUMPRODUCT((Paramètres_Application!$L$2:$L$367=MONTH(BB55))*(DAY(BB55)=Paramètres_Application!$M$2:$M$367)*ROW(Paramètres_Application!$L$2:$L$367)))</f>
        <v xml:space="preserve"> Zita</v>
      </c>
      <c r="BB56" s="82"/>
      <c r="BC56" s="83"/>
      <c r="BD56" s="109"/>
      <c r="BE56" s="89"/>
      <c r="BF56" s="2"/>
      <c r="BG56" s="67">
        <f t="shared" ref="BG56" si="1217">BB55</f>
        <v>44313</v>
      </c>
      <c r="BH56" s="6"/>
      <c r="BI56" s="84"/>
      <c r="BJ56" s="6"/>
      <c r="BK56" s="84"/>
      <c r="BL56" s="73"/>
      <c r="BN56" s="81" t="str">
        <f>INDEX(Paramètres_Application!$N$1:$N$367,SUMPRODUCT((Paramètres_Application!$L$2:$L$367=MONTH(BO55))*(DAY(BO55)=Paramètres_Application!$M$2:$M$367)*ROW(Paramètres_Application!$L$2:$L$367)))</f>
        <v xml:space="preserve"> Augustin</v>
      </c>
      <c r="BO56" s="82"/>
      <c r="BP56" s="83"/>
      <c r="BQ56" s="109"/>
      <c r="BR56" s="89"/>
      <c r="BS56" s="2"/>
      <c r="BT56" s="67">
        <f t="shared" ref="BT56" si="1218">BO55</f>
        <v>44343</v>
      </c>
      <c r="BU56" s="6"/>
      <c r="BV56" s="84"/>
      <c r="BW56" s="6"/>
      <c r="BX56" s="84"/>
      <c r="BY56" s="73"/>
      <c r="CA56" s="81" t="str">
        <f>INDEX(Paramètres_Application!$N$1:$N$367,SUMPRODUCT((Paramètres_Application!$L$2:$L$367=MONTH(CB55))*(DAY(CB55)=Paramètres_Application!$M$2:$M$367)*ROW(Paramètres_Application!$L$2:$L$367)))</f>
        <v xml:space="preserve"> Fernand</v>
      </c>
      <c r="CB56" s="82"/>
      <c r="CC56" s="83"/>
      <c r="CD56" s="109"/>
      <c r="CE56" s="89"/>
      <c r="CF56" s="2"/>
      <c r="CG56" s="67">
        <f t="shared" ref="CG56" si="1219">CB55</f>
        <v>44374</v>
      </c>
      <c r="CH56" s="6"/>
      <c r="CI56" s="84"/>
      <c r="CJ56" s="6"/>
      <c r="CK56" s="84"/>
      <c r="CL56" s="73"/>
      <c r="CN56" s="81" t="str">
        <f>INDEX(Paramètres_Application!$N$1:$N$367,SUMPRODUCT((Paramètres_Application!$L$2:$L$367=MONTH(CO55))*(DAY(CO55)=Paramètres_Application!$M$2:$M$367)*ROW(Paramètres_Application!$L$2:$L$367)))</f>
        <v xml:space="preserve"> Nathalie</v>
      </c>
      <c r="CO56" s="82"/>
      <c r="CP56" s="83"/>
      <c r="CQ56" s="109"/>
      <c r="CR56" s="89"/>
      <c r="CS56" s="2"/>
      <c r="CT56" s="67">
        <f t="shared" ref="CT56" si="1220">CO55</f>
        <v>44404</v>
      </c>
      <c r="CU56" s="6"/>
      <c r="CV56" s="84"/>
      <c r="CW56" s="6"/>
      <c r="CX56" s="84"/>
      <c r="CY56" s="73"/>
      <c r="CZ56" s="18"/>
      <c r="DA56" s="81" t="str">
        <f>INDEX(Paramètres_Application!$N$1:$N$367,SUMPRODUCT((Paramètres_Application!$L$2:$L$367=MONTH(DB55))*(DAY(DB55)=Paramètres_Application!$M$2:$M$367)*ROW(Paramètres_Application!$L$2:$L$367)))</f>
        <v xml:space="preserve"> Fernand</v>
      </c>
      <c r="DB56" s="82"/>
      <c r="DC56" s="83"/>
      <c r="DD56" s="109"/>
      <c r="DE56" s="89"/>
      <c r="DF56" s="2"/>
      <c r="DG56" s="67">
        <f t="shared" ref="DG56" si="1221">DB55</f>
        <v>44374</v>
      </c>
      <c r="DH56" s="6"/>
      <c r="DI56" s="84"/>
      <c r="DJ56" s="6"/>
      <c r="DK56" s="84"/>
      <c r="DL56" s="73"/>
      <c r="DN56" s="81" t="str">
        <f>INDEX(Paramètres_Application!$N$1:$N$367,SUMPRODUCT((Paramètres_Application!$L$2:$L$367=MONTH(DO55))*(DAY(DO55)=Paramètres_Application!$M$2:$M$367)*ROW(Paramètres_Application!$L$2:$L$367)))</f>
        <v xml:space="preserve"> Nathalie</v>
      </c>
      <c r="DO56" s="82"/>
      <c r="DP56" s="83"/>
      <c r="DQ56" s="109"/>
      <c r="DR56" s="89"/>
      <c r="DS56" s="2"/>
      <c r="DT56" s="67">
        <f t="shared" ref="DT56" si="1222">DO55</f>
        <v>44404</v>
      </c>
      <c r="DU56" s="6"/>
      <c r="DV56" s="84"/>
      <c r="DW56" s="6"/>
      <c r="DX56" s="84"/>
      <c r="DY56" s="73"/>
      <c r="EA56" s="81" t="str">
        <f>INDEX(Paramètres_Application!$N$1:$N$367,SUMPRODUCT((Paramètres_Application!$L$2:$L$367=MONTH(EB55))*(DAY(EB55)=Paramètres_Application!$M$2:$M$367)*ROW(Paramètres_Application!$L$2:$L$367)))</f>
        <v xml:space="preserve"> Monique</v>
      </c>
      <c r="EB56" s="82"/>
      <c r="EC56" s="83"/>
      <c r="ED56" s="109"/>
      <c r="EE56" s="89"/>
      <c r="EF56" s="2"/>
      <c r="EG56" s="67">
        <f t="shared" ref="EG56" si="1223">EB55</f>
        <v>44435</v>
      </c>
      <c r="EH56" s="6"/>
      <c r="EI56" s="84"/>
      <c r="EJ56" s="6"/>
      <c r="EK56" s="84"/>
      <c r="EL56" s="73"/>
      <c r="EN56" s="81" t="str">
        <f>INDEX(Paramètres_Application!$N$1:$N$367,SUMPRODUCT((Paramètres_Application!$L$2:$L$367=MONTH(EO55))*(DAY(EO55)=Paramètres_Application!$M$2:$M$367)*ROW(Paramètres_Application!$L$2:$L$367)))</f>
        <v xml:space="preserve"> Vincent de Paul</v>
      </c>
      <c r="EO56" s="82"/>
      <c r="EP56" s="83"/>
      <c r="EQ56" s="109"/>
      <c r="ER56" s="89"/>
      <c r="ES56" s="2"/>
      <c r="ET56" s="67">
        <f t="shared" ref="ET56" si="1224">EO55</f>
        <v>44466</v>
      </c>
      <c r="EU56" s="6"/>
      <c r="EV56" s="84"/>
      <c r="EW56" s="6"/>
      <c r="EX56" s="84"/>
      <c r="EY56" s="73"/>
      <c r="FA56" s="81" t="str">
        <f>INDEX(Paramètres_Application!$N$1:$N$367,SUMPRODUCT((Paramètres_Application!$L$2:$L$367=MONTH(FB55))*(DAY(FB55)=Paramètres_Application!$M$2:$M$367)*ROW(Paramètres_Application!$L$2:$L$367)))</f>
        <v xml:space="preserve"> Emeline</v>
      </c>
      <c r="FB56" s="82"/>
      <c r="FC56" s="83"/>
      <c r="FD56" s="109"/>
      <c r="FE56" s="89"/>
      <c r="FF56" s="2"/>
      <c r="FG56" s="67">
        <f t="shared" ref="FG56" si="1225">FB55</f>
        <v>44496</v>
      </c>
      <c r="FH56" s="6"/>
      <c r="FI56" s="84"/>
      <c r="FJ56" s="6"/>
      <c r="FK56" s="84"/>
      <c r="FL56" s="73"/>
      <c r="FN56" s="97" t="str">
        <f>INDEX(Paramètres_Application!$N$1:$N$367,SUMPRODUCT((Paramètres_Application!$L$2:$L$367=MONTH(FO55))*(DAY(FO55)=Paramètres_Application!$M$2:$M$367)*ROW(Paramètres_Application!$L$2:$L$367)))</f>
        <v xml:space="preserve"> Sévrin</v>
      </c>
      <c r="FO56" s="98"/>
      <c r="FP56" s="99"/>
      <c r="FQ56" s="109"/>
      <c r="FR56" s="89"/>
      <c r="FS56" s="32"/>
      <c r="FT56" s="67">
        <f t="shared" ref="FT56" si="1226">FO55</f>
        <v>44527</v>
      </c>
      <c r="FU56" s="6"/>
      <c r="FV56" s="84"/>
      <c r="FW56" s="6"/>
      <c r="FX56" s="84"/>
      <c r="FY56" s="73"/>
      <c r="GA56" s="81" t="str">
        <f>INDEX(Paramètres_Application!$N$1:$N$367,SUMPRODUCT((Paramètres_Application!$L$2:$L$367=MONTH(GB55))*(DAY(GB55)=Paramètres_Application!$M$2:$M$367)*ROW(Paramètres_Application!$L$2:$L$367)))</f>
        <v xml:space="preserve"> Jean</v>
      </c>
      <c r="GB56" s="82"/>
      <c r="GC56" s="83"/>
      <c r="GD56" s="109"/>
      <c r="GE56" s="89"/>
      <c r="GF56" s="2"/>
      <c r="GG56" s="67">
        <f t="shared" ref="GG56" si="1227">GB55</f>
        <v>44557</v>
      </c>
      <c r="GH56" s="6"/>
      <c r="GI56" s="84"/>
      <c r="GJ56" s="6"/>
      <c r="GK56" s="84"/>
      <c r="GL56" s="73"/>
      <c r="GN56" s="81" t="str">
        <f>INDEX(Paramètres_Application!$N$1:$N$367,SUMPRODUCT((Paramètres_Application!$L$2:$L$367=MONTH(GO55))*(DAY(GO55)=Paramètres_Application!$M$2:$M$367)*ROW(Paramètres_Application!$L$2:$L$367)))</f>
        <v xml:space="preserve"> Angèle</v>
      </c>
      <c r="GO56" s="82"/>
      <c r="GP56" s="83"/>
      <c r="GQ56" s="109"/>
      <c r="GR56" s="89"/>
      <c r="GS56" s="2"/>
      <c r="GT56" s="67">
        <f t="shared" ref="GT56" si="1228">GO55</f>
        <v>44588</v>
      </c>
      <c r="GU56" s="6"/>
      <c r="GV56" s="84"/>
      <c r="GW56" s="6"/>
      <c r="GX56" s="84"/>
      <c r="GY56" s="73"/>
    </row>
    <row r="57" spans="1:207" ht="22.5" customHeight="1" x14ac:dyDescent="0.25">
      <c r="A57" s="23" t="str">
        <f t="shared" si="13"/>
        <v>L</v>
      </c>
      <c r="B57" s="24">
        <f t="shared" ref="B57" si="1229">B55+1</f>
        <v>44193</v>
      </c>
      <c r="C57" s="22" t="str">
        <f>TEXT(B57-DATE(An-1,1,1)+((DATE(An,1,1)-DATE(An-1,1,1))-365),"000")&amp;" - "&amp;TEXT(DATE(An-1,12,31)-B57,"000")</f>
        <v>363 - 003</v>
      </c>
      <c r="D57" s="108" t="str">
        <f>IFERROR(INDEX(Paramètres_Application!$J$2:$J$35,MATCH(Calendrier_A3!B57,Paramètres_Application!$I$2:$I$35,0)),"")</f>
        <v/>
      </c>
      <c r="E57" s="88" t="str">
        <f>IF(A57="L","S" &amp; TEXT(INT((B57-LOOKUP(B57,DATE(YEAR(B57)+{-1;0;1},1,3)-WEEKDAY(DATE(YEAR(B57)+{-1;0;1},1,3))+2))/7)+1,"00"),"")</f>
        <v>S53</v>
      </c>
      <c r="F57" s="2"/>
      <c r="G57" s="67">
        <f t="shared" ref="G57" si="1230">B57</f>
        <v>44193</v>
      </c>
      <c r="H57" s="6"/>
      <c r="I57" s="84"/>
      <c r="J57" s="6"/>
      <c r="K57" s="84"/>
      <c r="L57" s="73"/>
      <c r="N57" s="9" t="str">
        <f t="shared" si="14"/>
        <v>J</v>
      </c>
      <c r="O57" s="21">
        <f t="shared" ref="O57" si="1231">O55+1</f>
        <v>44224</v>
      </c>
      <c r="P57" s="22" t="str">
        <f>TEXT(O57-DATE(An,1,1)+1,"000")&amp;" - "&amp;TEXT(DATE(An,12,31)-O55,"000")-1</f>
        <v>028 - 337</v>
      </c>
      <c r="Q57" s="108" t="str">
        <f>IFERROR(INDEX(Paramètres_Application!$J$2:$J$35,MATCH(Calendrier_A3!O57,Paramètres_Application!$I$2:$I$35,0)),"")</f>
        <v/>
      </c>
      <c r="R57" s="88" t="str">
        <f>IF(N57="L","S" &amp; TEXT(INT((O57-LOOKUP(O57,DATE(YEAR(O57)+{-1;0;1},1,3)-WEEKDAY(DATE(YEAR(O57)+{-1;0;1},1,3))+2))/7)+1,"00"),"")</f>
        <v/>
      </c>
      <c r="S57" s="2"/>
      <c r="T57" s="67">
        <f t="shared" ref="T57" si="1232">O57</f>
        <v>44224</v>
      </c>
      <c r="U57" s="6"/>
      <c r="V57" s="84"/>
      <c r="W57" s="6"/>
      <c r="X57" s="84"/>
      <c r="Y57" s="73"/>
      <c r="AA57" s="23" t="str">
        <f t="shared" si="15"/>
        <v>D</v>
      </c>
      <c r="AB57" s="24">
        <f t="shared" ref="AB57" si="1233">AB55+1</f>
        <v>44255</v>
      </c>
      <c r="AC57" s="22" t="str">
        <f>TEXT(AB57-DATE(An,1,1)+1,"000")&amp;" - "&amp;TEXT(DATE(An,12,31)-AB55,"000")-1</f>
        <v>059 - 306</v>
      </c>
      <c r="AD57" s="108" t="str">
        <f>IFERROR(INDEX(Paramètres_Application!$J$2:$J$35,MATCH(Calendrier_A3!AB57,Paramètres_Application!$I$2:$I$35,0)),"")</f>
        <v/>
      </c>
      <c r="AE57" s="88" t="str">
        <f>IF(AA57="L","S" &amp; TEXT(INT((AB57-LOOKUP(AB57,DATE(YEAR(AB57)+{-1;0;1},1,3)-WEEKDAY(DATE(YEAR(AB57)+{-1;0;1},1,3))+2))/7)+1,"00"),"")</f>
        <v/>
      </c>
      <c r="AF57" s="100"/>
      <c r="AG57" s="67">
        <f t="shared" ref="AG57" si="1234">AB57</f>
        <v>44255</v>
      </c>
      <c r="AH57" s="84"/>
      <c r="AI57" s="84"/>
      <c r="AJ57" s="84"/>
      <c r="AK57" s="84"/>
      <c r="AL57" s="84"/>
      <c r="AN57" s="23" t="str">
        <f t="shared" si="16"/>
        <v>D</v>
      </c>
      <c r="AO57" s="24">
        <f t="shared" ref="AO57" si="1235">AO55+1</f>
        <v>44283</v>
      </c>
      <c r="AP57" s="22" t="str">
        <f>TEXT(AO57-DATE(An,1,1)+1,"000")&amp;" - "&amp;TEXT(DATE(An,12,31)-AO55,"000")-1</f>
        <v>087 - 278</v>
      </c>
      <c r="AQ57" s="108" t="str">
        <f>IFERROR(INDEX(Paramètres_Application!$J$2:$J$35,MATCH(Calendrier_A3!AO57,Paramètres_Application!$I$2:$I$35,0)),"")</f>
        <v/>
      </c>
      <c r="AR57" s="88" t="str">
        <f>IF(AN57="L","S" &amp; TEXT(INT((AO57-LOOKUP(AO57,DATE(YEAR(AO57)+{-1;0;1},1,3)-WEEKDAY(DATE(YEAR(AO57)+{-1;0;1},1,3))+2))/7)+1,"00"),"")</f>
        <v/>
      </c>
      <c r="AS57" s="2"/>
      <c r="AT57" s="67">
        <f t="shared" ref="AT57" si="1236">AO57</f>
        <v>44283</v>
      </c>
      <c r="AU57" s="6"/>
      <c r="AV57" s="84"/>
      <c r="AW57" s="6"/>
      <c r="AX57" s="84"/>
      <c r="AY57" s="73"/>
      <c r="BA57" s="23" t="str">
        <f t="shared" si="17"/>
        <v>M</v>
      </c>
      <c r="BB57" s="24">
        <f t="shared" ref="BB57" si="1237">BB55+1</f>
        <v>44314</v>
      </c>
      <c r="BC57" s="22" t="str">
        <f>TEXT(BB57-DATE(An,1,1)+1,"000")&amp;" - "&amp;TEXT(DATE(An,12,31)-BB55,"000")-1</f>
        <v>118 - 247</v>
      </c>
      <c r="BD57" s="108" t="str">
        <f>IFERROR(INDEX(Paramètres_Application!$J$2:$J$35,MATCH(Calendrier_A3!BB57,Paramètres_Application!$I$2:$I$35,0)),"")</f>
        <v/>
      </c>
      <c r="BE57" s="88" t="str">
        <f>IF(BA57="L","S" &amp; TEXT(INT((BB57-LOOKUP(BB57,DATE(YEAR(BB57)+{-1;0;1},1,3)-WEEKDAY(DATE(YEAR(BB57)+{-1;0;1},1,3))+2))/7)+1,"00"),"")</f>
        <v/>
      </c>
      <c r="BF57" s="2"/>
      <c r="BG57" s="67">
        <f t="shared" ref="BG57" si="1238">BB57</f>
        <v>44314</v>
      </c>
      <c r="BH57" s="6"/>
      <c r="BI57" s="84"/>
      <c r="BJ57" s="6"/>
      <c r="BK57" s="84"/>
      <c r="BL57" s="73"/>
      <c r="BN57" s="23" t="str">
        <f t="shared" si="18"/>
        <v>V</v>
      </c>
      <c r="BO57" s="24">
        <f t="shared" ref="BO57" si="1239">BO55+1</f>
        <v>44344</v>
      </c>
      <c r="BP57" s="22" t="str">
        <f>TEXT(BO57-DATE(An,1,1)+1,"000")&amp;" - "&amp;TEXT(DATE(An,12,31)-BO55,"000")-1</f>
        <v>148 - 217</v>
      </c>
      <c r="BQ57" s="108" t="str">
        <f>IFERROR(INDEX(Paramètres_Application!$J$2:$J$35,MATCH(Calendrier_A3!BO57,Paramètres_Application!$I$2:$I$35,0)),"")</f>
        <v/>
      </c>
      <c r="BR57" s="88" t="str">
        <f>IF(BN57="L","S" &amp; TEXT(INT((BO57-LOOKUP(BO57,DATE(YEAR(BO57)+{-1;0;1},1,3)-WEEKDAY(DATE(YEAR(BO57)+{-1;0;1},1,3))+2))/7)+1,"00"),"")</f>
        <v/>
      </c>
      <c r="BS57" s="2"/>
      <c r="BT57" s="67">
        <f t="shared" ref="BT57" si="1240">BO57</f>
        <v>44344</v>
      </c>
      <c r="BU57" s="6"/>
      <c r="BV57" s="84"/>
      <c r="BW57" s="6"/>
      <c r="BX57" s="84"/>
      <c r="BY57" s="73"/>
      <c r="CA57" s="23" t="str">
        <f t="shared" si="19"/>
        <v>L</v>
      </c>
      <c r="CB57" s="24">
        <f t="shared" ref="CB57" si="1241">CB55+1</f>
        <v>44375</v>
      </c>
      <c r="CC57" s="22" t="str">
        <f>TEXT(CB57-DATE(An,1,1)+1,"000")&amp;" - "&amp;TEXT(DATE(An,12,31)-CB55,"000")-1</f>
        <v>179 - 186</v>
      </c>
      <c r="CD57" s="108" t="str">
        <f>IFERROR(INDEX(Paramètres_Application!$J$2:$J$35,MATCH(Calendrier_A3!CB57,Paramètres_Application!$I$2:$I$35,0)),"")</f>
        <v/>
      </c>
      <c r="CE57" s="88" t="str">
        <f>IF(CA57="L","S" &amp; TEXT(INT((CB57-LOOKUP(CB57,DATE(YEAR(CB57)+{-1;0;1},1,3)-WEEKDAY(DATE(YEAR(CB57)+{-1;0;1},1,3))+2))/7)+1,"00"),"")</f>
        <v>S26</v>
      </c>
      <c r="CF57" s="2"/>
      <c r="CG57" s="67">
        <f t="shared" ref="CG57" si="1242">CB57</f>
        <v>44375</v>
      </c>
      <c r="CH57" s="6"/>
      <c r="CI57" s="84"/>
      <c r="CJ57" s="6"/>
      <c r="CK57" s="84"/>
      <c r="CL57" s="73"/>
      <c r="CN57" s="23" t="str">
        <f t="shared" si="20"/>
        <v>M</v>
      </c>
      <c r="CO57" s="24">
        <f t="shared" ref="CO57" si="1243">CO55+1</f>
        <v>44405</v>
      </c>
      <c r="CP57" s="22" t="str">
        <f>TEXT(CO57-DATE(An,1,1)+1,"000")&amp;" - "&amp;TEXT(DATE(An,12,31)-CO55,"000")-1</f>
        <v>209 - 156</v>
      </c>
      <c r="CQ57" s="108" t="str">
        <f>IFERROR(INDEX(Paramètres_Application!$J$2:$J$35,MATCH(Calendrier_A3!CO57,Paramètres_Application!$I$2:$I$35,0)),"")</f>
        <v/>
      </c>
      <c r="CR57" s="88" t="str">
        <f>IF(CN57="L","S" &amp; TEXT(INT((CO57-LOOKUP(CO57,DATE(YEAR(CO57)+{-1;0;1},1,3)-WEEKDAY(DATE(YEAR(CO57)+{-1;0;1},1,3))+2))/7)+1,"00"),"")</f>
        <v/>
      </c>
      <c r="CS57" s="2"/>
      <c r="CT57" s="67">
        <f t="shared" ref="CT57" si="1244">CO57</f>
        <v>44405</v>
      </c>
      <c r="CU57" s="6"/>
      <c r="CV57" s="84"/>
      <c r="CW57" s="6"/>
      <c r="CX57" s="84"/>
      <c r="CY57" s="73"/>
      <c r="CZ57" s="18"/>
      <c r="DA57" s="23" t="str">
        <f t="shared" si="21"/>
        <v>L</v>
      </c>
      <c r="DB57" s="24">
        <f t="shared" ref="DB57" si="1245">DB55+1</f>
        <v>44375</v>
      </c>
      <c r="DC57" s="22" t="str">
        <f>TEXT(DB57-DATE(An,1,1)+1,"000")&amp;" - "&amp;TEXT(DATE(An,12,31)-DB55,"000")-1</f>
        <v>179 - 186</v>
      </c>
      <c r="DD57" s="108" t="str">
        <f>IFERROR(INDEX(Paramètres_Application!$J$2:$J$35,MATCH(Calendrier_A3!DB57,Paramètres_Application!$I$2:$I$35,0)),"")</f>
        <v/>
      </c>
      <c r="DE57" s="88" t="str">
        <f>IF(DA57="L","S" &amp; TEXT(INT((DB57-LOOKUP(DB57,DATE(YEAR(DB57)+{-1;0;1},1,3)-WEEKDAY(DATE(YEAR(DB57)+{-1;0;1},1,3))+2))/7)+1,"00"),"")</f>
        <v>S26</v>
      </c>
      <c r="DF57" s="2"/>
      <c r="DG57" s="67">
        <f t="shared" ref="DG57" si="1246">DB57</f>
        <v>44375</v>
      </c>
      <c r="DH57" s="6"/>
      <c r="DI57" s="84"/>
      <c r="DJ57" s="6"/>
      <c r="DK57" s="84"/>
      <c r="DL57" s="73"/>
      <c r="DN57" s="23" t="str">
        <f t="shared" si="22"/>
        <v>M</v>
      </c>
      <c r="DO57" s="24">
        <f t="shared" ref="DO57" si="1247">DO55+1</f>
        <v>44405</v>
      </c>
      <c r="DP57" s="22" t="str">
        <f>TEXT(DO57-DATE(An,1,1)+1,"000")&amp;" - "&amp;TEXT(DATE(An,12,31)-DO55,"000")-1</f>
        <v>209 - 156</v>
      </c>
      <c r="DQ57" s="108" t="str">
        <f>IFERROR(INDEX(Paramètres_Application!$J$2:$J$35,MATCH(Calendrier_A3!DO57,Paramètres_Application!$I$2:$I$35,0)),"")</f>
        <v/>
      </c>
      <c r="DR57" s="88" t="str">
        <f>IF(DN57="L","S" &amp; TEXT(INT((DO57-LOOKUP(DO57,DATE(YEAR(DO57)+{-1;0;1},1,3)-WEEKDAY(DATE(YEAR(DO57)+{-1;0;1},1,3))+2))/7)+1,"00"),"")</f>
        <v/>
      </c>
      <c r="DS57" s="2"/>
      <c r="DT57" s="67">
        <f t="shared" ref="DT57" si="1248">DO57</f>
        <v>44405</v>
      </c>
      <c r="DU57" s="6"/>
      <c r="DV57" s="84"/>
      <c r="DW57" s="6"/>
      <c r="DX57" s="84"/>
      <c r="DY57" s="73"/>
      <c r="EA57" s="23" t="str">
        <f t="shared" si="23"/>
        <v>S</v>
      </c>
      <c r="EB57" s="24">
        <f t="shared" ref="EB57" si="1249">EB55+1</f>
        <v>44436</v>
      </c>
      <c r="EC57" s="22" t="str">
        <f>TEXT(EB57-DATE(An,1,1)+1,"000")&amp;" - "&amp;TEXT(DATE(An,12,31)-EB55,"000")-1</f>
        <v>240 - 125</v>
      </c>
      <c r="ED57" s="108" t="str">
        <f>IFERROR(INDEX(Paramètres_Application!$J$2:$J$35,MATCH(Calendrier_A3!EB57,Paramètres_Application!$I$2:$I$35,0)),"")</f>
        <v/>
      </c>
      <c r="EE57" s="88" t="str">
        <f>IF(EA57="L","S" &amp; TEXT(INT((EB57-LOOKUP(EB57,DATE(YEAR(EB57)+{-1;0;1},1,3)-WEEKDAY(DATE(YEAR(EB57)+{-1;0;1},1,3))+2))/7)+1,"00"),"")</f>
        <v/>
      </c>
      <c r="EF57" s="2"/>
      <c r="EG57" s="67">
        <f t="shared" ref="EG57" si="1250">EB57</f>
        <v>44436</v>
      </c>
      <c r="EH57" s="6"/>
      <c r="EI57" s="84"/>
      <c r="EJ57" s="6"/>
      <c r="EK57" s="84"/>
      <c r="EL57" s="73"/>
      <c r="EN57" s="23" t="str">
        <f t="shared" si="24"/>
        <v>M</v>
      </c>
      <c r="EO57" s="24">
        <f t="shared" ref="EO57" si="1251">EO55+1</f>
        <v>44467</v>
      </c>
      <c r="EP57" s="22" t="str">
        <f>TEXT(EO57-DATE(An,1,1)+1,"000")&amp;" - "&amp;TEXT(DATE(An,12,31)-EO55,"000")-1</f>
        <v>271 - 94</v>
      </c>
      <c r="EQ57" s="108" t="str">
        <f>IFERROR(INDEX(Paramètres_Application!$J$2:$J$35,MATCH(Calendrier_A3!EO57,Paramètres_Application!$I$2:$I$35,0)),"")</f>
        <v/>
      </c>
      <c r="ER57" s="88" t="str">
        <f>IF(EN57="L","S" &amp; TEXT(INT((EO57-LOOKUP(EO57,DATE(YEAR(EO57)+{-1;0;1},1,3)-WEEKDAY(DATE(YEAR(EO57)+{-1;0;1},1,3))+2))/7)+1,"00"),"")</f>
        <v/>
      </c>
      <c r="ES57" s="2"/>
      <c r="ET57" s="67">
        <f t="shared" ref="ET57" si="1252">EO57</f>
        <v>44467</v>
      </c>
      <c r="EU57" s="6"/>
      <c r="EV57" s="84"/>
      <c r="EW57" s="6"/>
      <c r="EX57" s="84"/>
      <c r="EY57" s="73"/>
      <c r="FA57" s="23" t="str">
        <f t="shared" si="25"/>
        <v>J</v>
      </c>
      <c r="FB57" s="24">
        <f t="shared" ref="FB57" si="1253">FB55+1</f>
        <v>44497</v>
      </c>
      <c r="FC57" s="22" t="str">
        <f>TEXT(FB57-DATE(An,1,1)+1,"000")&amp;" - "&amp;TEXT(DATE(An,12,31)-FB55,"000")-1</f>
        <v>301 - 64</v>
      </c>
      <c r="FD57" s="108" t="str">
        <f>IFERROR(INDEX(Paramètres_Application!$J$2:$J$35,MATCH(Calendrier_A3!FB57,Paramètres_Application!$I$2:$I$35,0)),"")</f>
        <v/>
      </c>
      <c r="FE57" s="88" t="str">
        <f>IF(FA57="L","S" &amp; TEXT(INT((FB57-LOOKUP(FB57,DATE(YEAR(FB57)+{-1;0;1},1,3)-WEEKDAY(DATE(YEAR(FB57)+{-1;0;1},1,3))+2))/7)+1,"00"),"")</f>
        <v/>
      </c>
      <c r="FF57" s="2"/>
      <c r="FG57" s="67">
        <f t="shared" ref="FG57" si="1254">FB57</f>
        <v>44497</v>
      </c>
      <c r="FH57" s="6"/>
      <c r="FI57" s="84"/>
      <c r="FJ57" s="6"/>
      <c r="FK57" s="84"/>
      <c r="FL57" s="73"/>
      <c r="FN57" s="23" t="str">
        <f t="shared" si="26"/>
        <v>D</v>
      </c>
      <c r="FO57" s="24">
        <f t="shared" ref="FO57" si="1255">FO55+1</f>
        <v>44528</v>
      </c>
      <c r="FP57" s="22" t="str">
        <f>TEXT(FO57-DATE(An,1,1)+1,"000")&amp;" - "&amp;TEXT(DATE(An,12,31)-FO55,"000")-1</f>
        <v>332 - 33</v>
      </c>
      <c r="FQ57" s="108" t="str">
        <f>IFERROR(INDEX(Paramètres_Application!$J$2:$J$35,MATCH(Calendrier_A3!FO57,Paramètres_Application!$I$2:$I$35,0)),"")</f>
        <v/>
      </c>
      <c r="FR57" s="88" t="str">
        <f>IF(FN57="L","S" &amp; TEXT(INT((FO57-LOOKUP(FO57,DATE(YEAR(FO57)+{-1;0;1},1,3)-WEEKDAY(DATE(YEAR(FO57)+{-1;0;1},1,3))+2))/7)+1,"00"),"")</f>
        <v/>
      </c>
      <c r="FS57" s="32"/>
      <c r="FT57" s="67">
        <f t="shared" ref="FT57" si="1256">FO57</f>
        <v>44528</v>
      </c>
      <c r="FU57" s="6"/>
      <c r="FV57" s="84"/>
      <c r="FW57" s="6"/>
      <c r="FX57" s="84"/>
      <c r="FY57" s="73"/>
      <c r="GA57" s="23" t="str">
        <f t="shared" si="27"/>
        <v>M</v>
      </c>
      <c r="GB57" s="24">
        <f t="shared" ref="GB57" si="1257">GB55+1</f>
        <v>44558</v>
      </c>
      <c r="GC57" s="22" t="str">
        <f>TEXT(GB57-DATE(An,1,1)+1,"000")&amp;" - "&amp;TEXT(DATE(An,12,31)-GB55,"000")-1</f>
        <v>362 - 3</v>
      </c>
      <c r="GD57" s="108" t="str">
        <f>IFERROR(INDEX(Paramètres_Application!$J$2:$J$35,MATCH(Calendrier_A3!GB57,Paramètres_Application!$I$2:$I$35,0)),"")</f>
        <v/>
      </c>
      <c r="GE57" s="88" t="str">
        <f>IF(GA57="L","S" &amp; TEXT(INT((GB57-LOOKUP(GB57,DATE(YEAR(GB57)+{-1;0;1},1,3)-WEEKDAY(DATE(YEAR(GB57)+{-1;0;1},1,3))+2))/7)+1,"00"),"")</f>
        <v/>
      </c>
      <c r="GF57" s="2"/>
      <c r="GG57" s="67">
        <f t="shared" ref="GG57" si="1258">GB57</f>
        <v>44558</v>
      </c>
      <c r="GH57" s="6"/>
      <c r="GI57" s="84"/>
      <c r="GJ57" s="6"/>
      <c r="GK57" s="84"/>
      <c r="GL57" s="73"/>
      <c r="GN57" s="23" t="str">
        <f t="shared" si="28"/>
        <v>V</v>
      </c>
      <c r="GO57" s="24">
        <f t="shared" ref="GO57" si="1259">GO55+1</f>
        <v>44589</v>
      </c>
      <c r="GP57" s="22" t="str">
        <f>TEXT(GO57-DATE(An+1,1,1)+1,"000")&amp;" - "&amp;TEXT(DATE(An+1,12,31)-GO55,"000")-1</f>
        <v>028 - 337</v>
      </c>
      <c r="GQ57" s="108" t="str">
        <f>IFERROR(INDEX(Paramètres_Application!$J$2:$J$35,MATCH(Calendrier_A3!GO57,Paramètres_Application!$I$2:$I$35,0)),"")</f>
        <v/>
      </c>
      <c r="GR57" s="88" t="str">
        <f>IF(GN57="L","S" &amp; TEXT(INT((GO57-LOOKUP(GO57,DATE(YEAR(GO57)+{-1;0;1},1,3)-WEEKDAY(DATE(YEAR(GO57)+{-1;0;1},1,3))+2))/7)+1,"00"),"")</f>
        <v/>
      </c>
      <c r="GS57" s="2"/>
      <c r="GT57" s="67">
        <f t="shared" ref="GT57" si="1260">GO57</f>
        <v>44589</v>
      </c>
      <c r="GU57" s="6"/>
      <c r="GV57" s="84"/>
      <c r="GW57" s="6"/>
      <c r="GX57" s="84"/>
      <c r="GY57" s="73"/>
    </row>
    <row r="58" spans="1:207" ht="22.5" customHeight="1" x14ac:dyDescent="0.25">
      <c r="A58" s="81" t="str">
        <f>INDEX(Paramètres_Application!$N$1:$N$367,SUMPRODUCT((Paramètres_Application!$L$2:$L$367=MONTH(B57))*(DAY(B57)=Paramètres_Application!$M$2:$M$367)*ROW(Paramètres_Application!$L$2:$L$367)))</f>
        <v xml:space="preserve"> Innocents</v>
      </c>
      <c r="B58" s="82"/>
      <c r="C58" s="83"/>
      <c r="D58" s="109"/>
      <c r="E58" s="89"/>
      <c r="F58" s="2"/>
      <c r="G58" s="67">
        <f t="shared" ref="G58" si="1261">B57</f>
        <v>44193</v>
      </c>
      <c r="H58" s="6"/>
      <c r="I58" s="84"/>
      <c r="J58" s="6"/>
      <c r="K58" s="84"/>
      <c r="L58" s="73"/>
      <c r="N58" s="81" t="str">
        <f>INDEX(Paramètres_Application!$N$1:$N$367,SUMPRODUCT((Paramètres_Application!$L$2:$L$367=MONTH(O57))*(DAY(O57)=Paramètres_Application!$M$2:$M$367)*ROW(Paramètres_Application!$L$2:$L$367)))</f>
        <v xml:space="preserve"> Thomas d'Aquin</v>
      </c>
      <c r="O58" s="82"/>
      <c r="P58" s="83"/>
      <c r="Q58" s="109"/>
      <c r="R58" s="89"/>
      <c r="S58" s="2"/>
      <c r="T58" s="67">
        <f t="shared" ref="T58" si="1262">O57</f>
        <v>44224</v>
      </c>
      <c r="U58" s="6"/>
      <c r="V58" s="84"/>
      <c r="W58" s="6"/>
      <c r="X58" s="84"/>
      <c r="Y58" s="73"/>
      <c r="AA58" s="81" t="str">
        <f>INDEX(Paramètres_Application!$N$1:$N$367,SUMPRODUCT((Paramètres_Application!$L$2:$L$367=MONTH(AB57))*(DAY(AB57)=Paramètres_Application!$M$2:$M$367)*ROW(Paramètres_Application!$L$2:$L$367)))</f>
        <v xml:space="preserve"> Romain</v>
      </c>
      <c r="AB58" s="82"/>
      <c r="AC58" s="83"/>
      <c r="AD58" s="109"/>
      <c r="AE58" s="89"/>
      <c r="AF58" s="100"/>
      <c r="AG58" s="67">
        <f t="shared" ref="AG58" si="1263">AB57</f>
        <v>44255</v>
      </c>
      <c r="AH58" s="84"/>
      <c r="AI58" s="84"/>
      <c r="AJ58" s="84"/>
      <c r="AK58" s="84"/>
      <c r="AL58" s="84"/>
      <c r="AN58" s="81" t="str">
        <f>INDEX(Paramètres_Application!$N$1:$N$367,SUMPRODUCT((Paramètres_Application!$L$2:$L$367=MONTH(AO57))*(DAY(AO57)=Paramètres_Application!$M$2:$M$367)*ROW(Paramètres_Application!$L$2:$L$367)))</f>
        <v xml:space="preserve"> Gontran</v>
      </c>
      <c r="AO58" s="82"/>
      <c r="AP58" s="83"/>
      <c r="AQ58" s="109"/>
      <c r="AR58" s="89"/>
      <c r="AS58" s="2"/>
      <c r="AT58" s="67">
        <f t="shared" ref="AT58" si="1264">AO57</f>
        <v>44283</v>
      </c>
      <c r="AU58" s="6"/>
      <c r="AV58" s="84"/>
      <c r="AW58" s="6"/>
      <c r="AX58" s="84"/>
      <c r="AY58" s="73"/>
      <c r="BA58" s="81" t="str">
        <f>INDEX(Paramètres_Application!$N$1:$N$367,SUMPRODUCT((Paramètres_Application!$L$2:$L$367=MONTH(BB57))*(DAY(BB57)=Paramètres_Application!$M$2:$M$367)*ROW(Paramètres_Application!$L$2:$L$367)))</f>
        <v xml:space="preserve"> Valérie</v>
      </c>
      <c r="BB58" s="82"/>
      <c r="BC58" s="83"/>
      <c r="BD58" s="109"/>
      <c r="BE58" s="89"/>
      <c r="BF58" s="2"/>
      <c r="BG58" s="67">
        <f t="shared" ref="BG58" si="1265">BB57</f>
        <v>44314</v>
      </c>
      <c r="BH58" s="6"/>
      <c r="BI58" s="84"/>
      <c r="BJ58" s="6"/>
      <c r="BK58" s="84"/>
      <c r="BL58" s="73"/>
      <c r="BN58" s="81" t="str">
        <f>INDEX(Paramètres_Application!$N$1:$N$367,SUMPRODUCT((Paramètres_Application!$L$2:$L$367=MONTH(BO57))*(DAY(BO57)=Paramètres_Application!$M$2:$M$367)*ROW(Paramètres_Application!$L$2:$L$367)))</f>
        <v xml:space="preserve"> Germain</v>
      </c>
      <c r="BO58" s="82"/>
      <c r="BP58" s="83"/>
      <c r="BQ58" s="109"/>
      <c r="BR58" s="89"/>
      <c r="BS58" s="2"/>
      <c r="BT58" s="67">
        <f t="shared" ref="BT58" si="1266">BO57</f>
        <v>44344</v>
      </c>
      <c r="BU58" s="6"/>
      <c r="BV58" s="84"/>
      <c r="BW58" s="6"/>
      <c r="BX58" s="84"/>
      <c r="BY58" s="73"/>
      <c r="CA58" s="81" t="str">
        <f>INDEX(Paramètres_Application!$N$1:$N$367,SUMPRODUCT((Paramètres_Application!$L$2:$L$367=MONTH(CB57))*(DAY(CB57)=Paramètres_Application!$M$2:$M$367)*ROW(Paramètres_Application!$L$2:$L$367)))</f>
        <v xml:space="preserve"> Irénée</v>
      </c>
      <c r="CB58" s="82"/>
      <c r="CC58" s="83"/>
      <c r="CD58" s="109"/>
      <c r="CE58" s="89"/>
      <c r="CF58" s="2"/>
      <c r="CG58" s="67">
        <f t="shared" ref="CG58" si="1267">CB57</f>
        <v>44375</v>
      </c>
      <c r="CH58" s="6"/>
      <c r="CI58" s="84"/>
      <c r="CJ58" s="6"/>
      <c r="CK58" s="84"/>
      <c r="CL58" s="73"/>
      <c r="CN58" s="81" t="str">
        <f>INDEX(Paramètres_Application!$N$1:$N$367,SUMPRODUCT((Paramètres_Application!$L$2:$L$367=MONTH(CO57))*(DAY(CO57)=Paramètres_Application!$M$2:$M$367)*ROW(Paramètres_Application!$L$2:$L$367)))</f>
        <v xml:space="preserve"> Samson</v>
      </c>
      <c r="CO58" s="82"/>
      <c r="CP58" s="83"/>
      <c r="CQ58" s="109"/>
      <c r="CR58" s="89"/>
      <c r="CS58" s="2"/>
      <c r="CT58" s="67">
        <f t="shared" ref="CT58" si="1268">CO57</f>
        <v>44405</v>
      </c>
      <c r="CU58" s="6"/>
      <c r="CV58" s="84"/>
      <c r="CW58" s="6"/>
      <c r="CX58" s="84"/>
      <c r="CY58" s="73"/>
      <c r="CZ58" s="18"/>
      <c r="DA58" s="81" t="str">
        <f>INDEX(Paramètres_Application!$N$1:$N$367,SUMPRODUCT((Paramètres_Application!$L$2:$L$367=MONTH(DB57))*(DAY(DB57)=Paramètres_Application!$M$2:$M$367)*ROW(Paramètres_Application!$L$2:$L$367)))</f>
        <v xml:space="preserve"> Irénée</v>
      </c>
      <c r="DB58" s="82"/>
      <c r="DC58" s="83"/>
      <c r="DD58" s="109"/>
      <c r="DE58" s="89"/>
      <c r="DF58" s="2"/>
      <c r="DG58" s="67">
        <f t="shared" ref="DG58" si="1269">DB57</f>
        <v>44375</v>
      </c>
      <c r="DH58" s="6"/>
      <c r="DI58" s="84"/>
      <c r="DJ58" s="6"/>
      <c r="DK58" s="84"/>
      <c r="DL58" s="73"/>
      <c r="DN58" s="81" t="str">
        <f>INDEX(Paramètres_Application!$N$1:$N$367,SUMPRODUCT((Paramètres_Application!$L$2:$L$367=MONTH(DO57))*(DAY(DO57)=Paramètres_Application!$M$2:$M$367)*ROW(Paramètres_Application!$L$2:$L$367)))</f>
        <v xml:space="preserve"> Samson</v>
      </c>
      <c r="DO58" s="82"/>
      <c r="DP58" s="83"/>
      <c r="DQ58" s="109"/>
      <c r="DR58" s="89"/>
      <c r="DS58" s="2"/>
      <c r="DT58" s="67">
        <f t="shared" ref="DT58" si="1270">DO57</f>
        <v>44405</v>
      </c>
      <c r="DU58" s="6"/>
      <c r="DV58" s="84"/>
      <c r="DW58" s="6"/>
      <c r="DX58" s="84"/>
      <c r="DY58" s="73"/>
      <c r="EA58" s="81" t="str">
        <f>INDEX(Paramètres_Application!$N$1:$N$367,SUMPRODUCT((Paramètres_Application!$L$2:$L$367=MONTH(EB57))*(DAY(EB57)=Paramètres_Application!$M$2:$M$367)*ROW(Paramètres_Application!$L$2:$L$367)))</f>
        <v xml:space="preserve"> Augustin</v>
      </c>
      <c r="EB58" s="82"/>
      <c r="EC58" s="83"/>
      <c r="ED58" s="109"/>
      <c r="EE58" s="89"/>
      <c r="EF58" s="2"/>
      <c r="EG58" s="67">
        <f t="shared" ref="EG58" si="1271">EB57</f>
        <v>44436</v>
      </c>
      <c r="EH58" s="6"/>
      <c r="EI58" s="84"/>
      <c r="EJ58" s="6"/>
      <c r="EK58" s="84"/>
      <c r="EL58" s="73"/>
      <c r="EN58" s="81" t="str">
        <f>INDEX(Paramètres_Application!$N$1:$N$367,SUMPRODUCT((Paramètres_Application!$L$2:$L$367=MONTH(EO57))*(DAY(EO57)=Paramètres_Application!$M$2:$M$367)*ROW(Paramètres_Application!$L$2:$L$367)))</f>
        <v xml:space="preserve"> Venceslas</v>
      </c>
      <c r="EO58" s="82"/>
      <c r="EP58" s="83"/>
      <c r="EQ58" s="109"/>
      <c r="ER58" s="89"/>
      <c r="ES58" s="2"/>
      <c r="ET58" s="67">
        <f t="shared" ref="ET58" si="1272">EO57</f>
        <v>44467</v>
      </c>
      <c r="EU58" s="6"/>
      <c r="EV58" s="84"/>
      <c r="EW58" s="6"/>
      <c r="EX58" s="84"/>
      <c r="EY58" s="73"/>
      <c r="FA58" s="81" t="str">
        <f>INDEX(Paramètres_Application!$N$1:$N$367,SUMPRODUCT((Paramètres_Application!$L$2:$L$367=MONTH(FB57))*(DAY(FB57)=Paramètres_Application!$M$2:$M$367)*ROW(Paramètres_Application!$L$2:$L$367)))</f>
        <v xml:space="preserve"> Jude</v>
      </c>
      <c r="FB58" s="82"/>
      <c r="FC58" s="83"/>
      <c r="FD58" s="109"/>
      <c r="FE58" s="89"/>
      <c r="FF58" s="2"/>
      <c r="FG58" s="67">
        <f t="shared" ref="FG58" si="1273">FB57</f>
        <v>44497</v>
      </c>
      <c r="FH58" s="6"/>
      <c r="FI58" s="84"/>
      <c r="FJ58" s="6"/>
      <c r="FK58" s="84"/>
      <c r="FL58" s="73"/>
      <c r="FN58" s="81" t="str">
        <f>INDEX(Paramètres_Application!$N$1:$N$367,SUMPRODUCT((Paramètres_Application!$L$2:$L$367=MONTH(FO57))*(DAY(FO57)=Paramètres_Application!$M$2:$M$367)*ROW(Paramètres_Application!$L$2:$L$367)))</f>
        <v xml:space="preserve"> Jacques de la Marche</v>
      </c>
      <c r="FO58" s="82"/>
      <c r="FP58" s="83"/>
      <c r="FQ58" s="109"/>
      <c r="FR58" s="89"/>
      <c r="FS58" s="32"/>
      <c r="FT58" s="67">
        <f t="shared" ref="FT58" si="1274">FO57</f>
        <v>44528</v>
      </c>
      <c r="FU58" s="6"/>
      <c r="FV58" s="84"/>
      <c r="FW58" s="6"/>
      <c r="FX58" s="84"/>
      <c r="FY58" s="73"/>
      <c r="GA58" s="81" t="str">
        <f>INDEX(Paramètres_Application!$N$1:$N$367,SUMPRODUCT((Paramètres_Application!$L$2:$L$367=MONTH(GB57))*(DAY(GB57)=Paramètres_Application!$M$2:$M$367)*ROW(Paramètres_Application!$L$2:$L$367)))</f>
        <v xml:space="preserve"> Innocents</v>
      </c>
      <c r="GB58" s="82"/>
      <c r="GC58" s="83"/>
      <c r="GD58" s="109"/>
      <c r="GE58" s="89"/>
      <c r="GF58" s="2"/>
      <c r="GG58" s="67">
        <f t="shared" ref="GG58" si="1275">GB57</f>
        <v>44558</v>
      </c>
      <c r="GH58" s="6"/>
      <c r="GI58" s="84"/>
      <c r="GJ58" s="6"/>
      <c r="GK58" s="84"/>
      <c r="GL58" s="73"/>
      <c r="GN58" s="81" t="str">
        <f>INDEX(Paramètres_Application!$N$1:$N$367,SUMPRODUCT((Paramètres_Application!$L$2:$L$367=MONTH(GO57))*(DAY(GO57)=Paramètres_Application!$M$2:$M$367)*ROW(Paramètres_Application!$L$2:$L$367)))</f>
        <v xml:space="preserve"> Thomas d'Aquin</v>
      </c>
      <c r="GO58" s="82"/>
      <c r="GP58" s="83"/>
      <c r="GQ58" s="109"/>
      <c r="GR58" s="89"/>
      <c r="GS58" s="2"/>
      <c r="GT58" s="67">
        <f t="shared" ref="GT58" si="1276">GO57</f>
        <v>44589</v>
      </c>
      <c r="GU58" s="6"/>
      <c r="GV58" s="84"/>
      <c r="GW58" s="6"/>
      <c r="GX58" s="84"/>
      <c r="GY58" s="73"/>
    </row>
    <row r="59" spans="1:207" ht="22.5" customHeight="1" x14ac:dyDescent="0.25">
      <c r="A59" s="23" t="str">
        <f t="shared" si="13"/>
        <v>M</v>
      </c>
      <c r="B59" s="24">
        <f t="shared" ref="B59" si="1277">B57+1</f>
        <v>44194</v>
      </c>
      <c r="C59" s="22" t="str">
        <f>TEXT(B59-DATE(An-1,1,1)+((DATE(An,1,1)-DATE(An-1,1,1))-365),"000")&amp;" - "&amp;TEXT(DATE(An-1,12,31)-B59,"000")</f>
        <v>364 - 002</v>
      </c>
      <c r="D59" s="108" t="str">
        <f>IFERROR(INDEX(Paramètres_Application!$J$2:$J$35,MATCH(Calendrier_A3!B59,Paramètres_Application!$I$2:$I$35,0)),"")</f>
        <v/>
      </c>
      <c r="E59" s="88" t="str">
        <f>IF(A59="L","S" &amp; TEXT(INT((B59-LOOKUP(B59,DATE(YEAR(B59)+{-1;0;1},1,3)-WEEKDAY(DATE(YEAR(B59)+{-1;0;1},1,3))+2))/7)+1,"00"),"")</f>
        <v/>
      </c>
      <c r="F59" s="2"/>
      <c r="G59" s="67">
        <f t="shared" ref="G59" si="1278">B59</f>
        <v>44194</v>
      </c>
      <c r="H59" s="6"/>
      <c r="I59" s="84"/>
      <c r="J59" s="6"/>
      <c r="K59" s="84"/>
      <c r="L59" s="73"/>
      <c r="N59" s="9" t="str">
        <f t="shared" si="14"/>
        <v>V</v>
      </c>
      <c r="O59" s="21">
        <f t="shared" ref="O59" si="1279">O57+1</f>
        <v>44225</v>
      </c>
      <c r="P59" s="22" t="str">
        <f>TEXT(O59-DATE(An,1,1)+1,"000")&amp;" - "&amp;TEXT(DATE(An,12,31)-O57,"000")-1</f>
        <v>029 - 336</v>
      </c>
      <c r="Q59" s="108" t="str">
        <f>IFERROR(INDEX(Paramètres_Application!$J$2:$J$35,MATCH(Calendrier_A3!O59,Paramètres_Application!$I$2:$I$35,0)),"")</f>
        <v/>
      </c>
      <c r="R59" s="88" t="str">
        <f>IF(N59="L","S" &amp; TEXT(INT((O59-LOOKUP(O59,DATE(YEAR(O59)+{-1;0;1},1,3)-WEEKDAY(DATE(YEAR(O59)+{-1;0;1},1,3))+2))/7)+1,"00"),"")</f>
        <v/>
      </c>
      <c r="S59" s="2"/>
      <c r="T59" s="67">
        <f t="shared" ref="T59" si="1280">O59</f>
        <v>44225</v>
      </c>
      <c r="U59" s="6"/>
      <c r="V59" s="84"/>
      <c r="W59" s="6"/>
      <c r="X59" s="84"/>
      <c r="Y59" s="73"/>
      <c r="AA59" s="9" t="str">
        <f t="shared" si="15"/>
        <v>S</v>
      </c>
      <c r="AB59" s="21">
        <f>IF(MONTH(AB57+1)=MONTH(AB55),AB57+1,0)</f>
        <v>0</v>
      </c>
      <c r="AC59" s="22" t="str">
        <f>TEXT(AB59-DATE(An,1,1)+1,"000")&amp;" - "&amp;TEXT(DATE(An,12,31)-AB57,"000")-1</f>
        <v>-44196 - 305</v>
      </c>
      <c r="AD59" s="108" t="str">
        <f>IFERROR(INDEX(Paramètres_Application!$J$2:$J$35,MATCH(Calendrier_A3!AB59,Paramètres_Application!$I$2:$I$35,0)),"")</f>
        <v>Vendredi Saint</v>
      </c>
      <c r="AE59" s="88" t="str">
        <f>IF(AA59="L","S" &amp; TEXT(INT((AB59-LOOKUP(AB59,DATE(YEAR(AB59)+{-1;0;1},1,3)-WEEKDAY(DATE(YEAR(AB59)+{-1;0;1},1,3))+2))/7)+1,"00"),"")</f>
        <v/>
      </c>
      <c r="AF59" s="2"/>
      <c r="AG59" s="67">
        <f t="shared" ref="AG59" si="1281">AB59</f>
        <v>0</v>
      </c>
      <c r="AH59" s="6"/>
      <c r="AI59" s="84"/>
      <c r="AJ59" s="6"/>
      <c r="AK59" s="84"/>
      <c r="AL59" s="73"/>
      <c r="AN59" s="23" t="str">
        <f t="shared" si="16"/>
        <v>L</v>
      </c>
      <c r="AO59" s="24">
        <f t="shared" ref="AO59" si="1282">AO57+1</f>
        <v>44284</v>
      </c>
      <c r="AP59" s="22" t="str">
        <f>TEXT(AO59-DATE(An,1,1)+1,"000")&amp;" - "&amp;TEXT(DATE(An,12,31)-AO57,"000")-1</f>
        <v>088 - 277</v>
      </c>
      <c r="AQ59" s="108" t="str">
        <f>IFERROR(INDEX(Paramètres_Application!$J$2:$J$35,MATCH(Calendrier_A3!AO59,Paramètres_Application!$I$2:$I$35,0)),"")</f>
        <v/>
      </c>
      <c r="AR59" s="88" t="str">
        <f>IF(AN59="L","S" &amp; TEXT(INT((AO59-LOOKUP(AO59,DATE(YEAR(AO59)+{-1;0;1},1,3)-WEEKDAY(DATE(YEAR(AO59)+{-1;0;1},1,3))+2))/7)+1,"00"),"")</f>
        <v>S13</v>
      </c>
      <c r="AS59" s="2"/>
      <c r="AT59" s="67">
        <f t="shared" ref="AT59" si="1283">AO59</f>
        <v>44284</v>
      </c>
      <c r="AU59" s="6"/>
      <c r="AV59" s="84"/>
      <c r="AW59" s="6"/>
      <c r="AX59" s="84"/>
      <c r="AY59" s="73"/>
      <c r="BA59" s="23" t="str">
        <f t="shared" si="17"/>
        <v>J</v>
      </c>
      <c r="BB59" s="24">
        <f t="shared" ref="BB59" si="1284">BB57+1</f>
        <v>44315</v>
      </c>
      <c r="BC59" s="22" t="str">
        <f>TEXT(BB59-DATE(An,1,1)+1,"000")&amp;" - "&amp;TEXT(DATE(An,12,31)-BB57,"000")-1</f>
        <v>119 - 246</v>
      </c>
      <c r="BD59" s="108" t="str">
        <f>IFERROR(INDEX(Paramètres_Application!$J$2:$J$35,MATCH(Calendrier_A3!BB59,Paramètres_Application!$I$2:$I$35,0)),"")</f>
        <v/>
      </c>
      <c r="BE59" s="88" t="str">
        <f>IF(BA59="L","S" &amp; TEXT(INT((BB59-LOOKUP(BB59,DATE(YEAR(BB59)+{-1;0;1},1,3)-WEEKDAY(DATE(YEAR(BB59)+{-1;0;1},1,3))+2))/7)+1,"00"),"")</f>
        <v/>
      </c>
      <c r="BF59" s="2"/>
      <c r="BG59" s="67">
        <f t="shared" ref="BG59" si="1285">BB59</f>
        <v>44315</v>
      </c>
      <c r="BH59" s="6"/>
      <c r="BI59" s="84"/>
      <c r="BJ59" s="6"/>
      <c r="BK59" s="84"/>
      <c r="BL59" s="73"/>
      <c r="BN59" s="23" t="str">
        <f t="shared" si="18"/>
        <v>S</v>
      </c>
      <c r="BO59" s="24">
        <f t="shared" ref="BO59" si="1286">BO57+1</f>
        <v>44345</v>
      </c>
      <c r="BP59" s="22" t="str">
        <f>TEXT(BO59-DATE(An,1,1)+1,"000")&amp;" - "&amp;TEXT(DATE(An,12,31)-BO57,"000")-1</f>
        <v>149 - 216</v>
      </c>
      <c r="BQ59" s="108" t="str">
        <f>IFERROR(INDEX(Paramètres_Application!$J$2:$J$35,MATCH(Calendrier_A3!BO59,Paramètres_Application!$I$2:$I$35,0)),"")</f>
        <v/>
      </c>
      <c r="BR59" s="88" t="str">
        <f>IF(BN59="L","S" &amp; TEXT(INT((BO59-LOOKUP(BO59,DATE(YEAR(BO59)+{-1;0;1},1,3)-WEEKDAY(DATE(YEAR(BO59)+{-1;0;1},1,3))+2))/7)+1,"00"),"")</f>
        <v/>
      </c>
      <c r="BS59" s="2"/>
      <c r="BT59" s="67">
        <f t="shared" ref="BT59" si="1287">BO59</f>
        <v>44345</v>
      </c>
      <c r="BU59" s="6"/>
      <c r="BV59" s="84"/>
      <c r="BW59" s="6"/>
      <c r="BX59" s="84"/>
      <c r="BY59" s="73"/>
      <c r="CA59" s="23" t="str">
        <f t="shared" si="19"/>
        <v>M</v>
      </c>
      <c r="CB59" s="24">
        <f t="shared" ref="CB59" si="1288">CB57+1</f>
        <v>44376</v>
      </c>
      <c r="CC59" s="22" t="str">
        <f>TEXT(CB59-DATE(An,1,1)+1,"000")&amp;" - "&amp;TEXT(DATE(An,12,31)-CB57,"000")-1</f>
        <v>180 - 185</v>
      </c>
      <c r="CD59" s="108" t="str">
        <f>IFERROR(INDEX(Paramètres_Application!$J$2:$J$35,MATCH(Calendrier_A3!CB59,Paramètres_Application!$I$2:$I$35,0)),"")</f>
        <v/>
      </c>
      <c r="CE59" s="88" t="str">
        <f>IF(CA59="L","S" &amp; TEXT(INT((CB59-LOOKUP(CB59,DATE(YEAR(CB59)+{-1;0;1},1,3)-WEEKDAY(DATE(YEAR(CB59)+{-1;0;1},1,3))+2))/7)+1,"00"),"")</f>
        <v/>
      </c>
      <c r="CF59" s="2"/>
      <c r="CG59" s="67">
        <f t="shared" ref="CG59" si="1289">CB59</f>
        <v>44376</v>
      </c>
      <c r="CH59" s="6"/>
      <c r="CI59" s="84"/>
      <c r="CJ59" s="6"/>
      <c r="CK59" s="84"/>
      <c r="CL59" s="73"/>
      <c r="CN59" s="23" t="str">
        <f t="shared" si="20"/>
        <v>J</v>
      </c>
      <c r="CO59" s="24">
        <f t="shared" ref="CO59" si="1290">CO57+1</f>
        <v>44406</v>
      </c>
      <c r="CP59" s="22" t="str">
        <f>TEXT(CO59-DATE(An,1,1)+1,"000")&amp;" - "&amp;TEXT(DATE(An,12,31)-CO57,"000")-1</f>
        <v>210 - 155</v>
      </c>
      <c r="CQ59" s="108" t="str">
        <f>IFERROR(INDEX(Paramètres_Application!$J$2:$J$35,MATCH(Calendrier_A3!CO59,Paramètres_Application!$I$2:$I$35,0)),"")</f>
        <v/>
      </c>
      <c r="CR59" s="88" t="str">
        <f>IF(CN59="L","S" &amp; TEXT(INT((CO59-LOOKUP(CO59,DATE(YEAR(CO59)+{-1;0;1},1,3)-WEEKDAY(DATE(YEAR(CO59)+{-1;0;1},1,3))+2))/7)+1,"00"),"")</f>
        <v/>
      </c>
      <c r="CS59" s="2"/>
      <c r="CT59" s="67">
        <f t="shared" ref="CT59" si="1291">CO59</f>
        <v>44406</v>
      </c>
      <c r="CU59" s="6"/>
      <c r="CV59" s="84"/>
      <c r="CW59" s="6"/>
      <c r="CX59" s="84"/>
      <c r="CY59" s="73"/>
      <c r="CZ59" s="18"/>
      <c r="DA59" s="23" t="str">
        <f t="shared" si="21"/>
        <v>M</v>
      </c>
      <c r="DB59" s="24">
        <f t="shared" ref="DB59" si="1292">DB57+1</f>
        <v>44376</v>
      </c>
      <c r="DC59" s="22" t="str">
        <f>TEXT(DB59-DATE(An,1,1)+1,"000")&amp;" - "&amp;TEXT(DATE(An,12,31)-DB57,"000")-1</f>
        <v>180 - 185</v>
      </c>
      <c r="DD59" s="108" t="str">
        <f>IFERROR(INDEX(Paramètres_Application!$J$2:$J$35,MATCH(Calendrier_A3!DB59,Paramètres_Application!$I$2:$I$35,0)),"")</f>
        <v/>
      </c>
      <c r="DE59" s="88" t="str">
        <f>IF(DA59="L","S" &amp; TEXT(INT((DB59-LOOKUP(DB59,DATE(YEAR(DB59)+{-1;0;1},1,3)-WEEKDAY(DATE(YEAR(DB59)+{-1;0;1},1,3))+2))/7)+1,"00"),"")</f>
        <v/>
      </c>
      <c r="DF59" s="2"/>
      <c r="DG59" s="67">
        <f t="shared" ref="DG59" si="1293">DB59</f>
        <v>44376</v>
      </c>
      <c r="DH59" s="6"/>
      <c r="DI59" s="84"/>
      <c r="DJ59" s="6"/>
      <c r="DK59" s="84"/>
      <c r="DL59" s="73"/>
      <c r="DN59" s="23" t="str">
        <f t="shared" si="22"/>
        <v>J</v>
      </c>
      <c r="DO59" s="24">
        <f t="shared" ref="DO59" si="1294">DO57+1</f>
        <v>44406</v>
      </c>
      <c r="DP59" s="22" t="str">
        <f>TEXT(DO59-DATE(An,1,1)+1,"000")&amp;" - "&amp;TEXT(DATE(An,12,31)-DO57,"000")-1</f>
        <v>210 - 155</v>
      </c>
      <c r="DQ59" s="108" t="str">
        <f>IFERROR(INDEX(Paramètres_Application!$J$2:$J$35,MATCH(Calendrier_A3!DO59,Paramètres_Application!$I$2:$I$35,0)),"")</f>
        <v/>
      </c>
      <c r="DR59" s="88" t="str">
        <f>IF(DN59="L","S" &amp; TEXT(INT((DO59-LOOKUP(DO59,DATE(YEAR(DO59)+{-1;0;1},1,3)-WEEKDAY(DATE(YEAR(DO59)+{-1;0;1},1,3))+2))/7)+1,"00"),"")</f>
        <v/>
      </c>
      <c r="DS59" s="2"/>
      <c r="DT59" s="67">
        <f t="shared" ref="DT59" si="1295">DO59</f>
        <v>44406</v>
      </c>
      <c r="DU59" s="6"/>
      <c r="DV59" s="84"/>
      <c r="DW59" s="6"/>
      <c r="DX59" s="84"/>
      <c r="DY59" s="73"/>
      <c r="EA59" s="23" t="str">
        <f t="shared" si="23"/>
        <v>D</v>
      </c>
      <c r="EB59" s="24">
        <f t="shared" ref="EB59" si="1296">EB57+1</f>
        <v>44437</v>
      </c>
      <c r="EC59" s="22" t="str">
        <f>TEXT(EB59-DATE(An,1,1)+1,"000")&amp;" - "&amp;TEXT(DATE(An,12,31)-EB57,"000")-1</f>
        <v>241 - 124</v>
      </c>
      <c r="ED59" s="108" t="str">
        <f>IFERROR(INDEX(Paramètres_Application!$J$2:$J$35,MATCH(Calendrier_A3!EB59,Paramètres_Application!$I$2:$I$35,0)),"")</f>
        <v/>
      </c>
      <c r="EE59" s="88" t="str">
        <f>IF(EA59="L","S" &amp; TEXT(INT((EB59-LOOKUP(EB59,DATE(YEAR(EB59)+{-1;0;1},1,3)-WEEKDAY(DATE(YEAR(EB59)+{-1;0;1},1,3))+2))/7)+1,"00"),"")</f>
        <v/>
      </c>
      <c r="EF59" s="2"/>
      <c r="EG59" s="67">
        <f t="shared" ref="EG59" si="1297">EB59</f>
        <v>44437</v>
      </c>
      <c r="EH59" s="6"/>
      <c r="EI59" s="84"/>
      <c r="EJ59" s="6"/>
      <c r="EK59" s="84"/>
      <c r="EL59" s="73"/>
      <c r="EN59" s="23" t="str">
        <f t="shared" si="24"/>
        <v>M</v>
      </c>
      <c r="EO59" s="24">
        <f t="shared" ref="EO59" si="1298">EO57+1</f>
        <v>44468</v>
      </c>
      <c r="EP59" s="22" t="str">
        <f>TEXT(EO59-DATE(An,1,1)+1,"000")&amp;" - "&amp;TEXT(DATE(An,12,31)-EO57,"000")-1</f>
        <v>272 - 93</v>
      </c>
      <c r="EQ59" s="108" t="str">
        <f>IFERROR(INDEX(Paramètres_Application!$J$2:$J$35,MATCH(Calendrier_A3!EO59,Paramètres_Application!$I$2:$I$35,0)),"")</f>
        <v/>
      </c>
      <c r="ER59" s="88" t="str">
        <f>IF(EN59="L","S" &amp; TEXT(INT((EO59-LOOKUP(EO59,DATE(YEAR(EO59)+{-1;0;1},1,3)-WEEKDAY(DATE(YEAR(EO59)+{-1;0;1},1,3))+2))/7)+1,"00"),"")</f>
        <v/>
      </c>
      <c r="ES59" s="2"/>
      <c r="ET59" s="67">
        <f t="shared" ref="ET59" si="1299">EO59</f>
        <v>44468</v>
      </c>
      <c r="EU59" s="6"/>
      <c r="EV59" s="84"/>
      <c r="EW59" s="6"/>
      <c r="EX59" s="84"/>
      <c r="EY59" s="73"/>
      <c r="FA59" s="23" t="str">
        <f t="shared" si="25"/>
        <v>V</v>
      </c>
      <c r="FB59" s="24">
        <f t="shared" ref="FB59" si="1300">FB57+1</f>
        <v>44498</v>
      </c>
      <c r="FC59" s="22" t="str">
        <f>TEXT(FB59-DATE(An,1,1)+1,"000")&amp;" - "&amp;TEXT(DATE(An,12,31)-FB57,"000")-1</f>
        <v>302 - 63</v>
      </c>
      <c r="FD59" s="108" t="str">
        <f>IFERROR(INDEX(Paramètres_Application!$J$2:$J$35,MATCH(Calendrier_A3!FB59,Paramètres_Application!$I$2:$I$35,0)),"")</f>
        <v/>
      </c>
      <c r="FE59" s="88" t="str">
        <f>IF(FA59="L","S" &amp; TEXT(INT((FB59-LOOKUP(FB59,DATE(YEAR(FB59)+{-1;0;1},1,3)-WEEKDAY(DATE(YEAR(FB59)+{-1;0;1},1,3))+2))/7)+1,"00"),"")</f>
        <v/>
      </c>
      <c r="FF59" s="2"/>
      <c r="FG59" s="67">
        <f t="shared" ref="FG59" si="1301">FB59</f>
        <v>44498</v>
      </c>
      <c r="FH59" s="6"/>
      <c r="FI59" s="84"/>
      <c r="FJ59" s="6"/>
      <c r="FK59" s="84"/>
      <c r="FL59" s="73"/>
      <c r="FN59" s="23" t="str">
        <f t="shared" si="26"/>
        <v>L</v>
      </c>
      <c r="FO59" s="24">
        <f t="shared" ref="FO59" si="1302">FO57+1</f>
        <v>44529</v>
      </c>
      <c r="FP59" s="22" t="str">
        <f>TEXT(FO59-DATE(An,1,1)+1,"000")&amp;" - "&amp;TEXT(DATE(An,12,31)-FO57,"000")-1</f>
        <v>333 - 32</v>
      </c>
      <c r="FQ59" s="108" t="str">
        <f>IFERROR(INDEX(Paramètres_Application!$J$2:$J$35,MATCH(Calendrier_A3!FO59,Paramètres_Application!$I$2:$I$35,0)),"")</f>
        <v/>
      </c>
      <c r="FR59" s="88" t="str">
        <f>IF(FN59="L","S" &amp; TEXT(INT((FO59-LOOKUP(FO59,DATE(YEAR(FO59)+{-1;0;1},1,3)-WEEKDAY(DATE(YEAR(FO59)+{-1;0;1},1,3))+2))/7)+1,"00"),"")</f>
        <v>S48</v>
      </c>
      <c r="FS59" s="32"/>
      <c r="FT59" s="67">
        <f t="shared" ref="FT59" si="1303">FO59</f>
        <v>44529</v>
      </c>
      <c r="FU59" s="6"/>
      <c r="FV59" s="84"/>
      <c r="FW59" s="6"/>
      <c r="FX59" s="84"/>
      <c r="FY59" s="73"/>
      <c r="GA59" s="23" t="str">
        <f t="shared" si="27"/>
        <v>M</v>
      </c>
      <c r="GB59" s="24">
        <f t="shared" ref="GB59" si="1304">GB57+1</f>
        <v>44559</v>
      </c>
      <c r="GC59" s="22" t="str">
        <f>TEXT(GB59-DATE(An,1,1)+1,"000")&amp;" - "&amp;TEXT(DATE(An,12,31)-GB57,"000")-1</f>
        <v>363 - 2</v>
      </c>
      <c r="GD59" s="108" t="str">
        <f>IFERROR(INDEX(Paramètres_Application!$J$2:$J$35,MATCH(Calendrier_A3!GB59,Paramètres_Application!$I$2:$I$35,0)),"")</f>
        <v/>
      </c>
      <c r="GE59" s="88" t="str">
        <f>IF(GA59="L","S" &amp; TEXT(INT((GB59-LOOKUP(GB59,DATE(YEAR(GB59)+{-1;0;1},1,3)-WEEKDAY(DATE(YEAR(GB59)+{-1;0;1},1,3))+2))/7)+1,"00"),"")</f>
        <v/>
      </c>
      <c r="GF59" s="2"/>
      <c r="GG59" s="67">
        <f t="shared" ref="GG59" si="1305">GB59</f>
        <v>44559</v>
      </c>
      <c r="GH59" s="6"/>
      <c r="GI59" s="84"/>
      <c r="GJ59" s="6"/>
      <c r="GK59" s="84"/>
      <c r="GL59" s="73"/>
      <c r="GN59" s="23" t="str">
        <f t="shared" si="28"/>
        <v>S</v>
      </c>
      <c r="GO59" s="24">
        <f t="shared" ref="GO59" si="1306">GO57+1</f>
        <v>44590</v>
      </c>
      <c r="GP59" s="22" t="str">
        <f>TEXT(GO59-DATE(An+1,1,1)+1,"000")&amp;" - "&amp;TEXT(DATE(An+1,12,31)-GO57,"000")-1</f>
        <v>029 - 336</v>
      </c>
      <c r="GQ59" s="108" t="str">
        <f>IFERROR(INDEX(Paramètres_Application!$J$2:$J$35,MATCH(Calendrier_A3!GO59,Paramètres_Application!$I$2:$I$35,0)),"")</f>
        <v/>
      </c>
      <c r="GR59" s="88" t="str">
        <f>IF(GN59="L","S" &amp; TEXT(INT((GO59-LOOKUP(GO59,DATE(YEAR(GO59)+{-1;0;1},1,3)-WEEKDAY(DATE(YEAR(GO59)+{-1;0;1},1,3))+2))/7)+1,"00"),"")</f>
        <v/>
      </c>
      <c r="GS59" s="2"/>
      <c r="GT59" s="67">
        <f t="shared" ref="GT59" si="1307">GO59</f>
        <v>44590</v>
      </c>
      <c r="GU59" s="6"/>
      <c r="GV59" s="84"/>
      <c r="GW59" s="6"/>
      <c r="GX59" s="84"/>
      <c r="GY59" s="73"/>
    </row>
    <row r="60" spans="1:207" ht="22.5" customHeight="1" x14ac:dyDescent="0.25">
      <c r="A60" s="81" t="str">
        <f>INDEX(Paramètres_Application!$N$1:$N$367,SUMPRODUCT((Paramètres_Application!$L$2:$L$367=MONTH(B59))*(DAY(B59)=Paramètres_Application!$M$2:$M$367)*ROW(Paramètres_Application!$L$2:$L$367)))</f>
        <v xml:space="preserve"> David</v>
      </c>
      <c r="B60" s="82"/>
      <c r="C60" s="83"/>
      <c r="D60" s="109"/>
      <c r="E60" s="89"/>
      <c r="F60" s="2"/>
      <c r="G60" s="67">
        <f t="shared" ref="G60" si="1308">B59</f>
        <v>44194</v>
      </c>
      <c r="H60" s="6"/>
      <c r="I60" s="84"/>
      <c r="J60" s="6"/>
      <c r="K60" s="84"/>
      <c r="L60" s="73"/>
      <c r="N60" s="81" t="str">
        <f>INDEX(Paramètres_Application!$N$1:$N$367,SUMPRODUCT((Paramètres_Application!$L$2:$L$367=MONTH(O59))*(DAY(O59)=Paramètres_Application!$M$2:$M$367)*ROW(Paramètres_Application!$L$2:$L$367)))</f>
        <v xml:space="preserve"> Gildas</v>
      </c>
      <c r="O60" s="82"/>
      <c r="P60" s="83"/>
      <c r="Q60" s="109"/>
      <c r="R60" s="89"/>
      <c r="S60" s="2"/>
      <c r="T60" s="67">
        <f t="shared" ref="T60" si="1309">O59</f>
        <v>44225</v>
      </c>
      <c r="U60" s="6"/>
      <c r="V60" s="84"/>
      <c r="W60" s="6"/>
      <c r="X60" s="84"/>
      <c r="Y60" s="73"/>
      <c r="AA60" s="81" t="str">
        <f>INDEX(Paramètres_Application!$N$1:$N$367,SUMPRODUCT((Paramètres_Application!$L$2:$L$367=MONTH(AB59))*(DAY(AB59)=Paramètres_Application!$M$2:$M$367)*ROW(Paramètres_Application!$L$2:$L$367)))</f>
        <v xml:space="preserve"> Romain</v>
      </c>
      <c r="AB60" s="82"/>
      <c r="AC60" s="83"/>
      <c r="AD60" s="109"/>
      <c r="AE60" s="89"/>
      <c r="AF60" s="3"/>
      <c r="AG60" s="68">
        <f t="shared" ref="AG60" si="1310">AB59</f>
        <v>0</v>
      </c>
      <c r="AH60" s="14"/>
      <c r="AI60" s="85"/>
      <c r="AJ60" s="14"/>
      <c r="AK60" s="85"/>
      <c r="AL60" s="74"/>
      <c r="AN60" s="81" t="str">
        <f>INDEX(Paramètres_Application!$N$1:$N$367,SUMPRODUCT((Paramètres_Application!$L$2:$L$367=MONTH(AO59))*(DAY(AO59)=Paramètres_Application!$M$2:$M$367)*ROW(Paramètres_Application!$L$2:$L$367)))</f>
        <v xml:space="preserve"> Gwladys</v>
      </c>
      <c r="AO60" s="82"/>
      <c r="AP60" s="83"/>
      <c r="AQ60" s="109"/>
      <c r="AR60" s="89"/>
      <c r="AS60" s="2"/>
      <c r="AT60" s="67">
        <f t="shared" ref="AT60" si="1311">AO59</f>
        <v>44284</v>
      </c>
      <c r="AU60" s="6"/>
      <c r="AV60" s="84"/>
      <c r="AW60" s="6"/>
      <c r="AX60" s="84"/>
      <c r="AY60" s="73"/>
      <c r="BA60" s="81" t="str">
        <f>INDEX(Paramètres_Application!$N$1:$N$367,SUMPRODUCT((Paramètres_Application!$L$2:$L$367=MONTH(BB59))*(DAY(BB59)=Paramètres_Application!$M$2:$M$367)*ROW(Paramètres_Application!$L$2:$L$367)))</f>
        <v xml:space="preserve"> Catherine de Sienne</v>
      </c>
      <c r="BB60" s="82"/>
      <c r="BC60" s="83"/>
      <c r="BD60" s="109"/>
      <c r="BE60" s="89"/>
      <c r="BF60" s="2"/>
      <c r="BG60" s="67">
        <f t="shared" ref="BG60" si="1312">BB59</f>
        <v>44315</v>
      </c>
      <c r="BH60" s="6"/>
      <c r="BI60" s="84"/>
      <c r="BJ60" s="6"/>
      <c r="BK60" s="84"/>
      <c r="BL60" s="73"/>
      <c r="BN60" s="81" t="str">
        <f>INDEX(Paramètres_Application!$N$1:$N$367,SUMPRODUCT((Paramètres_Application!$L$2:$L$367=MONTH(BO59))*(DAY(BO59)=Paramètres_Application!$M$2:$M$367)*ROW(Paramètres_Application!$L$2:$L$367)))</f>
        <v xml:space="preserve"> Aymar</v>
      </c>
      <c r="BO60" s="82"/>
      <c r="BP60" s="83"/>
      <c r="BQ60" s="109"/>
      <c r="BR60" s="89"/>
      <c r="BS60" s="2"/>
      <c r="BT60" s="67">
        <f t="shared" ref="BT60" si="1313">BO59</f>
        <v>44345</v>
      </c>
      <c r="BU60" s="6"/>
      <c r="BV60" s="84"/>
      <c r="BW60" s="6"/>
      <c r="BX60" s="84"/>
      <c r="BY60" s="73"/>
      <c r="CA60" s="81" t="str">
        <f>INDEX(Paramètres_Application!$N$1:$N$367,SUMPRODUCT((Paramètres_Application!$L$2:$L$367=MONTH(CB59))*(DAY(CB59)=Paramètres_Application!$M$2:$M$367)*ROW(Paramètres_Application!$L$2:$L$367)))</f>
        <v xml:space="preserve"> Pierre, Paul</v>
      </c>
      <c r="CB60" s="82"/>
      <c r="CC60" s="83"/>
      <c r="CD60" s="109"/>
      <c r="CE60" s="89"/>
      <c r="CF60" s="2"/>
      <c r="CG60" s="67">
        <f t="shared" ref="CG60" si="1314">CB59</f>
        <v>44376</v>
      </c>
      <c r="CH60" s="6"/>
      <c r="CI60" s="84"/>
      <c r="CJ60" s="6"/>
      <c r="CK60" s="84"/>
      <c r="CL60" s="73"/>
      <c r="CN60" s="81" t="str">
        <f>INDEX(Paramètres_Application!$N$1:$N$367,SUMPRODUCT((Paramètres_Application!$L$2:$L$367=MONTH(CO59))*(DAY(CO59)=Paramètres_Application!$M$2:$M$367)*ROW(Paramètres_Application!$L$2:$L$367)))</f>
        <v xml:space="preserve"> Marthe</v>
      </c>
      <c r="CO60" s="82"/>
      <c r="CP60" s="83"/>
      <c r="CQ60" s="109"/>
      <c r="CR60" s="89"/>
      <c r="CS60" s="2"/>
      <c r="CT60" s="67">
        <f t="shared" ref="CT60" si="1315">CO59</f>
        <v>44406</v>
      </c>
      <c r="CU60" s="6"/>
      <c r="CV60" s="84"/>
      <c r="CW60" s="6"/>
      <c r="CX60" s="84"/>
      <c r="CY60" s="73"/>
      <c r="CZ60" s="18"/>
      <c r="DA60" s="81" t="str">
        <f>INDEX(Paramètres_Application!$N$1:$N$367,SUMPRODUCT((Paramètres_Application!$L$2:$L$367=MONTH(DB59))*(DAY(DB59)=Paramètres_Application!$M$2:$M$367)*ROW(Paramètres_Application!$L$2:$L$367)))</f>
        <v xml:space="preserve"> Pierre, Paul</v>
      </c>
      <c r="DB60" s="82"/>
      <c r="DC60" s="83"/>
      <c r="DD60" s="109"/>
      <c r="DE60" s="89"/>
      <c r="DF60" s="2"/>
      <c r="DG60" s="67">
        <f t="shared" ref="DG60" si="1316">DB59</f>
        <v>44376</v>
      </c>
      <c r="DH60" s="6"/>
      <c r="DI60" s="84"/>
      <c r="DJ60" s="6"/>
      <c r="DK60" s="84"/>
      <c r="DL60" s="73"/>
      <c r="DN60" s="81" t="str">
        <f>INDEX(Paramètres_Application!$N$1:$N$367,SUMPRODUCT((Paramètres_Application!$L$2:$L$367=MONTH(DO59))*(DAY(DO59)=Paramètres_Application!$M$2:$M$367)*ROW(Paramètres_Application!$L$2:$L$367)))</f>
        <v xml:space="preserve"> Marthe</v>
      </c>
      <c r="DO60" s="82"/>
      <c r="DP60" s="83"/>
      <c r="DQ60" s="109"/>
      <c r="DR60" s="89"/>
      <c r="DS60" s="2"/>
      <c r="DT60" s="67">
        <f t="shared" ref="DT60" si="1317">DO59</f>
        <v>44406</v>
      </c>
      <c r="DU60" s="6"/>
      <c r="DV60" s="84"/>
      <c r="DW60" s="6"/>
      <c r="DX60" s="84"/>
      <c r="DY60" s="73"/>
      <c r="EA60" s="81" t="str">
        <f>INDEX(Paramètres_Application!$N$1:$N$367,SUMPRODUCT((Paramètres_Application!$L$2:$L$367=MONTH(EB59))*(DAY(EB59)=Paramètres_Application!$M$2:$M$367)*ROW(Paramètres_Application!$L$2:$L$367)))</f>
        <v xml:space="preserve"> Sabine</v>
      </c>
      <c r="EB60" s="82"/>
      <c r="EC60" s="83"/>
      <c r="ED60" s="109"/>
      <c r="EE60" s="89"/>
      <c r="EF60" s="2"/>
      <c r="EG60" s="67">
        <f t="shared" ref="EG60" si="1318">EB59</f>
        <v>44437</v>
      </c>
      <c r="EH60" s="6"/>
      <c r="EI60" s="84"/>
      <c r="EJ60" s="6"/>
      <c r="EK60" s="84"/>
      <c r="EL60" s="73"/>
      <c r="EN60" s="81" t="str">
        <f>INDEX(Paramètres_Application!$N$1:$N$367,SUMPRODUCT((Paramètres_Application!$L$2:$L$367=MONTH(EO59))*(DAY(EO59)=Paramètres_Application!$M$2:$M$367)*ROW(Paramètres_Application!$L$2:$L$367)))</f>
        <v xml:space="preserve"> Michel, Gabriel, Raphaël</v>
      </c>
      <c r="EO60" s="82"/>
      <c r="EP60" s="83"/>
      <c r="EQ60" s="109"/>
      <c r="ER60" s="89"/>
      <c r="ES60" s="2"/>
      <c r="ET60" s="67">
        <f t="shared" ref="ET60" si="1319">EO59</f>
        <v>44468</v>
      </c>
      <c r="EU60" s="6"/>
      <c r="EV60" s="84"/>
      <c r="EW60" s="6"/>
      <c r="EX60" s="84"/>
      <c r="EY60" s="73"/>
      <c r="FA60" s="81" t="str">
        <f>INDEX(Paramètres_Application!$N$1:$N$367,SUMPRODUCT((Paramètres_Application!$L$2:$L$367=MONTH(FB59))*(DAY(FB59)=Paramètres_Application!$M$2:$M$367)*ROW(Paramètres_Application!$L$2:$L$367)))</f>
        <v xml:space="preserve"> Narcisse</v>
      </c>
      <c r="FB60" s="82"/>
      <c r="FC60" s="83"/>
      <c r="FD60" s="109"/>
      <c r="FE60" s="89"/>
      <c r="FF60" s="2"/>
      <c r="FG60" s="67">
        <f t="shared" ref="FG60" si="1320">FB59</f>
        <v>44498</v>
      </c>
      <c r="FH60" s="6"/>
      <c r="FI60" s="84"/>
      <c r="FJ60" s="6"/>
      <c r="FK60" s="84"/>
      <c r="FL60" s="73"/>
      <c r="FN60" s="81" t="str">
        <f>INDEX(Paramètres_Application!$N$1:$N$367,SUMPRODUCT((Paramètres_Application!$L$2:$L$367=MONTH(FO59))*(DAY(FO59)=Paramètres_Application!$M$2:$M$367)*ROW(Paramètres_Application!$L$2:$L$367)))</f>
        <v xml:space="preserve"> Saturnin</v>
      </c>
      <c r="FO60" s="82"/>
      <c r="FP60" s="83"/>
      <c r="FQ60" s="109"/>
      <c r="FR60" s="89"/>
      <c r="FS60" s="32"/>
      <c r="FT60" s="67">
        <f t="shared" ref="FT60" si="1321">FO59</f>
        <v>44529</v>
      </c>
      <c r="FU60" s="6"/>
      <c r="FV60" s="84"/>
      <c r="FW60" s="6"/>
      <c r="FX60" s="84"/>
      <c r="FY60" s="73"/>
      <c r="GA60" s="81" t="str">
        <f>INDEX(Paramètres_Application!$N$1:$N$367,SUMPRODUCT((Paramètres_Application!$L$2:$L$367=MONTH(GB59))*(DAY(GB59)=Paramètres_Application!$M$2:$M$367)*ROW(Paramètres_Application!$L$2:$L$367)))</f>
        <v xml:space="preserve"> David</v>
      </c>
      <c r="GB60" s="82"/>
      <c r="GC60" s="83"/>
      <c r="GD60" s="109"/>
      <c r="GE60" s="89"/>
      <c r="GF60" s="2"/>
      <c r="GG60" s="67">
        <f t="shared" ref="GG60" si="1322">GB59</f>
        <v>44559</v>
      </c>
      <c r="GH60" s="6"/>
      <c r="GI60" s="84"/>
      <c r="GJ60" s="6"/>
      <c r="GK60" s="84"/>
      <c r="GL60" s="73"/>
      <c r="GN60" s="81" t="str">
        <f>INDEX(Paramètres_Application!$N$1:$N$367,SUMPRODUCT((Paramètres_Application!$L$2:$L$367=MONTH(GO59))*(DAY(GO59)=Paramètres_Application!$M$2:$M$367)*ROW(Paramètres_Application!$L$2:$L$367)))</f>
        <v xml:space="preserve"> Gildas</v>
      </c>
      <c r="GO60" s="82"/>
      <c r="GP60" s="83"/>
      <c r="GQ60" s="109"/>
      <c r="GR60" s="89"/>
      <c r="GS60" s="2"/>
      <c r="GT60" s="67">
        <f t="shared" ref="GT60" si="1323">GO59</f>
        <v>44590</v>
      </c>
      <c r="GU60" s="6"/>
      <c r="GV60" s="84"/>
      <c r="GW60" s="6"/>
      <c r="GX60" s="84"/>
      <c r="GY60" s="73"/>
    </row>
    <row r="61" spans="1:207" ht="22.5" customHeight="1" x14ac:dyDescent="0.25">
      <c r="A61" s="23" t="str">
        <f t="shared" si="13"/>
        <v>M</v>
      </c>
      <c r="B61" s="24">
        <f t="shared" ref="B61" si="1324">B59+1</f>
        <v>44195</v>
      </c>
      <c r="C61" s="22" t="str">
        <f>TEXT(B61-DATE(An-1,1,1)+((DATE(An,1,1)-DATE(An-1,1,1))-365),"000")&amp;" - "&amp;TEXT(DATE(An-1,12,31)-B61,"000")</f>
        <v>365 - 001</v>
      </c>
      <c r="D61" s="108" t="str">
        <f>IFERROR(INDEX(Paramètres_Application!$J$2:$J$35,MATCH(Calendrier_A3!B61,Paramètres_Application!$I$2:$I$35,0)),"")</f>
        <v/>
      </c>
      <c r="E61" s="88" t="str">
        <f>IF(A61="L","S" &amp; TEXT(INT((B61-LOOKUP(B61,DATE(YEAR(B61)+{-1;0;1},1,3)-WEEKDAY(DATE(YEAR(B61)+{-1;0;1},1,3))+2))/7)+1,"00"),"")</f>
        <v/>
      </c>
      <c r="F61" s="2"/>
      <c r="G61" s="67">
        <f t="shared" ref="G61" si="1325">B61</f>
        <v>44195</v>
      </c>
      <c r="H61" s="6"/>
      <c r="I61" s="84"/>
      <c r="J61" s="6"/>
      <c r="K61" s="84"/>
      <c r="L61" s="73"/>
      <c r="N61" s="9" t="str">
        <f t="shared" si="14"/>
        <v>S</v>
      </c>
      <c r="O61" s="21">
        <f t="shared" ref="O61" si="1326">O59+1</f>
        <v>44226</v>
      </c>
      <c r="P61" s="22" t="str">
        <f>TEXT(O61-DATE(An,1,1)+1,"000")&amp;" - "&amp;TEXT(DATE(An,12,31)-O59,"000")-1</f>
        <v>030 - 335</v>
      </c>
      <c r="Q61" s="108" t="str">
        <f>IFERROR(INDEX(Paramètres_Application!$J$2:$J$35,MATCH(Calendrier_A3!O61,Paramètres_Application!$I$2:$I$35,0)),"")</f>
        <v/>
      </c>
      <c r="R61" s="88" t="str">
        <f>IF(N61="L","S" &amp; TEXT(INT((O61-LOOKUP(O61,DATE(YEAR(O61)+{-1;0;1},1,3)-WEEKDAY(DATE(YEAR(O61)+{-1;0;1},1,3))+2))/7)+1,"00"),"")</f>
        <v/>
      </c>
      <c r="S61" s="2"/>
      <c r="T61" s="67">
        <f t="shared" ref="T61" si="1327">O61</f>
        <v>44226</v>
      </c>
      <c r="U61" s="6"/>
      <c r="V61" s="84"/>
      <c r="W61" s="6"/>
      <c r="X61" s="84"/>
      <c r="Y61" s="73"/>
      <c r="AD61" s="112"/>
      <c r="AE61" s="30"/>
      <c r="AG61">
        <f t="shared" ref="AG61" si="1328">AB61</f>
        <v>0</v>
      </c>
      <c r="AN61" s="23" t="str">
        <f t="shared" si="16"/>
        <v>M</v>
      </c>
      <c r="AO61" s="24">
        <f t="shared" ref="AO61" si="1329">AO59+1</f>
        <v>44285</v>
      </c>
      <c r="AP61" s="22" t="str">
        <f>TEXT(AO61-DATE(An,1,1)+1,"000")&amp;" - "&amp;TEXT(DATE(An,12,31)-AO59,"000")-1</f>
        <v>089 - 276</v>
      </c>
      <c r="AQ61" s="108" t="str">
        <f>IFERROR(INDEX(Paramètres_Application!$J$2:$J$35,MATCH(Calendrier_A3!AO61,Paramètres_Application!$I$2:$I$35,0)),"")</f>
        <v/>
      </c>
      <c r="AR61" s="88" t="str">
        <f>IF(AN61="L","S" &amp; TEXT(INT((AO61-LOOKUP(AO61,DATE(YEAR(AO61)+{-1;0;1},1,3)-WEEKDAY(DATE(YEAR(AO61)+{-1;0;1},1,3))+2))/7)+1,"00"),"")</f>
        <v/>
      </c>
      <c r="AS61" s="2"/>
      <c r="AT61" s="67">
        <f t="shared" ref="AT61" si="1330">AO61</f>
        <v>44285</v>
      </c>
      <c r="AU61" s="6"/>
      <c r="AV61" s="84"/>
      <c r="AW61" s="6"/>
      <c r="AX61" s="84"/>
      <c r="AY61" s="73"/>
      <c r="BA61" s="23" t="str">
        <f t="shared" si="17"/>
        <v>V</v>
      </c>
      <c r="BB61" s="24">
        <f t="shared" ref="BB61" si="1331">BB59+1</f>
        <v>44316</v>
      </c>
      <c r="BC61" s="22" t="str">
        <f>TEXT(BB61-DATE(An,1,1)+1,"000")&amp;" - "&amp;TEXT(DATE(An,12,31)-BB59,"000")-1</f>
        <v>120 - 245</v>
      </c>
      <c r="BD61" s="108" t="str">
        <f>IFERROR(INDEX(Paramètres_Application!$J$2:$J$35,MATCH(Calendrier_A3!BB61,Paramètres_Application!$I$2:$I$35,0)),"")</f>
        <v/>
      </c>
      <c r="BE61" s="88" t="str">
        <f>IF(BA61="L","S" &amp; TEXT(INT((BB61-LOOKUP(BB61,DATE(YEAR(BB61)+{-1;0;1},1,3)-WEEKDAY(DATE(YEAR(BB61)+{-1;0;1},1,3))+2))/7)+1,"00"),"")</f>
        <v/>
      </c>
      <c r="BF61" s="2"/>
      <c r="BG61" s="67">
        <f t="shared" ref="BG61" si="1332">BB61</f>
        <v>44316</v>
      </c>
      <c r="BH61" s="6"/>
      <c r="BI61" s="84"/>
      <c r="BJ61" s="6"/>
      <c r="BK61" s="84"/>
      <c r="BL61" s="73"/>
      <c r="BN61" s="23" t="str">
        <f t="shared" si="18"/>
        <v>D</v>
      </c>
      <c r="BO61" s="24">
        <f t="shared" ref="BO61" si="1333">BO59+1</f>
        <v>44346</v>
      </c>
      <c r="BP61" s="22" t="str">
        <f>TEXT(BO61-DATE(An,1,1)+1,"000")&amp;" - "&amp;TEXT(DATE(An,12,31)-BO59,"000")-1</f>
        <v>150 - 215</v>
      </c>
      <c r="BQ61" s="108" t="str">
        <f>IFERROR(INDEX(Paramètres_Application!$J$2:$J$35,MATCH(Calendrier_A3!BO61,Paramètres_Application!$I$2:$I$35,0)),"")</f>
        <v/>
      </c>
      <c r="BR61" s="88" t="str">
        <f>IF(BN61="L","S" &amp; TEXT(INT((BO61-LOOKUP(BO61,DATE(YEAR(BO61)+{-1;0;1},1,3)-WEEKDAY(DATE(YEAR(BO61)+{-1;0;1},1,3))+2))/7)+1,"00"),"")</f>
        <v/>
      </c>
      <c r="BS61" s="2"/>
      <c r="BT61" s="67">
        <f t="shared" ref="BT61" si="1334">BO61</f>
        <v>44346</v>
      </c>
      <c r="BU61" s="6"/>
      <c r="BV61" s="84"/>
      <c r="BW61" s="6"/>
      <c r="BX61" s="84"/>
      <c r="BY61" s="73"/>
      <c r="CA61" s="23" t="str">
        <f t="shared" si="19"/>
        <v>M</v>
      </c>
      <c r="CB61" s="24">
        <f t="shared" ref="CB61" si="1335">CB59+1</f>
        <v>44377</v>
      </c>
      <c r="CC61" s="22" t="str">
        <f>TEXT(CB61-DATE(An,1,1)+1,"000")&amp;" - "&amp;TEXT(DATE(An,12,31)-CB59,"000")-1</f>
        <v>181 - 184</v>
      </c>
      <c r="CD61" s="108" t="str">
        <f>IFERROR(INDEX(Paramètres_Application!$J$2:$J$35,MATCH(Calendrier_A3!CB61,Paramètres_Application!$I$2:$I$35,0)),"")</f>
        <v/>
      </c>
      <c r="CE61" s="88" t="str">
        <f>IF(CA61="L","S" &amp; TEXT(INT((CB61-LOOKUP(CB61,DATE(YEAR(CB61)+{-1;0;1},1,3)-WEEKDAY(DATE(YEAR(CB61)+{-1;0;1},1,3))+2))/7)+1,"00"),"")</f>
        <v/>
      </c>
      <c r="CF61" s="2"/>
      <c r="CG61" s="67">
        <f t="shared" ref="CG61" si="1336">CB61</f>
        <v>44377</v>
      </c>
      <c r="CH61" s="6"/>
      <c r="CI61" s="84"/>
      <c r="CJ61" s="6"/>
      <c r="CK61" s="84"/>
      <c r="CL61" s="73"/>
      <c r="CN61" s="23" t="str">
        <f t="shared" si="20"/>
        <v>V</v>
      </c>
      <c r="CO61" s="24">
        <f t="shared" ref="CO61" si="1337">CO59+1</f>
        <v>44407</v>
      </c>
      <c r="CP61" s="22" t="str">
        <f>TEXT(CO61-DATE(An,1,1)+1,"000")&amp;" - "&amp;TEXT(DATE(An,12,31)-CO59,"000")-1</f>
        <v>211 - 154</v>
      </c>
      <c r="CQ61" s="108" t="str">
        <f>IFERROR(INDEX(Paramètres_Application!$J$2:$J$35,MATCH(Calendrier_A3!CO61,Paramètres_Application!$I$2:$I$35,0)),"")</f>
        <v/>
      </c>
      <c r="CR61" s="88" t="str">
        <f>IF(CN61="L","S" &amp; TEXT(INT((CO61-LOOKUP(CO61,DATE(YEAR(CO61)+{-1;0;1},1,3)-WEEKDAY(DATE(YEAR(CO61)+{-1;0;1},1,3))+2))/7)+1,"00"),"")</f>
        <v/>
      </c>
      <c r="CS61" s="2"/>
      <c r="CT61" s="67">
        <f t="shared" ref="CT61" si="1338">CO61</f>
        <v>44407</v>
      </c>
      <c r="CU61" s="6"/>
      <c r="CV61" s="84"/>
      <c r="CW61" s="6"/>
      <c r="CX61" s="84"/>
      <c r="CY61" s="73"/>
      <c r="CZ61" s="18"/>
      <c r="DA61" s="23" t="str">
        <f t="shared" si="21"/>
        <v>M</v>
      </c>
      <c r="DB61" s="24">
        <f t="shared" ref="DB61" si="1339">DB59+1</f>
        <v>44377</v>
      </c>
      <c r="DC61" s="22" t="str">
        <f>TEXT(DB61-DATE(An,1,1)+1,"000")&amp;" - "&amp;TEXT(DATE(An,12,31)-DB59,"000")-1</f>
        <v>181 - 184</v>
      </c>
      <c r="DD61" s="108" t="str">
        <f>IFERROR(INDEX(Paramètres_Application!$J$2:$J$35,MATCH(Calendrier_A3!DB61,Paramètres_Application!$I$2:$I$35,0)),"")</f>
        <v/>
      </c>
      <c r="DE61" s="88" t="str">
        <f>IF(DA61="L","S" &amp; TEXT(INT((DB61-LOOKUP(DB61,DATE(YEAR(DB61)+{-1;0;1},1,3)-WEEKDAY(DATE(YEAR(DB61)+{-1;0;1},1,3))+2))/7)+1,"00"),"")</f>
        <v/>
      </c>
      <c r="DF61" s="2"/>
      <c r="DG61" s="67">
        <f t="shared" ref="DG61" si="1340">DB61</f>
        <v>44377</v>
      </c>
      <c r="DH61" s="6"/>
      <c r="DI61" s="84"/>
      <c r="DJ61" s="6"/>
      <c r="DK61" s="84"/>
      <c r="DL61" s="73"/>
      <c r="DN61" s="23" t="str">
        <f t="shared" si="22"/>
        <v>V</v>
      </c>
      <c r="DO61" s="24">
        <f t="shared" ref="DO61" si="1341">DO59+1</f>
        <v>44407</v>
      </c>
      <c r="DP61" s="22" t="str">
        <f>TEXT(DO61-DATE(An,1,1)+1,"000")&amp;" - "&amp;TEXT(DATE(An,12,31)-DO59,"000")-1</f>
        <v>211 - 154</v>
      </c>
      <c r="DQ61" s="108" t="str">
        <f>IFERROR(INDEX(Paramètres_Application!$J$2:$J$35,MATCH(Calendrier_A3!DO61,Paramètres_Application!$I$2:$I$35,0)),"")</f>
        <v/>
      </c>
      <c r="DR61" s="88" t="str">
        <f>IF(DN61="L","S" &amp; TEXT(INT((DO61-LOOKUP(DO61,DATE(YEAR(DO61)+{-1;0;1},1,3)-WEEKDAY(DATE(YEAR(DO61)+{-1;0;1},1,3))+2))/7)+1,"00"),"")</f>
        <v/>
      </c>
      <c r="DS61" s="2"/>
      <c r="DT61" s="67">
        <f t="shared" ref="DT61" si="1342">DO61</f>
        <v>44407</v>
      </c>
      <c r="DU61" s="6"/>
      <c r="DV61" s="84"/>
      <c r="DW61" s="6"/>
      <c r="DX61" s="84"/>
      <c r="DY61" s="73"/>
      <c r="EA61" s="23" t="str">
        <f t="shared" si="23"/>
        <v>L</v>
      </c>
      <c r="EB61" s="24">
        <f t="shared" ref="EB61" si="1343">EB59+1</f>
        <v>44438</v>
      </c>
      <c r="EC61" s="22" t="str">
        <f>TEXT(EB61-DATE(An,1,1)+1,"000")&amp;" - "&amp;TEXT(DATE(An,12,31)-EB59,"000")-1</f>
        <v>242 - 123</v>
      </c>
      <c r="ED61" s="108" t="str">
        <f>IFERROR(INDEX(Paramètres_Application!$J$2:$J$35,MATCH(Calendrier_A3!EB61,Paramètres_Application!$I$2:$I$35,0)),"")</f>
        <v/>
      </c>
      <c r="EE61" s="88" t="str">
        <f>IF(EA61="L","S" &amp; TEXT(INT((EB61-LOOKUP(EB61,DATE(YEAR(EB61)+{-1;0;1},1,3)-WEEKDAY(DATE(YEAR(EB61)+{-1;0;1},1,3))+2))/7)+1,"00"),"")</f>
        <v>S35</v>
      </c>
      <c r="EF61" s="2"/>
      <c r="EG61" s="67">
        <f t="shared" ref="EG61" si="1344">EB61</f>
        <v>44438</v>
      </c>
      <c r="EH61" s="6"/>
      <c r="EI61" s="84"/>
      <c r="EJ61" s="6"/>
      <c r="EK61" s="84"/>
      <c r="EL61" s="73"/>
      <c r="EN61" s="23" t="str">
        <f t="shared" si="24"/>
        <v>J</v>
      </c>
      <c r="EO61" s="24">
        <f t="shared" ref="EO61" si="1345">EO59+1</f>
        <v>44469</v>
      </c>
      <c r="EP61" s="22" t="str">
        <f>TEXT(EO61-DATE(An,1,1)+1,"000")&amp;" - "&amp;TEXT(DATE(An,12,31)-EO59,"000")-1</f>
        <v>273 - 92</v>
      </c>
      <c r="EQ61" s="108" t="str">
        <f>IFERROR(INDEX(Paramètres_Application!$J$2:$J$35,MATCH(Calendrier_A3!EO61,Paramètres_Application!$I$2:$I$35,0)),"")</f>
        <v/>
      </c>
      <c r="ER61" s="88" t="str">
        <f>IF(EN61="L","S" &amp; TEXT(INT((EO61-LOOKUP(EO61,DATE(YEAR(EO61)+{-1;0;1},1,3)-WEEKDAY(DATE(YEAR(EO61)+{-1;0;1},1,3))+2))/7)+1,"00"),"")</f>
        <v/>
      </c>
      <c r="ES61" s="2"/>
      <c r="ET61" s="67">
        <f t="shared" ref="ET61" si="1346">EO61</f>
        <v>44469</v>
      </c>
      <c r="EU61" s="6"/>
      <c r="EV61" s="84"/>
      <c r="EW61" s="6"/>
      <c r="EX61" s="84"/>
      <c r="EY61" s="73"/>
      <c r="FA61" s="23" t="str">
        <f t="shared" si="25"/>
        <v>S</v>
      </c>
      <c r="FB61" s="24">
        <f t="shared" ref="FB61" si="1347">FB59+1</f>
        <v>44499</v>
      </c>
      <c r="FC61" s="22" t="str">
        <f>TEXT(FB61-DATE(An,1,1)+1,"000")&amp;" - "&amp;TEXT(DATE(An,12,31)-FB59,"000")-1</f>
        <v>303 - 62</v>
      </c>
      <c r="FD61" s="108" t="str">
        <f>IFERROR(INDEX(Paramètres_Application!$J$2:$J$35,MATCH(Calendrier_A3!FB61,Paramètres_Application!$I$2:$I$35,0)),"")</f>
        <v/>
      </c>
      <c r="FE61" s="88" t="str">
        <f>IF(FA61="L","S" &amp; TEXT(INT((FB61-LOOKUP(FB61,DATE(YEAR(FB61)+{-1;0;1},1,3)-WEEKDAY(DATE(YEAR(FB61)+{-1;0;1},1,3))+2))/7)+1,"00"),"")</f>
        <v/>
      </c>
      <c r="FF61" s="2"/>
      <c r="FG61" s="67">
        <f t="shared" ref="FG61" si="1348">FB61</f>
        <v>44499</v>
      </c>
      <c r="FH61" s="6"/>
      <c r="FI61" s="84"/>
      <c r="FJ61" s="6"/>
      <c r="FK61" s="84"/>
      <c r="FL61" s="73"/>
      <c r="FN61" s="23" t="str">
        <f t="shared" si="26"/>
        <v>M</v>
      </c>
      <c r="FO61" s="24">
        <f t="shared" ref="FO61" si="1349">FO59+1</f>
        <v>44530</v>
      </c>
      <c r="FP61" s="22" t="str">
        <f>TEXT(FO61-DATE(An,1,1)+1,"000")&amp;" - "&amp;TEXT(DATE(An,12,31)-FO59,"000")-1</f>
        <v>334 - 31</v>
      </c>
      <c r="FQ61" s="108" t="str">
        <f>IFERROR(INDEX(Paramètres_Application!$J$2:$J$35,MATCH(Calendrier_A3!FO61,Paramètres_Application!$I$2:$I$35,0)),"")</f>
        <v/>
      </c>
      <c r="FR61" s="88" t="str">
        <f>IF(FN61="L","S" &amp; TEXT(INT((FO61-LOOKUP(FO61,DATE(YEAR(FO61)+{-1;0;1},1,3)-WEEKDAY(DATE(YEAR(FO61)+{-1;0;1},1,3))+2))/7)+1,"00"),"")</f>
        <v/>
      </c>
      <c r="FS61" s="32"/>
      <c r="FT61" s="67">
        <f t="shared" ref="FT61" si="1350">FO61</f>
        <v>44530</v>
      </c>
      <c r="FU61" s="6"/>
      <c r="FV61" s="84"/>
      <c r="FW61" s="6"/>
      <c r="FX61" s="84"/>
      <c r="FY61" s="73"/>
      <c r="GA61" s="23" t="str">
        <f t="shared" si="27"/>
        <v>J</v>
      </c>
      <c r="GB61" s="24">
        <f t="shared" ref="GB61" si="1351">GB59+1</f>
        <v>44560</v>
      </c>
      <c r="GC61" s="22" t="str">
        <f>TEXT(GB61-DATE(An,1,1)+1,"000")&amp;" - "&amp;TEXT(DATE(An,12,31)-GB59,"000")-1</f>
        <v>364 - 1</v>
      </c>
      <c r="GD61" s="108" t="str">
        <f>IFERROR(INDEX(Paramètres_Application!$J$2:$J$35,MATCH(Calendrier_A3!GB61,Paramètres_Application!$I$2:$I$35,0)),"")</f>
        <v/>
      </c>
      <c r="GE61" s="88" t="str">
        <f>IF(GA61="L","S" &amp; TEXT(INT((GB61-LOOKUP(GB61,DATE(YEAR(GB61)+{-1;0;1},1,3)-WEEKDAY(DATE(YEAR(GB61)+{-1;0;1},1,3))+2))/7)+1,"00"),"")</f>
        <v/>
      </c>
      <c r="GF61" s="2"/>
      <c r="GG61" s="67">
        <f t="shared" ref="GG61" si="1352">GB61</f>
        <v>44560</v>
      </c>
      <c r="GH61" s="6"/>
      <c r="GI61" s="84"/>
      <c r="GJ61" s="6"/>
      <c r="GK61" s="84"/>
      <c r="GL61" s="73"/>
      <c r="GN61" s="23" t="str">
        <f t="shared" si="28"/>
        <v>D</v>
      </c>
      <c r="GO61" s="24">
        <f t="shared" ref="GO61" si="1353">GO59+1</f>
        <v>44591</v>
      </c>
      <c r="GP61" s="22" t="str">
        <f>TEXT(GO61-DATE(An+1,1,1)+1,"000")&amp;" - "&amp;TEXT(DATE(An+1,12,31)-GO59,"000")-1</f>
        <v>030 - 335</v>
      </c>
      <c r="GQ61" s="108" t="str">
        <f>IFERROR(INDEX(Paramètres_Application!$J$2:$J$35,MATCH(Calendrier_A3!GO61,Paramètres_Application!$I$2:$I$35,0)),"")</f>
        <v/>
      </c>
      <c r="GR61" s="88" t="str">
        <f>IF(GN61="L","S" &amp; TEXT(INT((GO61-LOOKUP(GO61,DATE(YEAR(GO61)+{-1;0;1},1,3)-WEEKDAY(DATE(YEAR(GO61)+{-1;0;1},1,3))+2))/7)+1,"00"),"")</f>
        <v/>
      </c>
      <c r="GS61" s="2"/>
      <c r="GT61" s="67">
        <f t="shared" ref="GT61" si="1354">GO61</f>
        <v>44591</v>
      </c>
      <c r="GU61" s="6"/>
      <c r="GV61" s="84"/>
      <c r="GW61" s="6"/>
      <c r="GX61" s="84"/>
      <c r="GY61" s="73"/>
    </row>
    <row r="62" spans="1:207" ht="22.5" customHeight="1" x14ac:dyDescent="0.25">
      <c r="A62" s="81" t="str">
        <f>INDEX(Paramètres_Application!$N$1:$N$367,SUMPRODUCT((Paramètres_Application!$L$2:$L$367=MONTH(B61))*(DAY(B61)=Paramètres_Application!$M$2:$M$367)*ROW(Paramètres_Application!$L$2:$L$367)))</f>
        <v xml:space="preserve"> Roger</v>
      </c>
      <c r="B62" s="82"/>
      <c r="C62" s="83"/>
      <c r="D62" s="109"/>
      <c r="E62" s="89"/>
      <c r="F62" s="2"/>
      <c r="G62" s="67">
        <f t="shared" ref="G62" si="1355">B61</f>
        <v>44195</v>
      </c>
      <c r="H62" s="6"/>
      <c r="I62" s="84"/>
      <c r="J62" s="6"/>
      <c r="K62" s="84"/>
      <c r="L62" s="73"/>
      <c r="N62" s="81" t="str">
        <f>INDEX(Paramètres_Application!$N$1:$N$367,SUMPRODUCT((Paramètres_Application!$L$2:$L$367=MONTH(O61))*(DAY(O61)=Paramètres_Application!$M$2:$M$367)*ROW(Paramètres_Application!$L$2:$L$367)))</f>
        <v xml:space="preserve"> Martine</v>
      </c>
      <c r="O62" s="82"/>
      <c r="P62" s="83"/>
      <c r="Q62" s="109"/>
      <c r="R62" s="89"/>
      <c r="S62" s="2"/>
      <c r="T62" s="67">
        <f t="shared" ref="T62" si="1356">O61</f>
        <v>44226</v>
      </c>
      <c r="U62" s="6"/>
      <c r="V62" s="84"/>
      <c r="W62" s="6"/>
      <c r="X62" s="84"/>
      <c r="Y62" s="73"/>
      <c r="AD62" s="112"/>
      <c r="AE62" s="30"/>
      <c r="AG62">
        <f t="shared" ref="AG62" si="1357">AB61</f>
        <v>0</v>
      </c>
      <c r="AN62" s="81" t="str">
        <f>INDEX(Paramètres_Application!$N$1:$N$367,SUMPRODUCT((Paramètres_Application!$L$2:$L$367=MONTH(AO61))*(DAY(AO61)=Paramètres_Application!$M$2:$M$367)*ROW(Paramètres_Application!$L$2:$L$367)))</f>
        <v xml:space="preserve"> Amédée</v>
      </c>
      <c r="AO62" s="82"/>
      <c r="AP62" s="83"/>
      <c r="AQ62" s="109"/>
      <c r="AR62" s="89"/>
      <c r="AS62" s="2"/>
      <c r="AT62" s="67">
        <f t="shared" ref="AT62" si="1358">AO61</f>
        <v>44285</v>
      </c>
      <c r="AU62" s="6"/>
      <c r="AV62" s="84"/>
      <c r="AW62" s="6"/>
      <c r="AX62" s="84"/>
      <c r="AY62" s="73"/>
      <c r="BA62" s="81" t="str">
        <f>INDEX(Paramètres_Application!$N$1:$N$367,SUMPRODUCT((Paramètres_Application!$L$2:$L$367=MONTH(BB61))*(DAY(BB61)=Paramètres_Application!$M$2:$M$367)*ROW(Paramètres_Application!$L$2:$L$367)))</f>
        <v xml:space="preserve"> Robert</v>
      </c>
      <c r="BB62" s="82"/>
      <c r="BC62" s="83"/>
      <c r="BD62" s="109"/>
      <c r="BE62" s="89"/>
      <c r="BF62" s="3"/>
      <c r="BG62" s="68">
        <f t="shared" ref="BG62" si="1359">BB61</f>
        <v>44316</v>
      </c>
      <c r="BH62" s="14"/>
      <c r="BI62" s="85"/>
      <c r="BJ62" s="14"/>
      <c r="BK62" s="85"/>
      <c r="BL62" s="74"/>
      <c r="BN62" s="81" t="str">
        <f>INDEX(Paramètres_Application!$N$1:$N$367,SUMPRODUCT((Paramètres_Application!$L$2:$L$367=MONTH(BO61))*(DAY(BO61)=Paramètres_Application!$M$2:$M$367)*ROW(Paramètres_Application!$L$2:$L$367)))</f>
        <v xml:space="preserve"> Ferdinand</v>
      </c>
      <c r="BO62" s="82"/>
      <c r="BP62" s="83"/>
      <c r="BQ62" s="109"/>
      <c r="BR62" s="89"/>
      <c r="BS62" s="2"/>
      <c r="BT62" s="67">
        <f t="shared" ref="BT62" si="1360">BO61</f>
        <v>44346</v>
      </c>
      <c r="BU62" s="6"/>
      <c r="BV62" s="84"/>
      <c r="BW62" s="6"/>
      <c r="BX62" s="84"/>
      <c r="BY62" s="73"/>
      <c r="CA62" s="81" t="str">
        <f>INDEX(Paramètres_Application!$N$1:$N$367,SUMPRODUCT((Paramètres_Application!$L$2:$L$367=MONTH(CB61))*(DAY(CB61)=Paramètres_Application!$M$2:$M$367)*ROW(Paramètres_Application!$L$2:$L$367)))</f>
        <v xml:space="preserve"> Martial</v>
      </c>
      <c r="CB62" s="82"/>
      <c r="CC62" s="83"/>
      <c r="CD62" s="109"/>
      <c r="CE62" s="89"/>
      <c r="CF62" s="3"/>
      <c r="CG62" s="68">
        <f t="shared" ref="CG62" si="1361">CB61</f>
        <v>44377</v>
      </c>
      <c r="CH62" s="14"/>
      <c r="CI62" s="85"/>
      <c r="CJ62" s="14"/>
      <c r="CK62" s="85"/>
      <c r="CL62" s="74"/>
      <c r="CN62" s="81" t="str">
        <f>INDEX(Paramètres_Application!$N$1:$N$367,SUMPRODUCT((Paramètres_Application!$L$2:$L$367=MONTH(CO61))*(DAY(CO61)=Paramètres_Application!$M$2:$M$367)*ROW(Paramètres_Application!$L$2:$L$367)))</f>
        <v xml:space="preserve"> Juliette</v>
      </c>
      <c r="CO62" s="82"/>
      <c r="CP62" s="83"/>
      <c r="CQ62" s="109"/>
      <c r="CR62" s="89"/>
      <c r="CS62" s="2"/>
      <c r="CT62" s="67">
        <f t="shared" ref="CT62" si="1362">CO61</f>
        <v>44407</v>
      </c>
      <c r="CU62" s="6"/>
      <c r="CV62" s="84"/>
      <c r="CW62" s="6"/>
      <c r="CX62" s="84"/>
      <c r="CY62" s="73"/>
      <c r="CZ62" s="18"/>
      <c r="DA62" s="81" t="str">
        <f>INDEX(Paramètres_Application!$N$1:$N$367,SUMPRODUCT((Paramètres_Application!$L$2:$L$367=MONTH(DB61))*(DAY(DB61)=Paramètres_Application!$M$2:$M$367)*ROW(Paramètres_Application!$L$2:$L$367)))</f>
        <v xml:space="preserve"> Martial</v>
      </c>
      <c r="DB62" s="82"/>
      <c r="DC62" s="83"/>
      <c r="DD62" s="109"/>
      <c r="DE62" s="89"/>
      <c r="DF62" s="3"/>
      <c r="DG62" s="68">
        <f t="shared" ref="DG62" si="1363">DB61</f>
        <v>44377</v>
      </c>
      <c r="DH62" s="14"/>
      <c r="DI62" s="85"/>
      <c r="DJ62" s="14"/>
      <c r="DK62" s="85"/>
      <c r="DL62" s="74"/>
      <c r="DN62" s="81" t="str">
        <f>INDEX(Paramètres_Application!$N$1:$N$367,SUMPRODUCT((Paramètres_Application!$L$2:$L$367=MONTH(DO61))*(DAY(DO61)=Paramètres_Application!$M$2:$M$367)*ROW(Paramètres_Application!$L$2:$L$367)))</f>
        <v xml:space="preserve"> Juliette</v>
      </c>
      <c r="DO62" s="82"/>
      <c r="DP62" s="83"/>
      <c r="DQ62" s="109"/>
      <c r="DR62" s="89"/>
      <c r="DS62" s="2"/>
      <c r="DT62" s="67">
        <f t="shared" ref="DT62" si="1364">DO61</f>
        <v>44407</v>
      </c>
      <c r="DU62" s="6"/>
      <c r="DV62" s="84"/>
      <c r="DW62" s="6"/>
      <c r="DX62" s="84"/>
      <c r="DY62" s="73"/>
      <c r="EA62" s="81" t="str">
        <f>INDEX(Paramètres_Application!$N$1:$N$367,SUMPRODUCT((Paramètres_Application!$L$2:$L$367=MONTH(EB61))*(DAY(EB61)=Paramètres_Application!$M$2:$M$367)*ROW(Paramètres_Application!$L$2:$L$367)))</f>
        <v xml:space="preserve"> Fiacre</v>
      </c>
      <c r="EB62" s="82"/>
      <c r="EC62" s="83"/>
      <c r="ED62" s="109"/>
      <c r="EE62" s="89"/>
      <c r="EF62" s="2"/>
      <c r="EG62" s="67">
        <f t="shared" ref="EG62" si="1365">EB61</f>
        <v>44438</v>
      </c>
      <c r="EH62" s="6"/>
      <c r="EI62" s="84"/>
      <c r="EJ62" s="6"/>
      <c r="EK62" s="84"/>
      <c r="EL62" s="73"/>
      <c r="EN62" s="81" t="str">
        <f>INDEX(Paramètres_Application!$N$1:$N$367,SUMPRODUCT((Paramètres_Application!$L$2:$L$367=MONTH(EO61))*(DAY(EO61)=Paramètres_Application!$M$2:$M$367)*ROW(Paramètres_Application!$L$2:$L$367)))</f>
        <v xml:space="preserve"> Jérôme</v>
      </c>
      <c r="EO62" s="82"/>
      <c r="EP62" s="83"/>
      <c r="EQ62" s="109"/>
      <c r="ER62" s="89"/>
      <c r="ES62" s="3"/>
      <c r="ET62" s="68">
        <f t="shared" ref="ET62" si="1366">EO61</f>
        <v>44469</v>
      </c>
      <c r="EU62" s="14"/>
      <c r="EV62" s="85"/>
      <c r="EW62" s="14"/>
      <c r="EX62" s="85"/>
      <c r="EY62" s="74"/>
      <c r="FA62" s="81" t="str">
        <f>INDEX(Paramètres_Application!$N$1:$N$367,SUMPRODUCT((Paramètres_Application!$L$2:$L$367=MONTH(FB61))*(DAY(FB61)=Paramètres_Application!$M$2:$M$367)*ROW(Paramètres_Application!$L$2:$L$367)))</f>
        <v xml:space="preserve"> Bienvenu</v>
      </c>
      <c r="FB62" s="82"/>
      <c r="FC62" s="83"/>
      <c r="FD62" s="109"/>
      <c r="FE62" s="89"/>
      <c r="FF62" s="2"/>
      <c r="FG62" s="67">
        <f t="shared" ref="FG62" si="1367">FB61</f>
        <v>44499</v>
      </c>
      <c r="FH62" s="6"/>
      <c r="FI62" s="84"/>
      <c r="FJ62" s="6"/>
      <c r="FK62" s="84"/>
      <c r="FL62" s="73"/>
      <c r="FN62" s="81" t="str">
        <f>INDEX(Paramètres_Application!$N$1:$N$367,SUMPRODUCT((Paramètres_Application!$L$2:$L$367=MONTH(FO61))*(DAY(FO61)=Paramètres_Application!$M$2:$M$367)*ROW(Paramètres_Application!$L$2:$L$367)))</f>
        <v xml:space="preserve"> André</v>
      </c>
      <c r="FO62" s="82"/>
      <c r="FP62" s="83"/>
      <c r="FQ62" s="109"/>
      <c r="FR62" s="89"/>
      <c r="FS62" s="33"/>
      <c r="FT62" s="68">
        <f t="shared" ref="FT62" si="1368">FO61</f>
        <v>44530</v>
      </c>
      <c r="FU62" s="14"/>
      <c r="FV62" s="85"/>
      <c r="FW62" s="14"/>
      <c r="FX62" s="85"/>
      <c r="FY62" s="74"/>
      <c r="GA62" s="81" t="str">
        <f>INDEX(Paramètres_Application!$N$1:$N$367,SUMPRODUCT((Paramètres_Application!$L$2:$L$367=MONTH(GB61))*(DAY(GB61)=Paramètres_Application!$M$2:$M$367)*ROW(Paramètres_Application!$L$2:$L$367)))</f>
        <v xml:space="preserve"> Roger</v>
      </c>
      <c r="GB62" s="82"/>
      <c r="GC62" s="83"/>
      <c r="GD62" s="109"/>
      <c r="GE62" s="89"/>
      <c r="GF62" s="2"/>
      <c r="GG62" s="67">
        <f t="shared" ref="GG62" si="1369">GB61</f>
        <v>44560</v>
      </c>
      <c r="GH62" s="6"/>
      <c r="GI62" s="84"/>
      <c r="GJ62" s="6"/>
      <c r="GK62" s="84"/>
      <c r="GL62" s="73"/>
      <c r="GN62" s="81" t="str">
        <f>INDEX(Paramètres_Application!$N$1:$N$367,SUMPRODUCT((Paramètres_Application!$L$2:$L$367=MONTH(GO61))*(DAY(GO61)=Paramètres_Application!$M$2:$M$367)*ROW(Paramètres_Application!$L$2:$L$367)))</f>
        <v xml:space="preserve"> Martine</v>
      </c>
      <c r="GO62" s="82"/>
      <c r="GP62" s="83"/>
      <c r="GQ62" s="109"/>
      <c r="GR62" s="89"/>
      <c r="GS62" s="2"/>
      <c r="GT62" s="67">
        <f t="shared" ref="GT62" si="1370">GO61</f>
        <v>44591</v>
      </c>
      <c r="GU62" s="6"/>
      <c r="GV62" s="84"/>
      <c r="GW62" s="6"/>
      <c r="GX62" s="84"/>
      <c r="GY62" s="73"/>
    </row>
    <row r="63" spans="1:207" ht="22.5" customHeight="1" x14ac:dyDescent="0.25">
      <c r="A63" s="23" t="str">
        <f t="shared" si="13"/>
        <v>J</v>
      </c>
      <c r="B63" s="24">
        <f t="shared" ref="B63" si="1371">B61+1</f>
        <v>44196</v>
      </c>
      <c r="C63" s="22" t="str">
        <f>TEXT(B63-DATE(An-1,1,1)+((DATE(An,1,1)-DATE(An-1,1,1))-365),"000")&amp;" - "&amp;TEXT(DATE(An-1,12,31)-B63,"000")</f>
        <v>366 - 000</v>
      </c>
      <c r="D63" s="108" t="str">
        <f>IFERROR(INDEX(Paramètres_Application!$J$2:$J$35,MATCH(Calendrier_A3!B63,Paramètres_Application!$I$2:$I$35,0)),"")</f>
        <v/>
      </c>
      <c r="E63" s="88" t="str">
        <f>IF(A63="L","S" &amp; TEXT(INT((B63-LOOKUP(B63,DATE(YEAR(B63)+{-1;0;1},1,3)-WEEKDAY(DATE(YEAR(B63)+{-1;0;1},1,3))+2))/7)+1,"00"),"")</f>
        <v/>
      </c>
      <c r="F63" s="2"/>
      <c r="G63" s="67">
        <f t="shared" ref="G63" si="1372">B63</f>
        <v>44196</v>
      </c>
      <c r="H63" s="6"/>
      <c r="I63" s="84"/>
      <c r="J63" s="6"/>
      <c r="K63" s="84"/>
      <c r="L63" s="73"/>
      <c r="N63" s="9" t="str">
        <f t="shared" si="14"/>
        <v>D</v>
      </c>
      <c r="O63" s="21">
        <f t="shared" ref="O63" si="1373">O61+1</f>
        <v>44227</v>
      </c>
      <c r="P63" s="22" t="str">
        <f>TEXT(O63-DATE(An,1,1)+1,"000")&amp;" - "&amp;TEXT(DATE(An,12,31)-O61,"000")-1</f>
        <v>031 - 334</v>
      </c>
      <c r="Q63" s="108" t="str">
        <f>IFERROR(INDEX(Paramètres_Application!$J$2:$J$35,MATCH(Calendrier_A3!O63,Paramètres_Application!$I$2:$I$35,0)),"")</f>
        <v/>
      </c>
      <c r="R63" s="88" t="str">
        <f>IF(N63="L","S" &amp; TEXT(INT((O63-LOOKUP(O63,DATE(YEAR(O63)+{-1;0;1},1,3)-WEEKDAY(DATE(YEAR(O63)+{-1;0;1},1,3))+2))/7)+1,"00"),"")</f>
        <v/>
      </c>
      <c r="S63" s="2"/>
      <c r="T63" s="67">
        <f t="shared" ref="T63" si="1374">O63</f>
        <v>44227</v>
      </c>
      <c r="U63" s="6"/>
      <c r="V63" s="84"/>
      <c r="W63" s="6"/>
      <c r="X63" s="84"/>
      <c r="Y63" s="73"/>
      <c r="AD63" s="112"/>
      <c r="AE63" s="30"/>
      <c r="AG63">
        <f t="shared" ref="AG63" si="1375">AB63</f>
        <v>0</v>
      </c>
      <c r="AN63" s="23" t="str">
        <f t="shared" si="16"/>
        <v>M</v>
      </c>
      <c r="AO63" s="24">
        <f t="shared" ref="AO63" si="1376">AO61+1</f>
        <v>44286</v>
      </c>
      <c r="AP63" s="22" t="str">
        <f>TEXT(AO63-DATE(An,1,1)+1,"000")&amp;" - "&amp;TEXT(DATE(An,12,31)-AO61,"000")-1</f>
        <v>090 - 275</v>
      </c>
      <c r="AQ63" s="108" t="str">
        <f>IFERROR(INDEX(Paramètres_Application!$J$2:$J$35,MATCH(Calendrier_A3!AO63,Paramètres_Application!$I$2:$I$35,0)),"")</f>
        <v/>
      </c>
      <c r="AR63" s="88" t="str">
        <f>IF(AN63="L","S" &amp; TEXT(INT((AO63-LOOKUP(AO63,DATE(YEAR(AO63)+{-1;0;1},1,3)-WEEKDAY(DATE(YEAR(AO63)+{-1;0;1},1,3))+2))/7)+1,"00"),"")</f>
        <v/>
      </c>
      <c r="AS63" s="2"/>
      <c r="AT63" s="67">
        <f t="shared" ref="AT63" si="1377">AO63</f>
        <v>44286</v>
      </c>
      <c r="AU63" s="6"/>
      <c r="AV63" s="84"/>
      <c r="AW63" s="6"/>
      <c r="AX63" s="84"/>
      <c r="AY63" s="73"/>
      <c r="BD63" s="112"/>
      <c r="BE63" s="30"/>
      <c r="BG63">
        <f t="shared" ref="BG63" si="1378">BB63</f>
        <v>0</v>
      </c>
      <c r="BN63" s="23" t="str">
        <f t="shared" si="18"/>
        <v>L</v>
      </c>
      <c r="BO63" s="24">
        <f t="shared" ref="BO63" si="1379">BO61+1</f>
        <v>44347</v>
      </c>
      <c r="BP63" s="22" t="str">
        <f>TEXT(BO63-DATE(An,1,1)+1,"000")&amp;" - "&amp;TEXT(DATE(An,12,31)-BO61,"000")-1</f>
        <v>151 - 214</v>
      </c>
      <c r="BQ63" s="108" t="str">
        <f>IFERROR(INDEX(Paramètres_Application!$J$2:$J$35,MATCH(Calendrier_A3!BO63,Paramètres_Application!$I$2:$I$35,0)),"")</f>
        <v/>
      </c>
      <c r="BR63" s="88" t="str">
        <f>IF(BN63="L","S" &amp; TEXT(INT((BO63-LOOKUP(BO63,DATE(YEAR(BO63)+{-1;0;1},1,3)-WEEKDAY(DATE(YEAR(BO63)+{-1;0;1},1,3))+2))/7)+1,"00"),"")</f>
        <v>S22</v>
      </c>
      <c r="BS63" s="2"/>
      <c r="BT63" s="67">
        <f t="shared" ref="BT63" si="1380">BO63</f>
        <v>44347</v>
      </c>
      <c r="BU63" s="6"/>
      <c r="BV63" s="84"/>
      <c r="BW63" s="6"/>
      <c r="BX63" s="84"/>
      <c r="BY63" s="73"/>
      <c r="CD63" s="112"/>
      <c r="CE63" s="30"/>
      <c r="CG63">
        <f t="shared" ref="CG63" si="1381">CB63</f>
        <v>0</v>
      </c>
      <c r="CN63" s="23" t="str">
        <f t="shared" si="20"/>
        <v>S</v>
      </c>
      <c r="CO63" s="24">
        <f t="shared" ref="CO63" si="1382">CO61+1</f>
        <v>44408</v>
      </c>
      <c r="CP63" s="22" t="str">
        <f>TEXT(CO63-DATE(An,1,1)+1,"000")&amp;" - "&amp;TEXT(DATE(An,12,31)-CO61,"000")-1</f>
        <v>212 - 153</v>
      </c>
      <c r="CQ63" s="108" t="str">
        <f>IFERROR(INDEX(Paramètres_Application!$J$2:$J$35,MATCH(Calendrier_A3!CO63,Paramètres_Application!$I$2:$I$35,0)),"")</f>
        <v/>
      </c>
      <c r="CR63" s="88" t="str">
        <f>IF(CN63="L","S" &amp; TEXT(INT((CO63-LOOKUP(CO63,DATE(YEAR(CO63)+{-1;0;1},1,3)-WEEKDAY(DATE(YEAR(CO63)+{-1;0;1},1,3))+2))/7)+1,"00"),"")</f>
        <v/>
      </c>
      <c r="CS63" s="2"/>
      <c r="CT63" s="67">
        <f t="shared" ref="CT63" si="1383">CO63</f>
        <v>44408</v>
      </c>
      <c r="CU63" s="6"/>
      <c r="CV63" s="84"/>
      <c r="CW63" s="6"/>
      <c r="CX63" s="84"/>
      <c r="CY63" s="73"/>
      <c r="CZ63" s="15"/>
      <c r="DD63" s="112"/>
      <c r="DE63" s="30"/>
      <c r="DG63">
        <f t="shared" ref="DG63" si="1384">DB63</f>
        <v>0</v>
      </c>
      <c r="DN63" s="23" t="str">
        <f t="shared" si="22"/>
        <v>S</v>
      </c>
      <c r="DO63" s="24">
        <f t="shared" ref="DO63" si="1385">DO61+1</f>
        <v>44408</v>
      </c>
      <c r="DP63" s="22" t="str">
        <f>TEXT(DO63-DATE(An,1,1)+1,"000")&amp;" - "&amp;TEXT(DATE(An,12,31)-DO61,"000")-1</f>
        <v>212 - 153</v>
      </c>
      <c r="DQ63" s="108" t="str">
        <f>IFERROR(INDEX(Paramètres_Application!$J$2:$J$35,MATCH(Calendrier_A3!DO63,Paramètres_Application!$I$2:$I$35,0)),"")</f>
        <v/>
      </c>
      <c r="DR63" s="88" t="str">
        <f>IF(DN63="L","S" &amp; TEXT(INT((DO63-LOOKUP(DO63,DATE(YEAR(DO63)+{-1;0;1},1,3)-WEEKDAY(DATE(YEAR(DO63)+{-1;0;1},1,3))+2))/7)+1,"00"),"")</f>
        <v/>
      </c>
      <c r="DS63" s="2"/>
      <c r="DT63" s="67">
        <f t="shared" ref="DT63" si="1386">DO63</f>
        <v>44408</v>
      </c>
      <c r="DU63" s="6"/>
      <c r="DV63" s="84"/>
      <c r="DW63" s="6"/>
      <c r="DX63" s="84"/>
      <c r="DY63" s="73"/>
      <c r="EA63" s="23" t="str">
        <f t="shared" si="23"/>
        <v>M</v>
      </c>
      <c r="EB63" s="24">
        <f t="shared" ref="EB63" si="1387">EB61+1</f>
        <v>44439</v>
      </c>
      <c r="EC63" s="22" t="str">
        <f>TEXT(EB63-DATE(An,1,1)+1,"000")&amp;" - "&amp;TEXT(DATE(An,12,31)-EB61,"000")-1</f>
        <v>243 - 122</v>
      </c>
      <c r="ED63" s="108" t="str">
        <f>IFERROR(INDEX(Paramètres_Application!$J$2:$J$35,MATCH(Calendrier_A3!EB63,Paramètres_Application!$I$2:$I$35,0)),"")</f>
        <v/>
      </c>
      <c r="EE63" s="88" t="str">
        <f>IF(EA63="L","S" &amp; TEXT(INT((EB63-LOOKUP(EB63,DATE(YEAR(EB63)+{-1;0;1},1,3)-WEEKDAY(DATE(YEAR(EB63)+{-1;0;1},1,3))+2))/7)+1,"00"),"")</f>
        <v/>
      </c>
      <c r="EF63" s="2"/>
      <c r="EG63" s="67">
        <f t="shared" ref="EG63" si="1388">EB63</f>
        <v>44439</v>
      </c>
      <c r="EH63" s="6"/>
      <c r="EI63" s="84"/>
      <c r="EJ63" s="6"/>
      <c r="EK63" s="84"/>
      <c r="EL63" s="73"/>
      <c r="EN63" s="26"/>
      <c r="EO63" s="24"/>
      <c r="EP63" s="25"/>
      <c r="EQ63" s="113"/>
      <c r="ER63" s="78"/>
      <c r="ES63" s="27"/>
      <c r="ET63" s="27">
        <f t="shared" ref="ET63" si="1389">EO63</f>
        <v>0</v>
      </c>
      <c r="EU63" s="27"/>
      <c r="EV63" s="27"/>
      <c r="EW63" s="27"/>
      <c r="EX63" s="27"/>
      <c r="EY63" s="27"/>
      <c r="FA63" s="23" t="str">
        <f t="shared" si="25"/>
        <v>D</v>
      </c>
      <c r="FB63" s="24">
        <f t="shared" ref="FB63" si="1390">FB61+1</f>
        <v>44500</v>
      </c>
      <c r="FC63" s="22" t="str">
        <f>TEXT(FB63-DATE(An,1,1)+1,"000")&amp;" - "&amp;TEXT(DATE(An,12,31)-FB61,"000")-1</f>
        <v>304 - 61</v>
      </c>
      <c r="FD63" s="86" t="str">
        <f>IFERROR(INDEX(Paramètres_Application!$J$2:$J$35,MATCH(Calendrier_A3!FB63,Paramètres_Application!$I$2:$I$35,0)),"")</f>
        <v/>
      </c>
      <c r="FE63" s="88" t="str">
        <f>IF(FA63="L","S" &amp; TEXT(INT((FB63-LOOKUP(FB63,DATE(YEAR(FB63)+{-1;0;1},1,3)-WEEKDAY(DATE(YEAR(FB63)+{-1;0;1},1,3))+2))/7)+1,"00"),"")</f>
        <v/>
      </c>
      <c r="FF63" s="2"/>
      <c r="FG63" s="67">
        <f t="shared" ref="FG63" si="1391">FB63</f>
        <v>44500</v>
      </c>
      <c r="FH63" s="6"/>
      <c r="FI63" s="84"/>
      <c r="FJ63" s="6"/>
      <c r="FK63" s="84"/>
      <c r="FL63" s="73"/>
      <c r="FN63" s="29"/>
      <c r="FO63" s="21"/>
      <c r="FP63" s="25"/>
      <c r="FQ63" s="76"/>
      <c r="FR63" s="78"/>
      <c r="FS63" s="34"/>
      <c r="FT63" s="27">
        <f t="shared" ref="FT63" si="1392">FO63</f>
        <v>0</v>
      </c>
      <c r="FU63" s="27"/>
      <c r="FV63" s="27"/>
      <c r="FW63" s="27"/>
      <c r="FX63" s="27"/>
      <c r="FY63" s="27"/>
      <c r="GA63" s="23" t="str">
        <f t="shared" si="27"/>
        <v>V</v>
      </c>
      <c r="GB63" s="24">
        <f t="shared" ref="GB63" si="1393">GB61+1</f>
        <v>44561</v>
      </c>
      <c r="GC63" s="22" t="str">
        <f>TEXT(GB63-DATE(An,1,1)+1,"000")&amp;" - "&amp;TEXT(DATE(An,12,31)-GB61,"000")-1</f>
        <v>365 - 0</v>
      </c>
      <c r="GD63" s="108" t="str">
        <f>IFERROR(INDEX(Paramètres_Application!$J$2:$J$35,MATCH(Calendrier_A3!GB63,Paramètres_Application!$I$2:$I$35,0)),"")</f>
        <v/>
      </c>
      <c r="GE63" s="88" t="str">
        <f>IF(GA63="L","S" &amp; TEXT(INT((GB63-LOOKUP(GB63,DATE(YEAR(GB63)+{-1;0;1},1,3)-WEEKDAY(DATE(YEAR(GB63)+{-1;0;1},1,3))+2))/7)+1,"00"),"")</f>
        <v/>
      </c>
      <c r="GF63" s="2"/>
      <c r="GG63" s="67">
        <f t="shared" ref="GG63" si="1394">GB63</f>
        <v>44561</v>
      </c>
      <c r="GH63" s="6"/>
      <c r="GI63" s="84"/>
      <c r="GJ63" s="6"/>
      <c r="GK63" s="84"/>
      <c r="GL63" s="73"/>
      <c r="GN63" s="23" t="str">
        <f t="shared" si="28"/>
        <v>L</v>
      </c>
      <c r="GO63" s="24">
        <f t="shared" ref="GO63" si="1395">GO61+1</f>
        <v>44592</v>
      </c>
      <c r="GP63" s="22" t="str">
        <f>TEXT(GO63-DATE(An+1,1,1)+1,"000")&amp;" - "&amp;TEXT(DATE(An+1,12,31)-GO61,"000")-1</f>
        <v>031 - 334</v>
      </c>
      <c r="GQ63" s="108" t="str">
        <f>IFERROR(INDEX(Paramètres_Application!$J$2:$J$35,MATCH(Calendrier_A3!GO63,Paramètres_Application!$I$2:$I$35,0)),"")</f>
        <v/>
      </c>
      <c r="GR63" s="88" t="str">
        <f>IF(GN63="L","S" &amp; TEXT(INT((GO63-LOOKUP(GO63,DATE(YEAR(GO63)+{-1;0;1},1,3)-WEEKDAY(DATE(YEAR(GO63)+{-1;0;1},1,3))+2))/7)+1,"00"),"")</f>
        <v>S05</v>
      </c>
      <c r="GS63" s="2"/>
      <c r="GT63" s="67">
        <f t="shared" ref="GT63" si="1396">GO63</f>
        <v>44592</v>
      </c>
      <c r="GU63" s="6"/>
      <c r="GV63" s="84"/>
      <c r="GW63" s="6"/>
      <c r="GX63" s="84"/>
      <c r="GY63" s="73"/>
    </row>
    <row r="64" spans="1:207" ht="22.5" customHeight="1" x14ac:dyDescent="0.25">
      <c r="A64" s="81" t="str">
        <f>INDEX(Paramètres_Application!$N$1:$N$367,SUMPRODUCT((Paramètres_Application!$L$2:$L$367=MONTH(B63))*(DAY(B63)=Paramètres_Application!$M$2:$M$367)*ROW(Paramètres_Application!$L$2:$L$367)))</f>
        <v xml:space="preserve"> Sylvestre</v>
      </c>
      <c r="B64" s="82"/>
      <c r="C64" s="83"/>
      <c r="D64" s="109"/>
      <c r="E64" s="89"/>
      <c r="F64" s="3"/>
      <c r="G64" s="68">
        <f t="shared" ref="G64" si="1397">B63</f>
        <v>44196</v>
      </c>
      <c r="H64" s="14"/>
      <c r="I64" s="85"/>
      <c r="J64" s="14"/>
      <c r="K64" s="85"/>
      <c r="L64" s="74"/>
      <c r="N64" s="81" t="str">
        <f>INDEX(Paramètres_Application!$N$1:$N$367,SUMPRODUCT((Paramètres_Application!$L$2:$L$367=MONTH(O63))*(DAY(O63)=Paramètres_Application!$M$2:$M$367)*ROW(Paramètres_Application!$L$2:$L$367)))</f>
        <v xml:space="preserve"> Marcelle</v>
      </c>
      <c r="O64" s="82"/>
      <c r="P64" s="83"/>
      <c r="Q64" s="109"/>
      <c r="R64" s="89"/>
      <c r="S64" s="3"/>
      <c r="T64" s="68">
        <f t="shared" ref="T64" si="1398">O63</f>
        <v>44227</v>
      </c>
      <c r="U64" s="14"/>
      <c r="V64" s="85"/>
      <c r="W64" s="14"/>
      <c r="X64" s="85"/>
      <c r="Y64" s="74"/>
      <c r="AD64" s="112"/>
      <c r="AE64" s="30"/>
      <c r="AG64">
        <f t="shared" ref="AG64" si="1399">AB63</f>
        <v>0</v>
      </c>
      <c r="AN64" s="81" t="str">
        <f>INDEX(Paramètres_Application!$N$1:$N$367,SUMPRODUCT((Paramètres_Application!$L$2:$L$367=MONTH(AO63))*(DAY(AO63)=Paramètres_Application!$M$2:$M$367)*ROW(Paramètres_Application!$L$2:$L$367)))</f>
        <v xml:space="preserve"> Benjamin</v>
      </c>
      <c r="AO64" s="82"/>
      <c r="AP64" s="83"/>
      <c r="AQ64" s="109"/>
      <c r="AR64" s="89"/>
      <c r="AS64" s="3"/>
      <c r="AT64" s="68">
        <f t="shared" ref="AT64" si="1400">AO63</f>
        <v>44286</v>
      </c>
      <c r="AU64" s="14"/>
      <c r="AV64" s="85"/>
      <c r="AW64" s="14"/>
      <c r="AX64" s="85"/>
      <c r="AY64" s="74"/>
      <c r="BD64" s="112"/>
      <c r="BE64" s="30"/>
      <c r="BG64">
        <f t="shared" ref="BG64" si="1401">BB63</f>
        <v>0</v>
      </c>
      <c r="BN64" s="81" t="str">
        <f>INDEX(Paramètres_Application!$N$1:$N$367,SUMPRODUCT((Paramètres_Application!$L$2:$L$367=MONTH(BO63))*(DAY(BO63)=Paramètres_Application!$M$2:$M$367)*ROW(Paramètres_Application!$L$2:$L$367)))</f>
        <v xml:space="preserve"> Visitation de la Sainte Vierge</v>
      </c>
      <c r="BO64" s="82"/>
      <c r="BP64" s="83"/>
      <c r="BQ64" s="109"/>
      <c r="BR64" s="89"/>
      <c r="BS64" s="3"/>
      <c r="BT64" s="68">
        <f t="shared" ref="BT64" si="1402">BO63</f>
        <v>44347</v>
      </c>
      <c r="BU64" s="14"/>
      <c r="BV64" s="85"/>
      <c r="BW64" s="14"/>
      <c r="BX64" s="85"/>
      <c r="BY64" s="74"/>
      <c r="CD64" s="112"/>
      <c r="CE64" s="30"/>
      <c r="CG64">
        <f t="shared" ref="CG64" si="1403">CB63</f>
        <v>0</v>
      </c>
      <c r="CN64" s="81" t="str">
        <f>INDEX(Paramètres_Application!$N$1:$N$367,SUMPRODUCT((Paramètres_Application!$L$2:$L$367=MONTH(CO63))*(DAY(CO63)=Paramètres_Application!$M$2:$M$367)*ROW(Paramètres_Application!$L$2:$L$367)))</f>
        <v xml:space="preserve"> Ignace de Loyola</v>
      </c>
      <c r="CO64" s="82"/>
      <c r="CP64" s="83"/>
      <c r="CQ64" s="109"/>
      <c r="CR64" s="89"/>
      <c r="CS64" s="3"/>
      <c r="CT64" s="68">
        <f t="shared" ref="CT64" si="1404">CO63</f>
        <v>44408</v>
      </c>
      <c r="CU64" s="14"/>
      <c r="CV64" s="85"/>
      <c r="CW64" s="14"/>
      <c r="CX64" s="85"/>
      <c r="CY64" s="74"/>
      <c r="CZ64" s="15"/>
      <c r="DD64" s="112"/>
      <c r="DE64" s="30"/>
      <c r="DG64">
        <f t="shared" ref="DG64" si="1405">DB63</f>
        <v>0</v>
      </c>
      <c r="DN64" s="81" t="str">
        <f>INDEX(Paramètres_Application!$N$1:$N$367,SUMPRODUCT((Paramètres_Application!$L$2:$L$367=MONTH(DO63))*(DAY(DO63)=Paramètres_Application!$M$2:$M$367)*ROW(Paramètres_Application!$L$2:$L$367)))</f>
        <v xml:space="preserve"> Ignace de Loyola</v>
      </c>
      <c r="DO64" s="82"/>
      <c r="DP64" s="83"/>
      <c r="DQ64" s="109"/>
      <c r="DR64" s="89"/>
      <c r="DS64" s="3"/>
      <c r="DT64" s="68">
        <f t="shared" ref="DT64" si="1406">DO63</f>
        <v>44408</v>
      </c>
      <c r="DU64" s="14"/>
      <c r="DV64" s="85"/>
      <c r="DW64" s="14"/>
      <c r="DX64" s="85"/>
      <c r="DY64" s="74"/>
      <c r="EA64" s="81" t="str">
        <f>INDEX(Paramètres_Application!$N$1:$N$367,SUMPRODUCT((Paramètres_Application!$L$2:$L$367=MONTH(EB63))*(DAY(EB63)=Paramètres_Application!$M$2:$M$367)*ROW(Paramètres_Application!$L$2:$L$367)))</f>
        <v xml:space="preserve"> Aristide</v>
      </c>
      <c r="EB64" s="82"/>
      <c r="EC64" s="83"/>
      <c r="ED64" s="109"/>
      <c r="EE64" s="89"/>
      <c r="EF64" s="3"/>
      <c r="EG64" s="68">
        <f t="shared" ref="EG64" si="1407">EB63</f>
        <v>44439</v>
      </c>
      <c r="EH64" s="14"/>
      <c r="EI64" s="85"/>
      <c r="EJ64" s="14"/>
      <c r="EK64" s="85"/>
      <c r="EL64" s="74"/>
      <c r="EN64" s="80"/>
      <c r="EO64" s="80"/>
      <c r="EP64" s="80"/>
      <c r="EQ64" s="114"/>
      <c r="ER64" s="79"/>
      <c r="ES64" s="28"/>
      <c r="ET64" s="28">
        <f t="shared" ref="ET64" si="1408">EO63</f>
        <v>0</v>
      </c>
      <c r="EU64" s="28"/>
      <c r="EV64" s="28"/>
      <c r="EW64" s="28"/>
      <c r="EX64" s="28"/>
      <c r="EY64" s="28"/>
      <c r="FA64" s="81" t="str">
        <f>INDEX(Paramètres_Application!$N$1:$N$367,SUMPRODUCT((Paramètres_Application!$L$2:$L$367=MONTH(FB63))*(DAY(FB63)=Paramètres_Application!$M$2:$M$367)*ROW(Paramètres_Application!$L$2:$L$367)))</f>
        <v xml:space="preserve"> Quentin</v>
      </c>
      <c r="FB64" s="82"/>
      <c r="FC64" s="83"/>
      <c r="FD64" s="87"/>
      <c r="FE64" s="89"/>
      <c r="FF64" s="3"/>
      <c r="FG64" s="68">
        <f t="shared" ref="FG64" si="1409">FB63</f>
        <v>44500</v>
      </c>
      <c r="FH64" s="14"/>
      <c r="FI64" s="85"/>
      <c r="FJ64" s="14"/>
      <c r="FK64" s="85"/>
      <c r="FL64" s="74"/>
      <c r="FN64" s="80"/>
      <c r="FO64" s="80"/>
      <c r="FP64" s="80"/>
      <c r="FQ64" s="77"/>
      <c r="FR64" s="79"/>
      <c r="FS64" s="35"/>
      <c r="FT64" s="28">
        <f t="shared" ref="FT64" si="1410">FO63</f>
        <v>0</v>
      </c>
      <c r="FU64" s="28"/>
      <c r="FV64" s="28"/>
      <c r="FW64" s="28"/>
      <c r="FX64" s="28"/>
      <c r="FY64" s="28"/>
      <c r="GA64" s="81" t="str">
        <f>INDEX(Paramètres_Application!$N$1:$N$367,SUMPRODUCT((Paramètres_Application!$L$2:$L$367=MONTH(GB63))*(DAY(GB63)=Paramètres_Application!$M$2:$M$367)*ROW(Paramètres_Application!$L$2:$L$367)))</f>
        <v xml:space="preserve"> Sylvestre</v>
      </c>
      <c r="GB64" s="82"/>
      <c r="GC64" s="83"/>
      <c r="GD64" s="109"/>
      <c r="GE64" s="89"/>
      <c r="GF64" s="3"/>
      <c r="GG64" s="68">
        <f t="shared" ref="GG64" si="1411">GB63</f>
        <v>44561</v>
      </c>
      <c r="GH64" s="14"/>
      <c r="GI64" s="85"/>
      <c r="GJ64" s="14"/>
      <c r="GK64" s="85"/>
      <c r="GL64" s="74"/>
      <c r="GN64" s="81" t="str">
        <f>INDEX(Paramètres_Application!$N$1:$N$367,SUMPRODUCT((Paramètres_Application!$L$2:$L$367=MONTH(GO63))*(DAY(GO63)=Paramètres_Application!$M$2:$M$367)*ROW(Paramètres_Application!$L$2:$L$367)))</f>
        <v xml:space="preserve"> Marcelle</v>
      </c>
      <c r="GO64" s="82"/>
      <c r="GP64" s="83"/>
      <c r="GQ64" s="109"/>
      <c r="GR64" s="89"/>
      <c r="GS64" s="3"/>
      <c r="GT64" s="68">
        <f t="shared" ref="GT64" si="1412">GO63</f>
        <v>44592</v>
      </c>
      <c r="GU64" s="14"/>
      <c r="GV64" s="85"/>
      <c r="GW64" s="14"/>
      <c r="GX64" s="85"/>
      <c r="GY64" s="74"/>
    </row>
  </sheetData>
  <mergeCells count="2471">
    <mergeCell ref="GN64:GP64"/>
    <mergeCell ref="GK63:GK64"/>
    <mergeCell ref="GQ63:GQ64"/>
    <mergeCell ref="GR63:GR64"/>
    <mergeCell ref="GV63:GV64"/>
    <mergeCell ref="GX63:GX64"/>
    <mergeCell ref="A64:C64"/>
    <mergeCell ref="N64:P64"/>
    <mergeCell ref="AN64:AP64"/>
    <mergeCell ref="BN64:BP64"/>
    <mergeCell ref="CN64:CP64"/>
    <mergeCell ref="FK63:FK64"/>
    <mergeCell ref="FQ63:FQ64"/>
    <mergeCell ref="FR63:FR64"/>
    <mergeCell ref="GD63:GD64"/>
    <mergeCell ref="GE63:GE64"/>
    <mergeCell ref="GI63:GI64"/>
    <mergeCell ref="FN64:FP64"/>
    <mergeCell ref="GA64:GC64"/>
    <mergeCell ref="EK63:EK64"/>
    <mergeCell ref="EQ63:EQ64"/>
    <mergeCell ref="ER63:ER64"/>
    <mergeCell ref="FD63:FD64"/>
    <mergeCell ref="FE63:FE64"/>
    <mergeCell ref="FI63:FI64"/>
    <mergeCell ref="EN64:EP64"/>
    <mergeCell ref="FA64:FC64"/>
    <mergeCell ref="DR63:DR64"/>
    <mergeCell ref="DV63:DV64"/>
    <mergeCell ref="DX63:DX64"/>
    <mergeCell ref="ED63:ED64"/>
    <mergeCell ref="EE63:EE64"/>
    <mergeCell ref="EI63:EI64"/>
    <mergeCell ref="EA64:EC64"/>
    <mergeCell ref="BX63:BX64"/>
    <mergeCell ref="CQ63:CQ64"/>
    <mergeCell ref="CR63:CR64"/>
    <mergeCell ref="CV63:CV64"/>
    <mergeCell ref="CX63:CX64"/>
    <mergeCell ref="DQ63:DQ64"/>
    <mergeCell ref="DN64:DP64"/>
    <mergeCell ref="AR63:AR64"/>
    <mergeCell ref="AV63:AV64"/>
    <mergeCell ref="AX63:AX64"/>
    <mergeCell ref="BQ63:BQ64"/>
    <mergeCell ref="BR63:BR64"/>
    <mergeCell ref="BV63:BV64"/>
    <mergeCell ref="GN62:GP62"/>
    <mergeCell ref="D63:D64"/>
    <mergeCell ref="E63:E64"/>
    <mergeCell ref="I63:I64"/>
    <mergeCell ref="K63:K64"/>
    <mergeCell ref="Q63:Q64"/>
    <mergeCell ref="R63:R64"/>
    <mergeCell ref="V63:V64"/>
    <mergeCell ref="X63:X64"/>
    <mergeCell ref="AQ63:AQ64"/>
    <mergeCell ref="DN62:DP62"/>
    <mergeCell ref="EA62:EC62"/>
    <mergeCell ref="EN62:EP62"/>
    <mergeCell ref="FA62:FC62"/>
    <mergeCell ref="FN62:FP62"/>
    <mergeCell ref="GA62:GC62"/>
    <mergeCell ref="GQ61:GQ62"/>
    <mergeCell ref="GR61:GR62"/>
    <mergeCell ref="GV61:GV62"/>
    <mergeCell ref="GX61:GX62"/>
    <mergeCell ref="A62:C62"/>
    <mergeCell ref="N62:P62"/>
    <mergeCell ref="AN62:AP62"/>
    <mergeCell ref="BA62:BC62"/>
    <mergeCell ref="BN62:BP62"/>
    <mergeCell ref="CA62:CC62"/>
    <mergeCell ref="FV61:FV62"/>
    <mergeCell ref="FX61:FX62"/>
    <mergeCell ref="GD61:GD62"/>
    <mergeCell ref="GE61:GE62"/>
    <mergeCell ref="GI61:GI62"/>
    <mergeCell ref="GK61:GK62"/>
    <mergeCell ref="FD61:FD62"/>
    <mergeCell ref="FE61:FE62"/>
    <mergeCell ref="FI61:FI62"/>
    <mergeCell ref="FK61:FK62"/>
    <mergeCell ref="FQ61:FQ62"/>
    <mergeCell ref="FR61:FR62"/>
    <mergeCell ref="EI61:EI62"/>
    <mergeCell ref="EK61:EK62"/>
    <mergeCell ref="EQ61:EQ62"/>
    <mergeCell ref="ER61:ER62"/>
    <mergeCell ref="EV61:EV62"/>
    <mergeCell ref="EX61:EX62"/>
    <mergeCell ref="DQ61:DQ62"/>
    <mergeCell ref="DR61:DR62"/>
    <mergeCell ref="DV61:DV62"/>
    <mergeCell ref="DX61:DX62"/>
    <mergeCell ref="ED61:ED62"/>
    <mergeCell ref="EE61:EE62"/>
    <mergeCell ref="CV61:CV62"/>
    <mergeCell ref="CX61:CX62"/>
    <mergeCell ref="DD61:DD62"/>
    <mergeCell ref="DE61:DE62"/>
    <mergeCell ref="DI61:DI62"/>
    <mergeCell ref="DK61:DK62"/>
    <mergeCell ref="DA62:DC62"/>
    <mergeCell ref="CD61:CD62"/>
    <mergeCell ref="CE61:CE62"/>
    <mergeCell ref="CI61:CI62"/>
    <mergeCell ref="CK61:CK62"/>
    <mergeCell ref="CQ61:CQ62"/>
    <mergeCell ref="CR61:CR62"/>
    <mergeCell ref="CN62:CP62"/>
    <mergeCell ref="BI61:BI62"/>
    <mergeCell ref="BK61:BK62"/>
    <mergeCell ref="BQ61:BQ62"/>
    <mergeCell ref="BR61:BR62"/>
    <mergeCell ref="BV61:BV62"/>
    <mergeCell ref="BX61:BX62"/>
    <mergeCell ref="AQ61:AQ62"/>
    <mergeCell ref="AR61:AR62"/>
    <mergeCell ref="AV61:AV62"/>
    <mergeCell ref="AX61:AX62"/>
    <mergeCell ref="BD61:BD62"/>
    <mergeCell ref="BE61:BE62"/>
    <mergeCell ref="GA60:GC60"/>
    <mergeCell ref="GN60:GP60"/>
    <mergeCell ref="D61:D62"/>
    <mergeCell ref="E61:E62"/>
    <mergeCell ref="I61:I62"/>
    <mergeCell ref="K61:K62"/>
    <mergeCell ref="Q61:Q62"/>
    <mergeCell ref="R61:R62"/>
    <mergeCell ref="V61:V62"/>
    <mergeCell ref="X61:X62"/>
    <mergeCell ref="DA60:DC60"/>
    <mergeCell ref="DN60:DP60"/>
    <mergeCell ref="EA60:EC60"/>
    <mergeCell ref="EN60:EP60"/>
    <mergeCell ref="FA60:FC60"/>
    <mergeCell ref="FN60:FP60"/>
    <mergeCell ref="GV59:GV60"/>
    <mergeCell ref="GX59:GX60"/>
    <mergeCell ref="A60:C60"/>
    <mergeCell ref="N60:P60"/>
    <mergeCell ref="AA60:AC60"/>
    <mergeCell ref="AN60:AP60"/>
    <mergeCell ref="BA60:BC60"/>
    <mergeCell ref="BN60:BP60"/>
    <mergeCell ref="CA60:CC60"/>
    <mergeCell ref="CN60:CP60"/>
    <mergeCell ref="GD59:GD60"/>
    <mergeCell ref="GE59:GE60"/>
    <mergeCell ref="GI59:GI60"/>
    <mergeCell ref="GK59:GK60"/>
    <mergeCell ref="GQ59:GQ60"/>
    <mergeCell ref="GR59:GR60"/>
    <mergeCell ref="FI59:FI60"/>
    <mergeCell ref="FK59:FK60"/>
    <mergeCell ref="FQ59:FQ60"/>
    <mergeCell ref="FR59:FR60"/>
    <mergeCell ref="FV59:FV60"/>
    <mergeCell ref="FX59:FX60"/>
    <mergeCell ref="EQ59:EQ60"/>
    <mergeCell ref="ER59:ER60"/>
    <mergeCell ref="EV59:EV60"/>
    <mergeCell ref="EX59:EX60"/>
    <mergeCell ref="FD59:FD60"/>
    <mergeCell ref="FE59:FE60"/>
    <mergeCell ref="DV59:DV60"/>
    <mergeCell ref="DX59:DX60"/>
    <mergeCell ref="ED59:ED60"/>
    <mergeCell ref="EE59:EE60"/>
    <mergeCell ref="EI59:EI60"/>
    <mergeCell ref="EK59:EK60"/>
    <mergeCell ref="DD59:DD60"/>
    <mergeCell ref="DE59:DE60"/>
    <mergeCell ref="DI59:DI60"/>
    <mergeCell ref="DK59:DK60"/>
    <mergeCell ref="DQ59:DQ60"/>
    <mergeCell ref="DR59:DR60"/>
    <mergeCell ref="CI59:CI60"/>
    <mergeCell ref="CK59:CK60"/>
    <mergeCell ref="CQ59:CQ60"/>
    <mergeCell ref="CR59:CR60"/>
    <mergeCell ref="CV59:CV60"/>
    <mergeCell ref="CX59:CX60"/>
    <mergeCell ref="BQ59:BQ60"/>
    <mergeCell ref="BR59:BR60"/>
    <mergeCell ref="BV59:BV60"/>
    <mergeCell ref="BX59:BX60"/>
    <mergeCell ref="CD59:CD60"/>
    <mergeCell ref="CE59:CE60"/>
    <mergeCell ref="AV59:AV60"/>
    <mergeCell ref="AX59:AX60"/>
    <mergeCell ref="BD59:BD60"/>
    <mergeCell ref="BE59:BE60"/>
    <mergeCell ref="BI59:BI60"/>
    <mergeCell ref="BK59:BK60"/>
    <mergeCell ref="AD59:AD60"/>
    <mergeCell ref="AE59:AE60"/>
    <mergeCell ref="AI59:AI60"/>
    <mergeCell ref="AK59:AK60"/>
    <mergeCell ref="AQ59:AQ60"/>
    <mergeCell ref="AR59:AR60"/>
    <mergeCell ref="GA58:GC58"/>
    <mergeCell ref="GN58:GP58"/>
    <mergeCell ref="D59:D60"/>
    <mergeCell ref="E59:E60"/>
    <mergeCell ref="I59:I60"/>
    <mergeCell ref="K59:K60"/>
    <mergeCell ref="Q59:Q60"/>
    <mergeCell ref="R59:R60"/>
    <mergeCell ref="V59:V60"/>
    <mergeCell ref="X59:X60"/>
    <mergeCell ref="DA58:DC58"/>
    <mergeCell ref="DN58:DP58"/>
    <mergeCell ref="EA58:EC58"/>
    <mergeCell ref="EN58:EP58"/>
    <mergeCell ref="FA58:FC58"/>
    <mergeCell ref="FN58:FP58"/>
    <mergeCell ref="GV57:GV58"/>
    <mergeCell ref="GX57:GX58"/>
    <mergeCell ref="A58:C58"/>
    <mergeCell ref="N58:P58"/>
    <mergeCell ref="AA58:AC58"/>
    <mergeCell ref="AN58:AP58"/>
    <mergeCell ref="BA58:BC58"/>
    <mergeCell ref="BN58:BP58"/>
    <mergeCell ref="CA58:CC58"/>
    <mergeCell ref="CN58:CP58"/>
    <mergeCell ref="GD57:GD58"/>
    <mergeCell ref="GE57:GE58"/>
    <mergeCell ref="GI57:GI58"/>
    <mergeCell ref="GK57:GK58"/>
    <mergeCell ref="GQ57:GQ58"/>
    <mergeCell ref="GR57:GR58"/>
    <mergeCell ref="FI57:FI58"/>
    <mergeCell ref="FK57:FK58"/>
    <mergeCell ref="FQ57:FQ58"/>
    <mergeCell ref="FR57:FR58"/>
    <mergeCell ref="FV57:FV58"/>
    <mergeCell ref="FX57:FX58"/>
    <mergeCell ref="EQ57:EQ58"/>
    <mergeCell ref="ER57:ER58"/>
    <mergeCell ref="EV57:EV58"/>
    <mergeCell ref="EX57:EX58"/>
    <mergeCell ref="FD57:FD58"/>
    <mergeCell ref="FE57:FE58"/>
    <mergeCell ref="DV57:DV58"/>
    <mergeCell ref="DX57:DX58"/>
    <mergeCell ref="ED57:ED58"/>
    <mergeCell ref="EE57:EE58"/>
    <mergeCell ref="EI57:EI58"/>
    <mergeCell ref="EK57:EK58"/>
    <mergeCell ref="DD57:DD58"/>
    <mergeCell ref="DE57:DE58"/>
    <mergeCell ref="DI57:DI58"/>
    <mergeCell ref="DK57:DK58"/>
    <mergeCell ref="DQ57:DQ58"/>
    <mergeCell ref="DR57:DR58"/>
    <mergeCell ref="CI57:CI58"/>
    <mergeCell ref="CK57:CK58"/>
    <mergeCell ref="CQ57:CQ58"/>
    <mergeCell ref="CR57:CR58"/>
    <mergeCell ref="CV57:CV58"/>
    <mergeCell ref="CX57:CX58"/>
    <mergeCell ref="BQ57:BQ58"/>
    <mergeCell ref="BR57:BR58"/>
    <mergeCell ref="BV57:BV58"/>
    <mergeCell ref="BX57:BX58"/>
    <mergeCell ref="CD57:CD58"/>
    <mergeCell ref="CE57:CE58"/>
    <mergeCell ref="AV57:AV58"/>
    <mergeCell ref="AX57:AX58"/>
    <mergeCell ref="BD57:BD58"/>
    <mergeCell ref="BE57:BE58"/>
    <mergeCell ref="BI57:BI58"/>
    <mergeCell ref="BK57:BK58"/>
    <mergeCell ref="AI57:AI58"/>
    <mergeCell ref="AJ57:AJ58"/>
    <mergeCell ref="AK57:AK58"/>
    <mergeCell ref="AL57:AL58"/>
    <mergeCell ref="AQ57:AQ58"/>
    <mergeCell ref="AR57:AR58"/>
    <mergeCell ref="V57:V58"/>
    <mergeCell ref="X57:X58"/>
    <mergeCell ref="AD57:AD58"/>
    <mergeCell ref="AE57:AE58"/>
    <mergeCell ref="AF57:AF58"/>
    <mergeCell ref="AH57:AH58"/>
    <mergeCell ref="FA56:FC56"/>
    <mergeCell ref="FN56:FP56"/>
    <mergeCell ref="GA56:GC56"/>
    <mergeCell ref="GN56:GP56"/>
    <mergeCell ref="D57:D58"/>
    <mergeCell ref="E57:E58"/>
    <mergeCell ref="I57:I58"/>
    <mergeCell ref="K57:K58"/>
    <mergeCell ref="Q57:Q58"/>
    <mergeCell ref="R57:R58"/>
    <mergeCell ref="CA56:CC56"/>
    <mergeCell ref="CN56:CP56"/>
    <mergeCell ref="DA56:DC56"/>
    <mergeCell ref="DN56:DP56"/>
    <mergeCell ref="EA56:EC56"/>
    <mergeCell ref="EN56:EP56"/>
    <mergeCell ref="GQ55:GQ56"/>
    <mergeCell ref="GR55:GR56"/>
    <mergeCell ref="GV55:GV56"/>
    <mergeCell ref="GX55:GX56"/>
    <mergeCell ref="A56:C56"/>
    <mergeCell ref="N56:P56"/>
    <mergeCell ref="AA56:AC56"/>
    <mergeCell ref="AN56:AP56"/>
    <mergeCell ref="BA56:BC56"/>
    <mergeCell ref="BN56:BP56"/>
    <mergeCell ref="FV55:FV56"/>
    <mergeCell ref="FX55:FX56"/>
    <mergeCell ref="GD55:GD56"/>
    <mergeCell ref="GE55:GE56"/>
    <mergeCell ref="GI55:GI56"/>
    <mergeCell ref="GK55:GK56"/>
    <mergeCell ref="FD55:FD56"/>
    <mergeCell ref="FE55:FE56"/>
    <mergeCell ref="FI55:FI56"/>
    <mergeCell ref="FK55:FK56"/>
    <mergeCell ref="FQ55:FQ56"/>
    <mergeCell ref="FR55:FR56"/>
    <mergeCell ref="EI55:EI56"/>
    <mergeCell ref="EK55:EK56"/>
    <mergeCell ref="EQ55:EQ56"/>
    <mergeCell ref="ER55:ER56"/>
    <mergeCell ref="EV55:EV56"/>
    <mergeCell ref="EX55:EX56"/>
    <mergeCell ref="DQ55:DQ56"/>
    <mergeCell ref="DR55:DR56"/>
    <mergeCell ref="DV55:DV56"/>
    <mergeCell ref="DX55:DX56"/>
    <mergeCell ref="ED55:ED56"/>
    <mergeCell ref="EE55:EE56"/>
    <mergeCell ref="CV55:CV56"/>
    <mergeCell ref="CX55:CX56"/>
    <mergeCell ref="DD55:DD56"/>
    <mergeCell ref="DE55:DE56"/>
    <mergeCell ref="DI55:DI56"/>
    <mergeCell ref="DK55:DK56"/>
    <mergeCell ref="CD55:CD56"/>
    <mergeCell ref="CE55:CE56"/>
    <mergeCell ref="CI55:CI56"/>
    <mergeCell ref="CK55:CK56"/>
    <mergeCell ref="CQ55:CQ56"/>
    <mergeCell ref="CR55:CR56"/>
    <mergeCell ref="BI55:BI56"/>
    <mergeCell ref="BK55:BK56"/>
    <mergeCell ref="BQ55:BQ56"/>
    <mergeCell ref="BR55:BR56"/>
    <mergeCell ref="BV55:BV56"/>
    <mergeCell ref="BX55:BX56"/>
    <mergeCell ref="AQ55:AQ56"/>
    <mergeCell ref="AR55:AR56"/>
    <mergeCell ref="AV55:AV56"/>
    <mergeCell ref="AX55:AX56"/>
    <mergeCell ref="BD55:BD56"/>
    <mergeCell ref="BE55:BE56"/>
    <mergeCell ref="V55:V56"/>
    <mergeCell ref="X55:X56"/>
    <mergeCell ref="AD55:AD56"/>
    <mergeCell ref="AE55:AE56"/>
    <mergeCell ref="AI55:AI56"/>
    <mergeCell ref="AK55:AK56"/>
    <mergeCell ref="FA54:FC54"/>
    <mergeCell ref="FN54:FP54"/>
    <mergeCell ref="GA54:GC54"/>
    <mergeCell ref="GN54:GP54"/>
    <mergeCell ref="D55:D56"/>
    <mergeCell ref="E55:E56"/>
    <mergeCell ref="I55:I56"/>
    <mergeCell ref="K55:K56"/>
    <mergeCell ref="Q55:Q56"/>
    <mergeCell ref="R55:R56"/>
    <mergeCell ref="CA54:CC54"/>
    <mergeCell ref="CN54:CP54"/>
    <mergeCell ref="DA54:DC54"/>
    <mergeCell ref="DN54:DP54"/>
    <mergeCell ref="EA54:EC54"/>
    <mergeCell ref="EN54:EP54"/>
    <mergeCell ref="GQ53:GQ54"/>
    <mergeCell ref="GR53:GR54"/>
    <mergeCell ref="GV53:GV54"/>
    <mergeCell ref="GX53:GX54"/>
    <mergeCell ref="A54:C54"/>
    <mergeCell ref="N54:P54"/>
    <mergeCell ref="AA54:AC54"/>
    <mergeCell ref="AN54:AP54"/>
    <mergeCell ref="BA54:BC54"/>
    <mergeCell ref="BN54:BP54"/>
    <mergeCell ref="FV53:FV54"/>
    <mergeCell ref="FX53:FX54"/>
    <mergeCell ref="GD53:GD54"/>
    <mergeCell ref="GE53:GE54"/>
    <mergeCell ref="GI53:GI54"/>
    <mergeCell ref="GK53:GK54"/>
    <mergeCell ref="FD53:FD54"/>
    <mergeCell ref="FE53:FE54"/>
    <mergeCell ref="FI53:FI54"/>
    <mergeCell ref="FK53:FK54"/>
    <mergeCell ref="FQ53:FQ54"/>
    <mergeCell ref="FR53:FR54"/>
    <mergeCell ref="EI53:EI54"/>
    <mergeCell ref="EK53:EK54"/>
    <mergeCell ref="EQ53:EQ54"/>
    <mergeCell ref="ER53:ER54"/>
    <mergeCell ref="EV53:EV54"/>
    <mergeCell ref="EX53:EX54"/>
    <mergeCell ref="DQ53:DQ54"/>
    <mergeCell ref="DR53:DR54"/>
    <mergeCell ref="DV53:DV54"/>
    <mergeCell ref="DX53:DX54"/>
    <mergeCell ref="ED53:ED54"/>
    <mergeCell ref="EE53:EE54"/>
    <mergeCell ref="CV53:CV54"/>
    <mergeCell ref="CX53:CX54"/>
    <mergeCell ref="DD53:DD54"/>
    <mergeCell ref="DE53:DE54"/>
    <mergeCell ref="DI53:DI54"/>
    <mergeCell ref="DK53:DK54"/>
    <mergeCell ref="CD53:CD54"/>
    <mergeCell ref="CE53:CE54"/>
    <mergeCell ref="CI53:CI54"/>
    <mergeCell ref="CK53:CK54"/>
    <mergeCell ref="CQ53:CQ54"/>
    <mergeCell ref="CR53:CR54"/>
    <mergeCell ref="BI53:BI54"/>
    <mergeCell ref="BK53:BK54"/>
    <mergeCell ref="BQ53:BQ54"/>
    <mergeCell ref="BR53:BR54"/>
    <mergeCell ref="BV53:BV54"/>
    <mergeCell ref="BX53:BX54"/>
    <mergeCell ref="AQ53:AQ54"/>
    <mergeCell ref="AR53:AR54"/>
    <mergeCell ref="AV53:AV54"/>
    <mergeCell ref="AX53:AX54"/>
    <mergeCell ref="BD53:BD54"/>
    <mergeCell ref="BE53:BE54"/>
    <mergeCell ref="V53:V54"/>
    <mergeCell ref="X53:X54"/>
    <mergeCell ref="AD53:AD54"/>
    <mergeCell ref="AE53:AE54"/>
    <mergeCell ref="AI53:AI54"/>
    <mergeCell ref="AK53:AK54"/>
    <mergeCell ref="FA52:FC52"/>
    <mergeCell ref="FN52:FP52"/>
    <mergeCell ref="GA52:GC52"/>
    <mergeCell ref="GN52:GP52"/>
    <mergeCell ref="D53:D54"/>
    <mergeCell ref="E53:E54"/>
    <mergeCell ref="I53:I54"/>
    <mergeCell ref="K53:K54"/>
    <mergeCell ref="Q53:Q54"/>
    <mergeCell ref="R53:R54"/>
    <mergeCell ref="CA52:CC52"/>
    <mergeCell ref="CN52:CP52"/>
    <mergeCell ref="DA52:DC52"/>
    <mergeCell ref="DN52:DP52"/>
    <mergeCell ref="EA52:EC52"/>
    <mergeCell ref="EN52:EP52"/>
    <mergeCell ref="GQ51:GQ52"/>
    <mergeCell ref="GR51:GR52"/>
    <mergeCell ref="GV51:GV52"/>
    <mergeCell ref="GX51:GX52"/>
    <mergeCell ref="A52:C52"/>
    <mergeCell ref="N52:P52"/>
    <mergeCell ref="AA52:AC52"/>
    <mergeCell ref="AN52:AP52"/>
    <mergeCell ref="BA52:BC52"/>
    <mergeCell ref="BN52:BP52"/>
    <mergeCell ref="FV51:FV52"/>
    <mergeCell ref="FX51:FX52"/>
    <mergeCell ref="GD51:GD52"/>
    <mergeCell ref="GE51:GE52"/>
    <mergeCell ref="GI51:GI52"/>
    <mergeCell ref="GK51:GK52"/>
    <mergeCell ref="FD51:FD52"/>
    <mergeCell ref="FE51:FE52"/>
    <mergeCell ref="FI51:FI52"/>
    <mergeCell ref="FK51:FK52"/>
    <mergeCell ref="FQ51:FQ52"/>
    <mergeCell ref="FR51:FR52"/>
    <mergeCell ref="EI51:EI52"/>
    <mergeCell ref="EK51:EK52"/>
    <mergeCell ref="EQ51:EQ52"/>
    <mergeCell ref="ER51:ER52"/>
    <mergeCell ref="EV51:EV52"/>
    <mergeCell ref="EX51:EX52"/>
    <mergeCell ref="DQ51:DQ52"/>
    <mergeCell ref="DR51:DR52"/>
    <mergeCell ref="DV51:DV52"/>
    <mergeCell ref="DX51:DX52"/>
    <mergeCell ref="ED51:ED52"/>
    <mergeCell ref="EE51:EE52"/>
    <mergeCell ref="CV51:CV52"/>
    <mergeCell ref="CX51:CX52"/>
    <mergeCell ref="DD51:DD52"/>
    <mergeCell ref="DE51:DE52"/>
    <mergeCell ref="DI51:DI52"/>
    <mergeCell ref="DK51:DK52"/>
    <mergeCell ref="CD51:CD52"/>
    <mergeCell ref="CE51:CE52"/>
    <mergeCell ref="CI51:CI52"/>
    <mergeCell ref="CK51:CK52"/>
    <mergeCell ref="CQ51:CQ52"/>
    <mergeCell ref="CR51:CR52"/>
    <mergeCell ref="BI51:BI52"/>
    <mergeCell ref="BK51:BK52"/>
    <mergeCell ref="BQ51:BQ52"/>
    <mergeCell ref="BR51:BR52"/>
    <mergeCell ref="BV51:BV52"/>
    <mergeCell ref="BX51:BX52"/>
    <mergeCell ref="AQ51:AQ52"/>
    <mergeCell ref="AR51:AR52"/>
    <mergeCell ref="AV51:AV52"/>
    <mergeCell ref="AX51:AX52"/>
    <mergeCell ref="BD51:BD52"/>
    <mergeCell ref="BE51:BE52"/>
    <mergeCell ref="V51:V52"/>
    <mergeCell ref="X51:X52"/>
    <mergeCell ref="AD51:AD52"/>
    <mergeCell ref="AE51:AE52"/>
    <mergeCell ref="AI51:AI52"/>
    <mergeCell ref="AK51:AK52"/>
    <mergeCell ref="FA50:FC50"/>
    <mergeCell ref="FN50:FP50"/>
    <mergeCell ref="GA50:GC50"/>
    <mergeCell ref="GN50:GP50"/>
    <mergeCell ref="D51:D52"/>
    <mergeCell ref="E51:E52"/>
    <mergeCell ref="I51:I52"/>
    <mergeCell ref="K51:K52"/>
    <mergeCell ref="Q51:Q52"/>
    <mergeCell ref="R51:R52"/>
    <mergeCell ref="CA50:CC50"/>
    <mergeCell ref="CN50:CP50"/>
    <mergeCell ref="DA50:DC50"/>
    <mergeCell ref="DN50:DP50"/>
    <mergeCell ref="EA50:EC50"/>
    <mergeCell ref="EN50:EP50"/>
    <mergeCell ref="GQ49:GQ50"/>
    <mergeCell ref="GR49:GR50"/>
    <mergeCell ref="GV49:GV50"/>
    <mergeCell ref="GX49:GX50"/>
    <mergeCell ref="A50:C50"/>
    <mergeCell ref="N50:P50"/>
    <mergeCell ref="AA50:AC50"/>
    <mergeCell ref="AN50:AP50"/>
    <mergeCell ref="BA50:BC50"/>
    <mergeCell ref="BN50:BP50"/>
    <mergeCell ref="FV49:FV50"/>
    <mergeCell ref="FX49:FX50"/>
    <mergeCell ref="GD49:GD50"/>
    <mergeCell ref="GE49:GE50"/>
    <mergeCell ref="GI49:GI50"/>
    <mergeCell ref="GK49:GK50"/>
    <mergeCell ref="FD49:FD50"/>
    <mergeCell ref="FE49:FE50"/>
    <mergeCell ref="FI49:FI50"/>
    <mergeCell ref="FK49:FK50"/>
    <mergeCell ref="FQ49:FQ50"/>
    <mergeCell ref="FR49:FR50"/>
    <mergeCell ref="EI49:EI50"/>
    <mergeCell ref="EK49:EK50"/>
    <mergeCell ref="EQ49:EQ50"/>
    <mergeCell ref="ER49:ER50"/>
    <mergeCell ref="EV49:EV50"/>
    <mergeCell ref="EX49:EX50"/>
    <mergeCell ref="DQ49:DQ50"/>
    <mergeCell ref="DR49:DR50"/>
    <mergeCell ref="DV49:DV50"/>
    <mergeCell ref="DX49:DX50"/>
    <mergeCell ref="ED49:ED50"/>
    <mergeCell ref="EE49:EE50"/>
    <mergeCell ref="CV49:CV50"/>
    <mergeCell ref="CX49:CX50"/>
    <mergeCell ref="DD49:DD50"/>
    <mergeCell ref="DE49:DE50"/>
    <mergeCell ref="DI49:DI50"/>
    <mergeCell ref="DK49:DK50"/>
    <mergeCell ref="CD49:CD50"/>
    <mergeCell ref="CE49:CE50"/>
    <mergeCell ref="CI49:CI50"/>
    <mergeCell ref="CK49:CK50"/>
    <mergeCell ref="CQ49:CQ50"/>
    <mergeCell ref="CR49:CR50"/>
    <mergeCell ref="BI49:BI50"/>
    <mergeCell ref="BK49:BK50"/>
    <mergeCell ref="BQ49:BQ50"/>
    <mergeCell ref="BR49:BR50"/>
    <mergeCell ref="BV49:BV50"/>
    <mergeCell ref="BX49:BX50"/>
    <mergeCell ref="AQ49:AQ50"/>
    <mergeCell ref="AR49:AR50"/>
    <mergeCell ref="AV49:AV50"/>
    <mergeCell ref="AX49:AX50"/>
    <mergeCell ref="BD49:BD50"/>
    <mergeCell ref="BE49:BE50"/>
    <mergeCell ref="V49:V50"/>
    <mergeCell ref="X49:X50"/>
    <mergeCell ref="AD49:AD50"/>
    <mergeCell ref="AE49:AE50"/>
    <mergeCell ref="AI49:AI50"/>
    <mergeCell ref="AK49:AK50"/>
    <mergeCell ref="FA48:FC48"/>
    <mergeCell ref="FN48:FP48"/>
    <mergeCell ref="GA48:GC48"/>
    <mergeCell ref="GN48:GP48"/>
    <mergeCell ref="D49:D50"/>
    <mergeCell ref="E49:E50"/>
    <mergeCell ref="I49:I50"/>
    <mergeCell ref="K49:K50"/>
    <mergeCell ref="Q49:Q50"/>
    <mergeCell ref="R49:R50"/>
    <mergeCell ref="CA48:CC48"/>
    <mergeCell ref="CN48:CP48"/>
    <mergeCell ref="DA48:DC48"/>
    <mergeCell ref="DN48:DP48"/>
    <mergeCell ref="EA48:EC48"/>
    <mergeCell ref="EN48:EP48"/>
    <mergeCell ref="GQ47:GQ48"/>
    <mergeCell ref="GR47:GR48"/>
    <mergeCell ref="GV47:GV48"/>
    <mergeCell ref="GX47:GX48"/>
    <mergeCell ref="A48:C48"/>
    <mergeCell ref="N48:P48"/>
    <mergeCell ref="AA48:AC48"/>
    <mergeCell ref="AN48:AP48"/>
    <mergeCell ref="BA48:BC48"/>
    <mergeCell ref="BN48:BP48"/>
    <mergeCell ref="FV47:FV48"/>
    <mergeCell ref="FX47:FX48"/>
    <mergeCell ref="GD47:GD48"/>
    <mergeCell ref="GE47:GE48"/>
    <mergeCell ref="GI47:GI48"/>
    <mergeCell ref="GK47:GK48"/>
    <mergeCell ref="FD47:FD48"/>
    <mergeCell ref="FE47:FE48"/>
    <mergeCell ref="FI47:FI48"/>
    <mergeCell ref="FK47:FK48"/>
    <mergeCell ref="FQ47:FQ48"/>
    <mergeCell ref="FR47:FR48"/>
    <mergeCell ref="EI47:EI48"/>
    <mergeCell ref="EK47:EK48"/>
    <mergeCell ref="EQ47:EQ48"/>
    <mergeCell ref="ER47:ER48"/>
    <mergeCell ref="EV47:EV48"/>
    <mergeCell ref="EX47:EX48"/>
    <mergeCell ref="DQ47:DQ48"/>
    <mergeCell ref="DR47:DR48"/>
    <mergeCell ref="DV47:DV48"/>
    <mergeCell ref="DX47:DX48"/>
    <mergeCell ref="ED47:ED48"/>
    <mergeCell ref="EE47:EE48"/>
    <mergeCell ref="CV47:CV48"/>
    <mergeCell ref="CX47:CX48"/>
    <mergeCell ref="DD47:DD48"/>
    <mergeCell ref="DE47:DE48"/>
    <mergeCell ref="DI47:DI48"/>
    <mergeCell ref="DK47:DK48"/>
    <mergeCell ref="CD47:CD48"/>
    <mergeCell ref="CE47:CE48"/>
    <mergeCell ref="CI47:CI48"/>
    <mergeCell ref="CK47:CK48"/>
    <mergeCell ref="CQ47:CQ48"/>
    <mergeCell ref="CR47:CR48"/>
    <mergeCell ref="BI47:BI48"/>
    <mergeCell ref="BK47:BK48"/>
    <mergeCell ref="BQ47:BQ48"/>
    <mergeCell ref="BR47:BR48"/>
    <mergeCell ref="BV47:BV48"/>
    <mergeCell ref="BX47:BX48"/>
    <mergeCell ref="AQ47:AQ48"/>
    <mergeCell ref="AR47:AR48"/>
    <mergeCell ref="AV47:AV48"/>
    <mergeCell ref="AX47:AX48"/>
    <mergeCell ref="BD47:BD48"/>
    <mergeCell ref="BE47:BE48"/>
    <mergeCell ref="V47:V48"/>
    <mergeCell ref="X47:X48"/>
    <mergeCell ref="AD47:AD48"/>
    <mergeCell ref="AE47:AE48"/>
    <mergeCell ref="AI47:AI48"/>
    <mergeCell ref="AK47:AK48"/>
    <mergeCell ref="FA46:FC46"/>
    <mergeCell ref="FN46:FP46"/>
    <mergeCell ref="GA46:GC46"/>
    <mergeCell ref="GN46:GP46"/>
    <mergeCell ref="D47:D48"/>
    <mergeCell ref="E47:E48"/>
    <mergeCell ref="I47:I48"/>
    <mergeCell ref="K47:K48"/>
    <mergeCell ref="Q47:Q48"/>
    <mergeCell ref="R47:R48"/>
    <mergeCell ref="CA46:CC46"/>
    <mergeCell ref="CN46:CP46"/>
    <mergeCell ref="DA46:DC46"/>
    <mergeCell ref="DN46:DP46"/>
    <mergeCell ref="EA46:EC46"/>
    <mergeCell ref="EN46:EP46"/>
    <mergeCell ref="GQ45:GQ46"/>
    <mergeCell ref="GR45:GR46"/>
    <mergeCell ref="GV45:GV46"/>
    <mergeCell ref="GX45:GX46"/>
    <mergeCell ref="A46:C46"/>
    <mergeCell ref="N46:P46"/>
    <mergeCell ref="AA46:AC46"/>
    <mergeCell ref="AN46:AP46"/>
    <mergeCell ref="BA46:BC46"/>
    <mergeCell ref="BN46:BP46"/>
    <mergeCell ref="FV45:FV46"/>
    <mergeCell ref="FX45:FX46"/>
    <mergeCell ref="GD45:GD46"/>
    <mergeCell ref="GE45:GE46"/>
    <mergeCell ref="GI45:GI46"/>
    <mergeCell ref="GK45:GK46"/>
    <mergeCell ref="FD45:FD46"/>
    <mergeCell ref="FE45:FE46"/>
    <mergeCell ref="FI45:FI46"/>
    <mergeCell ref="FK45:FK46"/>
    <mergeCell ref="FQ45:FQ46"/>
    <mergeCell ref="FR45:FR46"/>
    <mergeCell ref="EI45:EI46"/>
    <mergeCell ref="EK45:EK46"/>
    <mergeCell ref="EQ45:EQ46"/>
    <mergeCell ref="ER45:ER46"/>
    <mergeCell ref="EV45:EV46"/>
    <mergeCell ref="EX45:EX46"/>
    <mergeCell ref="DQ45:DQ46"/>
    <mergeCell ref="DR45:DR46"/>
    <mergeCell ref="DV45:DV46"/>
    <mergeCell ref="DX45:DX46"/>
    <mergeCell ref="ED45:ED46"/>
    <mergeCell ref="EE45:EE46"/>
    <mergeCell ref="CV45:CV46"/>
    <mergeCell ref="CX45:CX46"/>
    <mergeCell ref="DD45:DD46"/>
    <mergeCell ref="DE45:DE46"/>
    <mergeCell ref="DI45:DI46"/>
    <mergeCell ref="DK45:DK46"/>
    <mergeCell ref="CD45:CD46"/>
    <mergeCell ref="CE45:CE46"/>
    <mergeCell ref="CI45:CI46"/>
    <mergeCell ref="CK45:CK46"/>
    <mergeCell ref="CQ45:CQ46"/>
    <mergeCell ref="CR45:CR46"/>
    <mergeCell ref="BI45:BI46"/>
    <mergeCell ref="BK45:BK46"/>
    <mergeCell ref="BQ45:BQ46"/>
    <mergeCell ref="BR45:BR46"/>
    <mergeCell ref="BV45:BV46"/>
    <mergeCell ref="BX45:BX46"/>
    <mergeCell ref="AQ45:AQ46"/>
    <mergeCell ref="AR45:AR46"/>
    <mergeCell ref="AV45:AV46"/>
    <mergeCell ref="AX45:AX46"/>
    <mergeCell ref="BD45:BD46"/>
    <mergeCell ref="BE45:BE46"/>
    <mergeCell ref="V45:V46"/>
    <mergeCell ref="X45:X46"/>
    <mergeCell ref="AD45:AD46"/>
    <mergeCell ref="AE45:AE46"/>
    <mergeCell ref="AI45:AI46"/>
    <mergeCell ref="AK45:AK46"/>
    <mergeCell ref="FA44:FC44"/>
    <mergeCell ref="FN44:FP44"/>
    <mergeCell ref="GA44:GC44"/>
    <mergeCell ref="GN44:GP44"/>
    <mergeCell ref="D45:D46"/>
    <mergeCell ref="E45:E46"/>
    <mergeCell ref="I45:I46"/>
    <mergeCell ref="K45:K46"/>
    <mergeCell ref="Q45:Q46"/>
    <mergeCell ref="R45:R46"/>
    <mergeCell ref="CA44:CC44"/>
    <mergeCell ref="CN44:CP44"/>
    <mergeCell ref="DA44:DC44"/>
    <mergeCell ref="DN44:DP44"/>
    <mergeCell ref="EA44:EC44"/>
    <mergeCell ref="EN44:EP44"/>
    <mergeCell ref="GQ43:GQ44"/>
    <mergeCell ref="GR43:GR44"/>
    <mergeCell ref="GV43:GV44"/>
    <mergeCell ref="GX43:GX44"/>
    <mergeCell ref="A44:C44"/>
    <mergeCell ref="N44:P44"/>
    <mergeCell ref="AA44:AC44"/>
    <mergeCell ref="AN44:AP44"/>
    <mergeCell ref="BA44:BC44"/>
    <mergeCell ref="BN44:BP44"/>
    <mergeCell ref="FV43:FV44"/>
    <mergeCell ref="FX43:FX44"/>
    <mergeCell ref="GD43:GD44"/>
    <mergeCell ref="GE43:GE44"/>
    <mergeCell ref="GI43:GI44"/>
    <mergeCell ref="GK43:GK44"/>
    <mergeCell ref="FD43:FD44"/>
    <mergeCell ref="FE43:FE44"/>
    <mergeCell ref="FI43:FI44"/>
    <mergeCell ref="FK43:FK44"/>
    <mergeCell ref="FQ43:FQ44"/>
    <mergeCell ref="FR43:FR44"/>
    <mergeCell ref="EI43:EI44"/>
    <mergeCell ref="EK43:EK44"/>
    <mergeCell ref="EQ43:EQ44"/>
    <mergeCell ref="ER43:ER44"/>
    <mergeCell ref="EV43:EV44"/>
    <mergeCell ref="EX43:EX44"/>
    <mergeCell ref="DQ43:DQ44"/>
    <mergeCell ref="DR43:DR44"/>
    <mergeCell ref="DV43:DV44"/>
    <mergeCell ref="DX43:DX44"/>
    <mergeCell ref="ED43:ED44"/>
    <mergeCell ref="EE43:EE44"/>
    <mergeCell ref="CV43:CV44"/>
    <mergeCell ref="CX43:CX44"/>
    <mergeCell ref="DD43:DD44"/>
    <mergeCell ref="DE43:DE44"/>
    <mergeCell ref="DI43:DI44"/>
    <mergeCell ref="DK43:DK44"/>
    <mergeCell ref="CD43:CD44"/>
    <mergeCell ref="CE43:CE44"/>
    <mergeCell ref="CI43:CI44"/>
    <mergeCell ref="CK43:CK44"/>
    <mergeCell ref="CQ43:CQ44"/>
    <mergeCell ref="CR43:CR44"/>
    <mergeCell ref="BI43:BI44"/>
    <mergeCell ref="BK43:BK44"/>
    <mergeCell ref="BQ43:BQ44"/>
    <mergeCell ref="BR43:BR44"/>
    <mergeCell ref="BV43:BV44"/>
    <mergeCell ref="BX43:BX44"/>
    <mergeCell ref="AQ43:AQ44"/>
    <mergeCell ref="AR43:AR44"/>
    <mergeCell ref="AV43:AV44"/>
    <mergeCell ref="AX43:AX44"/>
    <mergeCell ref="BD43:BD44"/>
    <mergeCell ref="BE43:BE44"/>
    <mergeCell ref="V43:V44"/>
    <mergeCell ref="X43:X44"/>
    <mergeCell ref="AD43:AD44"/>
    <mergeCell ref="AE43:AE44"/>
    <mergeCell ref="AI43:AI44"/>
    <mergeCell ref="AK43:AK44"/>
    <mergeCell ref="FA42:FC42"/>
    <mergeCell ref="FN42:FP42"/>
    <mergeCell ref="GA42:GC42"/>
    <mergeCell ref="GN42:GP42"/>
    <mergeCell ref="D43:D44"/>
    <mergeCell ref="E43:E44"/>
    <mergeCell ref="I43:I44"/>
    <mergeCell ref="K43:K44"/>
    <mergeCell ref="Q43:Q44"/>
    <mergeCell ref="R43:R44"/>
    <mergeCell ref="CA42:CC42"/>
    <mergeCell ref="CN42:CP42"/>
    <mergeCell ref="DA42:DC42"/>
    <mergeCell ref="DN42:DP42"/>
    <mergeCell ref="EA42:EC42"/>
    <mergeCell ref="EN42:EP42"/>
    <mergeCell ref="GQ41:GQ42"/>
    <mergeCell ref="GR41:GR42"/>
    <mergeCell ref="GV41:GV42"/>
    <mergeCell ref="GX41:GX42"/>
    <mergeCell ref="A42:C42"/>
    <mergeCell ref="N42:P42"/>
    <mergeCell ref="AA42:AC42"/>
    <mergeCell ref="AN42:AP42"/>
    <mergeCell ref="BA42:BC42"/>
    <mergeCell ref="BN42:BP42"/>
    <mergeCell ref="FV41:FV42"/>
    <mergeCell ref="FX41:FX42"/>
    <mergeCell ref="GD41:GD42"/>
    <mergeCell ref="GE41:GE42"/>
    <mergeCell ref="GI41:GI42"/>
    <mergeCell ref="GK41:GK42"/>
    <mergeCell ref="FD41:FD42"/>
    <mergeCell ref="FE41:FE42"/>
    <mergeCell ref="FI41:FI42"/>
    <mergeCell ref="FK41:FK42"/>
    <mergeCell ref="FQ41:FQ42"/>
    <mergeCell ref="FR41:FR42"/>
    <mergeCell ref="EI41:EI42"/>
    <mergeCell ref="EK41:EK42"/>
    <mergeCell ref="EQ41:EQ42"/>
    <mergeCell ref="ER41:ER42"/>
    <mergeCell ref="EV41:EV42"/>
    <mergeCell ref="EX41:EX42"/>
    <mergeCell ref="DQ41:DQ42"/>
    <mergeCell ref="DR41:DR42"/>
    <mergeCell ref="DV41:DV42"/>
    <mergeCell ref="DX41:DX42"/>
    <mergeCell ref="ED41:ED42"/>
    <mergeCell ref="EE41:EE42"/>
    <mergeCell ref="CV41:CV42"/>
    <mergeCell ref="CX41:CX42"/>
    <mergeCell ref="DD41:DD42"/>
    <mergeCell ref="DE41:DE42"/>
    <mergeCell ref="DI41:DI42"/>
    <mergeCell ref="DK41:DK42"/>
    <mergeCell ref="CD41:CD42"/>
    <mergeCell ref="CE41:CE42"/>
    <mergeCell ref="CI41:CI42"/>
    <mergeCell ref="CK41:CK42"/>
    <mergeCell ref="CQ41:CQ42"/>
    <mergeCell ref="CR41:CR42"/>
    <mergeCell ref="BI41:BI42"/>
    <mergeCell ref="BK41:BK42"/>
    <mergeCell ref="BQ41:BQ42"/>
    <mergeCell ref="BR41:BR42"/>
    <mergeCell ref="BV41:BV42"/>
    <mergeCell ref="BX41:BX42"/>
    <mergeCell ref="AQ41:AQ42"/>
    <mergeCell ref="AR41:AR42"/>
    <mergeCell ref="AV41:AV42"/>
    <mergeCell ref="AX41:AX42"/>
    <mergeCell ref="BD41:BD42"/>
    <mergeCell ref="BE41:BE42"/>
    <mergeCell ref="V41:V42"/>
    <mergeCell ref="X41:X42"/>
    <mergeCell ref="AD41:AD42"/>
    <mergeCell ref="AE41:AE42"/>
    <mergeCell ref="AI41:AI42"/>
    <mergeCell ref="AK41:AK42"/>
    <mergeCell ref="FA40:FC40"/>
    <mergeCell ref="FN40:FP40"/>
    <mergeCell ref="GA40:GC40"/>
    <mergeCell ref="GN40:GP40"/>
    <mergeCell ref="D41:D42"/>
    <mergeCell ref="E41:E42"/>
    <mergeCell ref="I41:I42"/>
    <mergeCell ref="K41:K42"/>
    <mergeCell ref="Q41:Q42"/>
    <mergeCell ref="R41:R42"/>
    <mergeCell ref="CA40:CC40"/>
    <mergeCell ref="CN40:CP40"/>
    <mergeCell ref="DA40:DC40"/>
    <mergeCell ref="DN40:DP40"/>
    <mergeCell ref="EA40:EC40"/>
    <mergeCell ref="EN40:EP40"/>
    <mergeCell ref="GQ39:GQ40"/>
    <mergeCell ref="GR39:GR40"/>
    <mergeCell ref="GV39:GV40"/>
    <mergeCell ref="GX39:GX40"/>
    <mergeCell ref="A40:C40"/>
    <mergeCell ref="N40:P40"/>
    <mergeCell ref="AA40:AC40"/>
    <mergeCell ref="AN40:AP40"/>
    <mergeCell ref="BA40:BC40"/>
    <mergeCell ref="BN40:BP40"/>
    <mergeCell ref="FV39:FV40"/>
    <mergeCell ref="FX39:FX40"/>
    <mergeCell ref="GD39:GD40"/>
    <mergeCell ref="GE39:GE40"/>
    <mergeCell ref="GI39:GI40"/>
    <mergeCell ref="GK39:GK40"/>
    <mergeCell ref="FD39:FD40"/>
    <mergeCell ref="FE39:FE40"/>
    <mergeCell ref="FI39:FI40"/>
    <mergeCell ref="FK39:FK40"/>
    <mergeCell ref="FQ39:FQ40"/>
    <mergeCell ref="FR39:FR40"/>
    <mergeCell ref="EI39:EI40"/>
    <mergeCell ref="EK39:EK40"/>
    <mergeCell ref="EQ39:EQ40"/>
    <mergeCell ref="ER39:ER40"/>
    <mergeCell ref="EV39:EV40"/>
    <mergeCell ref="EX39:EX40"/>
    <mergeCell ref="DQ39:DQ40"/>
    <mergeCell ref="DR39:DR40"/>
    <mergeCell ref="DV39:DV40"/>
    <mergeCell ref="DX39:DX40"/>
    <mergeCell ref="ED39:ED40"/>
    <mergeCell ref="EE39:EE40"/>
    <mergeCell ref="CV39:CV40"/>
    <mergeCell ref="CX39:CX40"/>
    <mergeCell ref="DD39:DD40"/>
    <mergeCell ref="DE39:DE40"/>
    <mergeCell ref="DI39:DI40"/>
    <mergeCell ref="DK39:DK40"/>
    <mergeCell ref="CD39:CD40"/>
    <mergeCell ref="CE39:CE40"/>
    <mergeCell ref="CI39:CI40"/>
    <mergeCell ref="CK39:CK40"/>
    <mergeCell ref="CQ39:CQ40"/>
    <mergeCell ref="CR39:CR40"/>
    <mergeCell ref="BI39:BI40"/>
    <mergeCell ref="BK39:BK40"/>
    <mergeCell ref="BQ39:BQ40"/>
    <mergeCell ref="BR39:BR40"/>
    <mergeCell ref="BV39:BV40"/>
    <mergeCell ref="BX39:BX40"/>
    <mergeCell ref="AQ39:AQ40"/>
    <mergeCell ref="AR39:AR40"/>
    <mergeCell ref="AV39:AV40"/>
    <mergeCell ref="AX39:AX40"/>
    <mergeCell ref="BD39:BD40"/>
    <mergeCell ref="BE39:BE40"/>
    <mergeCell ref="V39:V40"/>
    <mergeCell ref="X39:X40"/>
    <mergeCell ref="AD39:AD40"/>
    <mergeCell ref="AE39:AE40"/>
    <mergeCell ref="AI39:AI40"/>
    <mergeCell ref="AK39:AK40"/>
    <mergeCell ref="FA38:FC38"/>
    <mergeCell ref="FN38:FP38"/>
    <mergeCell ref="GA38:GC38"/>
    <mergeCell ref="GN38:GP38"/>
    <mergeCell ref="D39:D40"/>
    <mergeCell ref="E39:E40"/>
    <mergeCell ref="I39:I40"/>
    <mergeCell ref="K39:K40"/>
    <mergeCell ref="Q39:Q40"/>
    <mergeCell ref="R39:R40"/>
    <mergeCell ref="CA38:CC38"/>
    <mergeCell ref="CN38:CP38"/>
    <mergeCell ref="DA38:DC38"/>
    <mergeCell ref="DN38:DP38"/>
    <mergeCell ref="EA38:EC38"/>
    <mergeCell ref="EN38:EP38"/>
    <mergeCell ref="GQ37:GQ38"/>
    <mergeCell ref="GR37:GR38"/>
    <mergeCell ref="GV37:GV38"/>
    <mergeCell ref="GX37:GX38"/>
    <mergeCell ref="A38:C38"/>
    <mergeCell ref="N38:P38"/>
    <mergeCell ref="AA38:AC38"/>
    <mergeCell ref="AN38:AP38"/>
    <mergeCell ref="BA38:BC38"/>
    <mergeCell ref="BN38:BP38"/>
    <mergeCell ref="FV37:FV38"/>
    <mergeCell ref="FX37:FX38"/>
    <mergeCell ref="GD37:GD38"/>
    <mergeCell ref="GE37:GE38"/>
    <mergeCell ref="GI37:GI38"/>
    <mergeCell ref="GK37:GK38"/>
    <mergeCell ref="FD37:FD38"/>
    <mergeCell ref="FE37:FE38"/>
    <mergeCell ref="FI37:FI38"/>
    <mergeCell ref="FK37:FK38"/>
    <mergeCell ref="FQ37:FQ38"/>
    <mergeCell ref="FR37:FR38"/>
    <mergeCell ref="EI37:EI38"/>
    <mergeCell ref="EK37:EK38"/>
    <mergeCell ref="EQ37:EQ38"/>
    <mergeCell ref="ER37:ER38"/>
    <mergeCell ref="EV37:EV38"/>
    <mergeCell ref="EX37:EX38"/>
    <mergeCell ref="DQ37:DQ38"/>
    <mergeCell ref="DR37:DR38"/>
    <mergeCell ref="DV37:DV38"/>
    <mergeCell ref="DX37:DX38"/>
    <mergeCell ref="ED37:ED38"/>
    <mergeCell ref="EE37:EE38"/>
    <mergeCell ref="CV37:CV38"/>
    <mergeCell ref="CX37:CX38"/>
    <mergeCell ref="DD37:DD38"/>
    <mergeCell ref="DE37:DE38"/>
    <mergeCell ref="DI37:DI38"/>
    <mergeCell ref="DK37:DK38"/>
    <mergeCell ref="CD37:CD38"/>
    <mergeCell ref="CE37:CE38"/>
    <mergeCell ref="CI37:CI38"/>
    <mergeCell ref="CK37:CK38"/>
    <mergeCell ref="CQ37:CQ38"/>
    <mergeCell ref="CR37:CR38"/>
    <mergeCell ref="BI37:BI38"/>
    <mergeCell ref="BK37:BK38"/>
    <mergeCell ref="BQ37:BQ38"/>
    <mergeCell ref="BR37:BR38"/>
    <mergeCell ref="BV37:BV38"/>
    <mergeCell ref="BX37:BX38"/>
    <mergeCell ref="AQ37:AQ38"/>
    <mergeCell ref="AR37:AR38"/>
    <mergeCell ref="AV37:AV38"/>
    <mergeCell ref="AX37:AX38"/>
    <mergeCell ref="BD37:BD38"/>
    <mergeCell ref="BE37:BE38"/>
    <mergeCell ref="V37:V38"/>
    <mergeCell ref="X37:X38"/>
    <mergeCell ref="AD37:AD38"/>
    <mergeCell ref="AE37:AE38"/>
    <mergeCell ref="AI37:AI38"/>
    <mergeCell ref="AK37:AK38"/>
    <mergeCell ref="FA36:FC36"/>
    <mergeCell ref="FN36:FP36"/>
    <mergeCell ref="GA36:GC36"/>
    <mergeCell ref="GN36:GP36"/>
    <mergeCell ref="D37:D38"/>
    <mergeCell ref="E37:E38"/>
    <mergeCell ref="I37:I38"/>
    <mergeCell ref="K37:K38"/>
    <mergeCell ref="Q37:Q38"/>
    <mergeCell ref="R37:R38"/>
    <mergeCell ref="CA36:CC36"/>
    <mergeCell ref="CN36:CP36"/>
    <mergeCell ref="DA36:DC36"/>
    <mergeCell ref="DN36:DP36"/>
    <mergeCell ref="EA36:EC36"/>
    <mergeCell ref="EN36:EP36"/>
    <mergeCell ref="GQ35:GQ36"/>
    <mergeCell ref="GR35:GR36"/>
    <mergeCell ref="GV35:GV36"/>
    <mergeCell ref="GX35:GX36"/>
    <mergeCell ref="A36:C36"/>
    <mergeCell ref="N36:P36"/>
    <mergeCell ref="AA36:AC36"/>
    <mergeCell ref="AN36:AP36"/>
    <mergeCell ref="BA36:BC36"/>
    <mergeCell ref="BN36:BP36"/>
    <mergeCell ref="FV35:FV36"/>
    <mergeCell ref="FX35:FX36"/>
    <mergeCell ref="GD35:GD36"/>
    <mergeCell ref="GE35:GE36"/>
    <mergeCell ref="GI35:GI36"/>
    <mergeCell ref="GK35:GK36"/>
    <mergeCell ref="FD35:FD36"/>
    <mergeCell ref="FE35:FE36"/>
    <mergeCell ref="FI35:FI36"/>
    <mergeCell ref="FK35:FK36"/>
    <mergeCell ref="FQ35:FQ36"/>
    <mergeCell ref="FR35:FR36"/>
    <mergeCell ref="EI35:EI36"/>
    <mergeCell ref="EK35:EK36"/>
    <mergeCell ref="EQ35:EQ36"/>
    <mergeCell ref="ER35:ER36"/>
    <mergeCell ref="EV35:EV36"/>
    <mergeCell ref="EX35:EX36"/>
    <mergeCell ref="DQ35:DQ36"/>
    <mergeCell ref="DR35:DR36"/>
    <mergeCell ref="DV35:DV36"/>
    <mergeCell ref="DX35:DX36"/>
    <mergeCell ref="ED35:ED36"/>
    <mergeCell ref="EE35:EE36"/>
    <mergeCell ref="CV35:CV36"/>
    <mergeCell ref="CX35:CX36"/>
    <mergeCell ref="DD35:DD36"/>
    <mergeCell ref="DE35:DE36"/>
    <mergeCell ref="DI35:DI36"/>
    <mergeCell ref="DK35:DK36"/>
    <mergeCell ref="CD35:CD36"/>
    <mergeCell ref="CE35:CE36"/>
    <mergeCell ref="CI35:CI36"/>
    <mergeCell ref="CK35:CK36"/>
    <mergeCell ref="CQ35:CQ36"/>
    <mergeCell ref="CR35:CR36"/>
    <mergeCell ref="BI35:BI36"/>
    <mergeCell ref="BK35:BK36"/>
    <mergeCell ref="BQ35:BQ36"/>
    <mergeCell ref="BR35:BR36"/>
    <mergeCell ref="BV35:BV36"/>
    <mergeCell ref="BX35:BX36"/>
    <mergeCell ref="AQ35:AQ36"/>
    <mergeCell ref="AR35:AR36"/>
    <mergeCell ref="AV35:AV36"/>
    <mergeCell ref="AX35:AX36"/>
    <mergeCell ref="BD35:BD36"/>
    <mergeCell ref="BE35:BE36"/>
    <mergeCell ref="V35:V36"/>
    <mergeCell ref="X35:X36"/>
    <mergeCell ref="AD35:AD36"/>
    <mergeCell ref="AE35:AE36"/>
    <mergeCell ref="AI35:AI36"/>
    <mergeCell ref="AK35:AK36"/>
    <mergeCell ref="FA34:FC34"/>
    <mergeCell ref="FN34:FP34"/>
    <mergeCell ref="GA34:GC34"/>
    <mergeCell ref="GN34:GP34"/>
    <mergeCell ref="D35:D36"/>
    <mergeCell ref="E35:E36"/>
    <mergeCell ref="I35:I36"/>
    <mergeCell ref="K35:K36"/>
    <mergeCell ref="Q35:Q36"/>
    <mergeCell ref="R35:R36"/>
    <mergeCell ref="CA34:CC34"/>
    <mergeCell ref="CN34:CP34"/>
    <mergeCell ref="DA34:DC34"/>
    <mergeCell ref="DN34:DP34"/>
    <mergeCell ref="EA34:EC34"/>
    <mergeCell ref="EN34:EP34"/>
    <mergeCell ref="GQ33:GQ34"/>
    <mergeCell ref="GR33:GR34"/>
    <mergeCell ref="GV33:GV34"/>
    <mergeCell ref="GX33:GX34"/>
    <mergeCell ref="A34:C34"/>
    <mergeCell ref="N34:P34"/>
    <mergeCell ref="AA34:AC34"/>
    <mergeCell ref="AN34:AP34"/>
    <mergeCell ref="BA34:BC34"/>
    <mergeCell ref="BN34:BP34"/>
    <mergeCell ref="FV33:FV34"/>
    <mergeCell ref="FX33:FX34"/>
    <mergeCell ref="GD33:GD34"/>
    <mergeCell ref="GE33:GE34"/>
    <mergeCell ref="GI33:GI34"/>
    <mergeCell ref="GK33:GK34"/>
    <mergeCell ref="FD33:FD34"/>
    <mergeCell ref="FE33:FE34"/>
    <mergeCell ref="FI33:FI34"/>
    <mergeCell ref="FK33:FK34"/>
    <mergeCell ref="FQ33:FQ34"/>
    <mergeCell ref="FR33:FR34"/>
    <mergeCell ref="EI33:EI34"/>
    <mergeCell ref="EK33:EK34"/>
    <mergeCell ref="EQ33:EQ34"/>
    <mergeCell ref="ER33:ER34"/>
    <mergeCell ref="EV33:EV34"/>
    <mergeCell ref="EX33:EX34"/>
    <mergeCell ref="DQ33:DQ34"/>
    <mergeCell ref="DR33:DR34"/>
    <mergeCell ref="DV33:DV34"/>
    <mergeCell ref="DX33:DX34"/>
    <mergeCell ref="ED33:ED34"/>
    <mergeCell ref="EE33:EE34"/>
    <mergeCell ref="CV33:CV34"/>
    <mergeCell ref="CX33:CX34"/>
    <mergeCell ref="DD33:DD34"/>
    <mergeCell ref="DE33:DE34"/>
    <mergeCell ref="DI33:DI34"/>
    <mergeCell ref="DK33:DK34"/>
    <mergeCell ref="CD33:CD34"/>
    <mergeCell ref="CE33:CE34"/>
    <mergeCell ref="CI33:CI34"/>
    <mergeCell ref="CK33:CK34"/>
    <mergeCell ref="CQ33:CQ34"/>
    <mergeCell ref="CR33:CR34"/>
    <mergeCell ref="BI33:BI34"/>
    <mergeCell ref="BK33:BK34"/>
    <mergeCell ref="BQ33:BQ34"/>
    <mergeCell ref="BR33:BR34"/>
    <mergeCell ref="BV33:BV34"/>
    <mergeCell ref="BX33:BX34"/>
    <mergeCell ref="AQ33:AQ34"/>
    <mergeCell ref="AR33:AR34"/>
    <mergeCell ref="AV33:AV34"/>
    <mergeCell ref="AX33:AX34"/>
    <mergeCell ref="BD33:BD34"/>
    <mergeCell ref="BE33:BE34"/>
    <mergeCell ref="V33:V34"/>
    <mergeCell ref="X33:X34"/>
    <mergeCell ref="AD33:AD34"/>
    <mergeCell ref="AE33:AE34"/>
    <mergeCell ref="AI33:AI34"/>
    <mergeCell ref="AK33:AK34"/>
    <mergeCell ref="FA32:FC32"/>
    <mergeCell ref="FN32:FP32"/>
    <mergeCell ref="GA32:GC32"/>
    <mergeCell ref="GN32:GP32"/>
    <mergeCell ref="D33:D34"/>
    <mergeCell ref="E33:E34"/>
    <mergeCell ref="I33:I34"/>
    <mergeCell ref="K33:K34"/>
    <mergeCell ref="Q33:Q34"/>
    <mergeCell ref="R33:R34"/>
    <mergeCell ref="CA32:CC32"/>
    <mergeCell ref="CN32:CP32"/>
    <mergeCell ref="DA32:DC32"/>
    <mergeCell ref="DN32:DP32"/>
    <mergeCell ref="EA32:EC32"/>
    <mergeCell ref="EN32:EP32"/>
    <mergeCell ref="GQ31:GQ32"/>
    <mergeCell ref="GR31:GR32"/>
    <mergeCell ref="GV31:GV32"/>
    <mergeCell ref="GX31:GX32"/>
    <mergeCell ref="A32:C32"/>
    <mergeCell ref="N32:P32"/>
    <mergeCell ref="AA32:AC32"/>
    <mergeCell ref="AN32:AP32"/>
    <mergeCell ref="BA32:BC32"/>
    <mergeCell ref="BN32:BP32"/>
    <mergeCell ref="FV31:FV32"/>
    <mergeCell ref="FX31:FX32"/>
    <mergeCell ref="GD31:GD32"/>
    <mergeCell ref="GE31:GE32"/>
    <mergeCell ref="GI31:GI32"/>
    <mergeCell ref="GK31:GK32"/>
    <mergeCell ref="FD31:FD32"/>
    <mergeCell ref="FE31:FE32"/>
    <mergeCell ref="FI31:FI32"/>
    <mergeCell ref="FK31:FK32"/>
    <mergeCell ref="FQ31:FQ32"/>
    <mergeCell ref="FR31:FR32"/>
    <mergeCell ref="EI31:EI32"/>
    <mergeCell ref="EK31:EK32"/>
    <mergeCell ref="EQ31:EQ32"/>
    <mergeCell ref="ER31:ER32"/>
    <mergeCell ref="EV31:EV32"/>
    <mergeCell ref="EX31:EX32"/>
    <mergeCell ref="DQ31:DQ32"/>
    <mergeCell ref="DR31:DR32"/>
    <mergeCell ref="DV31:DV32"/>
    <mergeCell ref="DX31:DX32"/>
    <mergeCell ref="ED31:ED32"/>
    <mergeCell ref="EE31:EE32"/>
    <mergeCell ref="CV31:CV32"/>
    <mergeCell ref="CX31:CX32"/>
    <mergeCell ref="DD31:DD32"/>
    <mergeCell ref="DE31:DE32"/>
    <mergeCell ref="DI31:DI32"/>
    <mergeCell ref="DK31:DK32"/>
    <mergeCell ref="CD31:CD32"/>
    <mergeCell ref="CE31:CE32"/>
    <mergeCell ref="CI31:CI32"/>
    <mergeCell ref="CK31:CK32"/>
    <mergeCell ref="CQ31:CQ32"/>
    <mergeCell ref="CR31:CR32"/>
    <mergeCell ref="BI31:BI32"/>
    <mergeCell ref="BK31:BK32"/>
    <mergeCell ref="BQ31:BQ32"/>
    <mergeCell ref="BR31:BR32"/>
    <mergeCell ref="BV31:BV32"/>
    <mergeCell ref="BX31:BX32"/>
    <mergeCell ref="AQ31:AQ32"/>
    <mergeCell ref="AR31:AR32"/>
    <mergeCell ref="AV31:AV32"/>
    <mergeCell ref="AX31:AX32"/>
    <mergeCell ref="BD31:BD32"/>
    <mergeCell ref="BE31:BE32"/>
    <mergeCell ref="V31:V32"/>
    <mergeCell ref="X31:X32"/>
    <mergeCell ref="AD31:AD32"/>
    <mergeCell ref="AE31:AE32"/>
    <mergeCell ref="AI31:AI32"/>
    <mergeCell ref="AK31:AK32"/>
    <mergeCell ref="FA30:FC30"/>
    <mergeCell ref="FN30:FP30"/>
    <mergeCell ref="GA30:GC30"/>
    <mergeCell ref="GN30:GP30"/>
    <mergeCell ref="D31:D32"/>
    <mergeCell ref="E31:E32"/>
    <mergeCell ref="I31:I32"/>
    <mergeCell ref="K31:K32"/>
    <mergeCell ref="Q31:Q32"/>
    <mergeCell ref="R31:R32"/>
    <mergeCell ref="CA30:CC30"/>
    <mergeCell ref="CN30:CP30"/>
    <mergeCell ref="DA30:DC30"/>
    <mergeCell ref="DN30:DP30"/>
    <mergeCell ref="EA30:EC30"/>
    <mergeCell ref="EN30:EP30"/>
    <mergeCell ref="GQ29:GQ30"/>
    <mergeCell ref="GR29:GR30"/>
    <mergeCell ref="GV29:GV30"/>
    <mergeCell ref="GX29:GX30"/>
    <mergeCell ref="A30:C30"/>
    <mergeCell ref="N30:P30"/>
    <mergeCell ref="AA30:AC30"/>
    <mergeCell ref="AN30:AP30"/>
    <mergeCell ref="BA30:BC30"/>
    <mergeCell ref="BN30:BP30"/>
    <mergeCell ref="FV29:FV30"/>
    <mergeCell ref="FX29:FX30"/>
    <mergeCell ref="GD29:GD30"/>
    <mergeCell ref="GE29:GE30"/>
    <mergeCell ref="GI29:GI30"/>
    <mergeCell ref="GK29:GK30"/>
    <mergeCell ref="FD29:FD30"/>
    <mergeCell ref="FE29:FE30"/>
    <mergeCell ref="FI29:FI30"/>
    <mergeCell ref="FK29:FK30"/>
    <mergeCell ref="FQ29:FQ30"/>
    <mergeCell ref="FR29:FR30"/>
    <mergeCell ref="EI29:EI30"/>
    <mergeCell ref="EK29:EK30"/>
    <mergeCell ref="EQ29:EQ30"/>
    <mergeCell ref="ER29:ER30"/>
    <mergeCell ref="EV29:EV30"/>
    <mergeCell ref="EX29:EX30"/>
    <mergeCell ref="DQ29:DQ30"/>
    <mergeCell ref="DR29:DR30"/>
    <mergeCell ref="DV29:DV30"/>
    <mergeCell ref="DX29:DX30"/>
    <mergeCell ref="ED29:ED30"/>
    <mergeCell ref="EE29:EE30"/>
    <mergeCell ref="CV29:CV30"/>
    <mergeCell ref="CX29:CX30"/>
    <mergeCell ref="DD29:DD30"/>
    <mergeCell ref="DE29:DE30"/>
    <mergeCell ref="DI29:DI30"/>
    <mergeCell ref="DK29:DK30"/>
    <mergeCell ref="CD29:CD30"/>
    <mergeCell ref="CE29:CE30"/>
    <mergeCell ref="CI29:CI30"/>
    <mergeCell ref="CK29:CK30"/>
    <mergeCell ref="CQ29:CQ30"/>
    <mergeCell ref="CR29:CR30"/>
    <mergeCell ref="BI29:BI30"/>
    <mergeCell ref="BK29:BK30"/>
    <mergeCell ref="BQ29:BQ30"/>
    <mergeCell ref="BR29:BR30"/>
    <mergeCell ref="BV29:BV30"/>
    <mergeCell ref="BX29:BX30"/>
    <mergeCell ref="AQ29:AQ30"/>
    <mergeCell ref="AR29:AR30"/>
    <mergeCell ref="AV29:AV30"/>
    <mergeCell ref="AX29:AX30"/>
    <mergeCell ref="BD29:BD30"/>
    <mergeCell ref="BE29:BE30"/>
    <mergeCell ref="V29:V30"/>
    <mergeCell ref="X29:X30"/>
    <mergeCell ref="AD29:AD30"/>
    <mergeCell ref="AE29:AE30"/>
    <mergeCell ref="AI29:AI30"/>
    <mergeCell ref="AK29:AK30"/>
    <mergeCell ref="FA28:FC28"/>
    <mergeCell ref="FN28:FP28"/>
    <mergeCell ref="GA28:GC28"/>
    <mergeCell ref="GN28:GP28"/>
    <mergeCell ref="D29:D30"/>
    <mergeCell ref="E29:E30"/>
    <mergeCell ref="I29:I30"/>
    <mergeCell ref="K29:K30"/>
    <mergeCell ref="Q29:Q30"/>
    <mergeCell ref="R29:R30"/>
    <mergeCell ref="CA28:CC28"/>
    <mergeCell ref="CN28:CP28"/>
    <mergeCell ref="DA28:DC28"/>
    <mergeCell ref="DN28:DP28"/>
    <mergeCell ref="EA28:EC28"/>
    <mergeCell ref="EN28:EP28"/>
    <mergeCell ref="GQ27:GQ28"/>
    <mergeCell ref="GR27:GR28"/>
    <mergeCell ref="GV27:GV28"/>
    <mergeCell ref="GX27:GX28"/>
    <mergeCell ref="A28:C28"/>
    <mergeCell ref="N28:P28"/>
    <mergeCell ref="AA28:AC28"/>
    <mergeCell ref="AN28:AP28"/>
    <mergeCell ref="BA28:BC28"/>
    <mergeCell ref="BN28:BP28"/>
    <mergeCell ref="FV27:FV28"/>
    <mergeCell ref="FX27:FX28"/>
    <mergeCell ref="GD27:GD28"/>
    <mergeCell ref="GE27:GE28"/>
    <mergeCell ref="GI27:GI28"/>
    <mergeCell ref="GK27:GK28"/>
    <mergeCell ref="FD27:FD28"/>
    <mergeCell ref="FE27:FE28"/>
    <mergeCell ref="FI27:FI28"/>
    <mergeCell ref="FK27:FK28"/>
    <mergeCell ref="FQ27:FQ28"/>
    <mergeCell ref="FR27:FR28"/>
    <mergeCell ref="EI27:EI28"/>
    <mergeCell ref="EK27:EK28"/>
    <mergeCell ref="EQ27:EQ28"/>
    <mergeCell ref="ER27:ER28"/>
    <mergeCell ref="EV27:EV28"/>
    <mergeCell ref="EX27:EX28"/>
    <mergeCell ref="DQ27:DQ28"/>
    <mergeCell ref="DR27:DR28"/>
    <mergeCell ref="DV27:DV28"/>
    <mergeCell ref="DX27:DX28"/>
    <mergeCell ref="ED27:ED28"/>
    <mergeCell ref="EE27:EE28"/>
    <mergeCell ref="CV27:CV28"/>
    <mergeCell ref="CX27:CX28"/>
    <mergeCell ref="DD27:DD28"/>
    <mergeCell ref="DE27:DE28"/>
    <mergeCell ref="DI27:DI28"/>
    <mergeCell ref="DK27:DK28"/>
    <mergeCell ref="CD27:CD28"/>
    <mergeCell ref="CE27:CE28"/>
    <mergeCell ref="CI27:CI28"/>
    <mergeCell ref="CK27:CK28"/>
    <mergeCell ref="CQ27:CQ28"/>
    <mergeCell ref="CR27:CR28"/>
    <mergeCell ref="BI27:BI28"/>
    <mergeCell ref="BK27:BK28"/>
    <mergeCell ref="BQ27:BQ28"/>
    <mergeCell ref="BR27:BR28"/>
    <mergeCell ref="BV27:BV28"/>
    <mergeCell ref="BX27:BX28"/>
    <mergeCell ref="AQ27:AQ28"/>
    <mergeCell ref="AR27:AR28"/>
    <mergeCell ref="AV27:AV28"/>
    <mergeCell ref="AX27:AX28"/>
    <mergeCell ref="BD27:BD28"/>
    <mergeCell ref="BE27:BE28"/>
    <mergeCell ref="V27:V28"/>
    <mergeCell ref="X27:X28"/>
    <mergeCell ref="AD27:AD28"/>
    <mergeCell ref="AE27:AE28"/>
    <mergeCell ref="AI27:AI28"/>
    <mergeCell ref="AK27:AK28"/>
    <mergeCell ref="FA26:FC26"/>
    <mergeCell ref="FN26:FP26"/>
    <mergeCell ref="GA26:GC26"/>
    <mergeCell ref="GN26:GP26"/>
    <mergeCell ref="D27:D28"/>
    <mergeCell ref="E27:E28"/>
    <mergeCell ref="I27:I28"/>
    <mergeCell ref="K27:K28"/>
    <mergeCell ref="Q27:Q28"/>
    <mergeCell ref="R27:R28"/>
    <mergeCell ref="CA26:CC26"/>
    <mergeCell ref="CN26:CP26"/>
    <mergeCell ref="DA26:DC26"/>
    <mergeCell ref="DN26:DP26"/>
    <mergeCell ref="EA26:EC26"/>
    <mergeCell ref="EN26:EP26"/>
    <mergeCell ref="GQ25:GQ26"/>
    <mergeCell ref="GR25:GR26"/>
    <mergeCell ref="GV25:GV26"/>
    <mergeCell ref="GX25:GX26"/>
    <mergeCell ref="A26:C26"/>
    <mergeCell ref="N26:P26"/>
    <mergeCell ref="AA26:AC26"/>
    <mergeCell ref="AN26:AP26"/>
    <mergeCell ref="BA26:BC26"/>
    <mergeCell ref="BN26:BP26"/>
    <mergeCell ref="FV25:FV26"/>
    <mergeCell ref="FX25:FX26"/>
    <mergeCell ref="GD25:GD26"/>
    <mergeCell ref="GE25:GE26"/>
    <mergeCell ref="GI25:GI26"/>
    <mergeCell ref="GK25:GK26"/>
    <mergeCell ref="FD25:FD26"/>
    <mergeCell ref="FE25:FE26"/>
    <mergeCell ref="FI25:FI26"/>
    <mergeCell ref="FK25:FK26"/>
    <mergeCell ref="FQ25:FQ26"/>
    <mergeCell ref="FR25:FR26"/>
    <mergeCell ref="EI25:EI26"/>
    <mergeCell ref="EK25:EK26"/>
    <mergeCell ref="EQ25:EQ26"/>
    <mergeCell ref="ER25:ER26"/>
    <mergeCell ref="EV25:EV26"/>
    <mergeCell ref="EX25:EX26"/>
    <mergeCell ref="DQ25:DQ26"/>
    <mergeCell ref="DR25:DR26"/>
    <mergeCell ref="DV25:DV26"/>
    <mergeCell ref="DX25:DX26"/>
    <mergeCell ref="ED25:ED26"/>
    <mergeCell ref="EE25:EE26"/>
    <mergeCell ref="CV25:CV26"/>
    <mergeCell ref="CX25:CX26"/>
    <mergeCell ref="DD25:DD26"/>
    <mergeCell ref="DE25:DE26"/>
    <mergeCell ref="DI25:DI26"/>
    <mergeCell ref="DK25:DK26"/>
    <mergeCell ref="CD25:CD26"/>
    <mergeCell ref="CE25:CE26"/>
    <mergeCell ref="CI25:CI26"/>
    <mergeCell ref="CK25:CK26"/>
    <mergeCell ref="CQ25:CQ26"/>
    <mergeCell ref="CR25:CR26"/>
    <mergeCell ref="BI25:BI26"/>
    <mergeCell ref="BK25:BK26"/>
    <mergeCell ref="BQ25:BQ26"/>
    <mergeCell ref="BR25:BR26"/>
    <mergeCell ref="BV25:BV26"/>
    <mergeCell ref="BX25:BX26"/>
    <mergeCell ref="AQ25:AQ26"/>
    <mergeCell ref="AR25:AR26"/>
    <mergeCell ref="AV25:AV26"/>
    <mergeCell ref="AX25:AX26"/>
    <mergeCell ref="BD25:BD26"/>
    <mergeCell ref="BE25:BE26"/>
    <mergeCell ref="V25:V26"/>
    <mergeCell ref="X25:X26"/>
    <mergeCell ref="AD25:AD26"/>
    <mergeCell ref="AE25:AE26"/>
    <mergeCell ref="AI25:AI26"/>
    <mergeCell ref="AK25:AK26"/>
    <mergeCell ref="FA24:FC24"/>
    <mergeCell ref="FN24:FP24"/>
    <mergeCell ref="GA24:GC24"/>
    <mergeCell ref="GN24:GP24"/>
    <mergeCell ref="D25:D26"/>
    <mergeCell ref="E25:E26"/>
    <mergeCell ref="I25:I26"/>
    <mergeCell ref="K25:K26"/>
    <mergeCell ref="Q25:Q26"/>
    <mergeCell ref="R25:R26"/>
    <mergeCell ref="CA24:CC24"/>
    <mergeCell ref="CN24:CP24"/>
    <mergeCell ref="DA24:DC24"/>
    <mergeCell ref="DN24:DP24"/>
    <mergeCell ref="EA24:EC24"/>
    <mergeCell ref="EN24:EP24"/>
    <mergeCell ref="GQ23:GQ24"/>
    <mergeCell ref="GR23:GR24"/>
    <mergeCell ref="GV23:GV24"/>
    <mergeCell ref="GX23:GX24"/>
    <mergeCell ref="A24:C24"/>
    <mergeCell ref="N24:P24"/>
    <mergeCell ref="AA24:AC24"/>
    <mergeCell ref="AN24:AP24"/>
    <mergeCell ref="BA24:BC24"/>
    <mergeCell ref="BN24:BP24"/>
    <mergeCell ref="FV23:FV24"/>
    <mergeCell ref="FX23:FX24"/>
    <mergeCell ref="GD23:GD24"/>
    <mergeCell ref="GE23:GE24"/>
    <mergeCell ref="GI23:GI24"/>
    <mergeCell ref="GK23:GK24"/>
    <mergeCell ref="FD23:FD24"/>
    <mergeCell ref="FE23:FE24"/>
    <mergeCell ref="FI23:FI24"/>
    <mergeCell ref="FK23:FK24"/>
    <mergeCell ref="FQ23:FQ24"/>
    <mergeCell ref="FR23:FR24"/>
    <mergeCell ref="EI23:EI24"/>
    <mergeCell ref="EK23:EK24"/>
    <mergeCell ref="EQ23:EQ24"/>
    <mergeCell ref="ER23:ER24"/>
    <mergeCell ref="EV23:EV24"/>
    <mergeCell ref="EX23:EX24"/>
    <mergeCell ref="DQ23:DQ24"/>
    <mergeCell ref="DR23:DR24"/>
    <mergeCell ref="DV23:DV24"/>
    <mergeCell ref="DX23:DX24"/>
    <mergeCell ref="ED23:ED24"/>
    <mergeCell ref="EE23:EE24"/>
    <mergeCell ref="CV23:CV24"/>
    <mergeCell ref="CX23:CX24"/>
    <mergeCell ref="DD23:DD24"/>
    <mergeCell ref="DE23:DE24"/>
    <mergeCell ref="DI23:DI24"/>
    <mergeCell ref="DK23:DK24"/>
    <mergeCell ref="CD23:CD24"/>
    <mergeCell ref="CE23:CE24"/>
    <mergeCell ref="CI23:CI24"/>
    <mergeCell ref="CK23:CK24"/>
    <mergeCell ref="CQ23:CQ24"/>
    <mergeCell ref="CR23:CR24"/>
    <mergeCell ref="BI23:BI24"/>
    <mergeCell ref="BK23:BK24"/>
    <mergeCell ref="BQ23:BQ24"/>
    <mergeCell ref="BR23:BR24"/>
    <mergeCell ref="BV23:BV24"/>
    <mergeCell ref="BX23:BX24"/>
    <mergeCell ref="AQ23:AQ24"/>
    <mergeCell ref="AR23:AR24"/>
    <mergeCell ref="AV23:AV24"/>
    <mergeCell ref="AX23:AX24"/>
    <mergeCell ref="BD23:BD24"/>
    <mergeCell ref="BE23:BE24"/>
    <mergeCell ref="V23:V24"/>
    <mergeCell ref="X23:X24"/>
    <mergeCell ref="AD23:AD24"/>
    <mergeCell ref="AE23:AE24"/>
    <mergeCell ref="AI23:AI24"/>
    <mergeCell ref="AK23:AK24"/>
    <mergeCell ref="FA22:FC22"/>
    <mergeCell ref="FN22:FP22"/>
    <mergeCell ref="GA22:GC22"/>
    <mergeCell ref="GN22:GP22"/>
    <mergeCell ref="D23:D24"/>
    <mergeCell ref="E23:E24"/>
    <mergeCell ref="I23:I24"/>
    <mergeCell ref="K23:K24"/>
    <mergeCell ref="Q23:Q24"/>
    <mergeCell ref="R23:R24"/>
    <mergeCell ref="CA22:CC22"/>
    <mergeCell ref="CN22:CP22"/>
    <mergeCell ref="DA22:DC22"/>
    <mergeCell ref="DN22:DP22"/>
    <mergeCell ref="EA22:EC22"/>
    <mergeCell ref="EN22:EP22"/>
    <mergeCell ref="GQ21:GQ22"/>
    <mergeCell ref="GR21:GR22"/>
    <mergeCell ref="GV21:GV22"/>
    <mergeCell ref="GX21:GX22"/>
    <mergeCell ref="A22:C22"/>
    <mergeCell ref="N22:P22"/>
    <mergeCell ref="AA22:AC22"/>
    <mergeCell ref="AN22:AP22"/>
    <mergeCell ref="BA22:BC22"/>
    <mergeCell ref="BN22:BP22"/>
    <mergeCell ref="FV21:FV22"/>
    <mergeCell ref="FX21:FX22"/>
    <mergeCell ref="GD21:GD22"/>
    <mergeCell ref="GE21:GE22"/>
    <mergeCell ref="GI21:GI22"/>
    <mergeCell ref="GK21:GK22"/>
    <mergeCell ref="FD21:FD22"/>
    <mergeCell ref="FE21:FE22"/>
    <mergeCell ref="FI21:FI22"/>
    <mergeCell ref="FK21:FK22"/>
    <mergeCell ref="FQ21:FQ22"/>
    <mergeCell ref="FR21:FR22"/>
    <mergeCell ref="EI21:EI22"/>
    <mergeCell ref="EK21:EK22"/>
    <mergeCell ref="EQ21:EQ22"/>
    <mergeCell ref="ER21:ER22"/>
    <mergeCell ref="EV21:EV22"/>
    <mergeCell ref="EX21:EX22"/>
    <mergeCell ref="DQ21:DQ22"/>
    <mergeCell ref="DR21:DR22"/>
    <mergeCell ref="DV21:DV22"/>
    <mergeCell ref="DX21:DX22"/>
    <mergeCell ref="ED21:ED22"/>
    <mergeCell ref="EE21:EE22"/>
    <mergeCell ref="CV21:CV22"/>
    <mergeCell ref="CX21:CX22"/>
    <mergeCell ref="DD21:DD22"/>
    <mergeCell ref="DE21:DE22"/>
    <mergeCell ref="DI21:DI22"/>
    <mergeCell ref="DK21:DK22"/>
    <mergeCell ref="CD21:CD22"/>
    <mergeCell ref="CE21:CE22"/>
    <mergeCell ref="CI21:CI22"/>
    <mergeCell ref="CK21:CK22"/>
    <mergeCell ref="CQ21:CQ22"/>
    <mergeCell ref="CR21:CR22"/>
    <mergeCell ref="BI21:BI22"/>
    <mergeCell ref="BK21:BK22"/>
    <mergeCell ref="BQ21:BQ22"/>
    <mergeCell ref="BR21:BR22"/>
    <mergeCell ref="BV21:BV22"/>
    <mergeCell ref="BX21:BX22"/>
    <mergeCell ref="AQ21:AQ22"/>
    <mergeCell ref="AR21:AR22"/>
    <mergeCell ref="AV21:AV22"/>
    <mergeCell ref="AX21:AX22"/>
    <mergeCell ref="BD21:BD22"/>
    <mergeCell ref="BE21:BE22"/>
    <mergeCell ref="V21:V22"/>
    <mergeCell ref="X21:X22"/>
    <mergeCell ref="AD21:AD22"/>
    <mergeCell ref="AE21:AE22"/>
    <mergeCell ref="AI21:AI22"/>
    <mergeCell ref="AK21:AK22"/>
    <mergeCell ref="FA20:FC20"/>
    <mergeCell ref="FN20:FP20"/>
    <mergeCell ref="GA20:GC20"/>
    <mergeCell ref="GN20:GP20"/>
    <mergeCell ref="D21:D22"/>
    <mergeCell ref="E21:E22"/>
    <mergeCell ref="I21:I22"/>
    <mergeCell ref="K21:K22"/>
    <mergeCell ref="Q21:Q22"/>
    <mergeCell ref="R21:R22"/>
    <mergeCell ref="CA20:CC20"/>
    <mergeCell ref="CN20:CP20"/>
    <mergeCell ref="DA20:DC20"/>
    <mergeCell ref="DN20:DP20"/>
    <mergeCell ref="EA20:EC20"/>
    <mergeCell ref="EN20:EP20"/>
    <mergeCell ref="GQ19:GQ20"/>
    <mergeCell ref="GR19:GR20"/>
    <mergeCell ref="GV19:GV20"/>
    <mergeCell ref="GX19:GX20"/>
    <mergeCell ref="A20:C20"/>
    <mergeCell ref="N20:P20"/>
    <mergeCell ref="AA20:AC20"/>
    <mergeCell ref="AN20:AP20"/>
    <mergeCell ref="BA20:BC20"/>
    <mergeCell ref="BN20:BP20"/>
    <mergeCell ref="FV19:FV20"/>
    <mergeCell ref="FX19:FX20"/>
    <mergeCell ref="GD19:GD20"/>
    <mergeCell ref="GE19:GE20"/>
    <mergeCell ref="GI19:GI20"/>
    <mergeCell ref="GK19:GK20"/>
    <mergeCell ref="FD19:FD20"/>
    <mergeCell ref="FE19:FE20"/>
    <mergeCell ref="FI19:FI20"/>
    <mergeCell ref="FK19:FK20"/>
    <mergeCell ref="FQ19:FQ20"/>
    <mergeCell ref="FR19:FR20"/>
    <mergeCell ref="EI19:EI20"/>
    <mergeCell ref="EK19:EK20"/>
    <mergeCell ref="EQ19:EQ20"/>
    <mergeCell ref="ER19:ER20"/>
    <mergeCell ref="EV19:EV20"/>
    <mergeCell ref="EX19:EX20"/>
    <mergeCell ref="DQ19:DQ20"/>
    <mergeCell ref="DR19:DR20"/>
    <mergeCell ref="DV19:DV20"/>
    <mergeCell ref="DX19:DX20"/>
    <mergeCell ref="ED19:ED20"/>
    <mergeCell ref="EE19:EE20"/>
    <mergeCell ref="CV19:CV20"/>
    <mergeCell ref="CX19:CX20"/>
    <mergeCell ref="DD19:DD20"/>
    <mergeCell ref="DE19:DE20"/>
    <mergeCell ref="DI19:DI20"/>
    <mergeCell ref="DK19:DK20"/>
    <mergeCell ref="CD19:CD20"/>
    <mergeCell ref="CE19:CE20"/>
    <mergeCell ref="CI19:CI20"/>
    <mergeCell ref="CK19:CK20"/>
    <mergeCell ref="CQ19:CQ20"/>
    <mergeCell ref="CR19:CR20"/>
    <mergeCell ref="BI19:BI20"/>
    <mergeCell ref="BK19:BK20"/>
    <mergeCell ref="BQ19:BQ20"/>
    <mergeCell ref="BR19:BR20"/>
    <mergeCell ref="BV19:BV20"/>
    <mergeCell ref="BX19:BX20"/>
    <mergeCell ref="AQ19:AQ20"/>
    <mergeCell ref="AR19:AR20"/>
    <mergeCell ref="AV19:AV20"/>
    <mergeCell ref="AX19:AX20"/>
    <mergeCell ref="BD19:BD20"/>
    <mergeCell ref="BE19:BE20"/>
    <mergeCell ref="V19:V20"/>
    <mergeCell ref="X19:X20"/>
    <mergeCell ref="AD19:AD20"/>
    <mergeCell ref="AE19:AE20"/>
    <mergeCell ref="AI19:AI20"/>
    <mergeCell ref="AK19:AK20"/>
    <mergeCell ref="FA18:FC18"/>
    <mergeCell ref="FN18:FP18"/>
    <mergeCell ref="GA18:GC18"/>
    <mergeCell ref="GN18:GP18"/>
    <mergeCell ref="D19:D20"/>
    <mergeCell ref="E19:E20"/>
    <mergeCell ref="I19:I20"/>
    <mergeCell ref="K19:K20"/>
    <mergeCell ref="Q19:Q20"/>
    <mergeCell ref="R19:R20"/>
    <mergeCell ref="CA18:CC18"/>
    <mergeCell ref="CN18:CP18"/>
    <mergeCell ref="DA18:DC18"/>
    <mergeCell ref="DN18:DP18"/>
    <mergeCell ref="EA18:EC18"/>
    <mergeCell ref="EN18:EP18"/>
    <mergeCell ref="GQ17:GQ18"/>
    <mergeCell ref="GR17:GR18"/>
    <mergeCell ref="GV17:GV18"/>
    <mergeCell ref="GX17:GX18"/>
    <mergeCell ref="A18:C18"/>
    <mergeCell ref="N18:P18"/>
    <mergeCell ref="AA18:AC18"/>
    <mergeCell ref="AN18:AP18"/>
    <mergeCell ref="BA18:BC18"/>
    <mergeCell ref="BN18:BP18"/>
    <mergeCell ref="FV17:FV18"/>
    <mergeCell ref="FX17:FX18"/>
    <mergeCell ref="GD17:GD18"/>
    <mergeCell ref="GE17:GE18"/>
    <mergeCell ref="GI17:GI18"/>
    <mergeCell ref="GK17:GK18"/>
    <mergeCell ref="FD17:FD18"/>
    <mergeCell ref="FE17:FE18"/>
    <mergeCell ref="FI17:FI18"/>
    <mergeCell ref="FK17:FK18"/>
    <mergeCell ref="FQ17:FQ18"/>
    <mergeCell ref="FR17:FR18"/>
    <mergeCell ref="EI17:EI18"/>
    <mergeCell ref="EK17:EK18"/>
    <mergeCell ref="EQ17:EQ18"/>
    <mergeCell ref="ER17:ER18"/>
    <mergeCell ref="EV17:EV18"/>
    <mergeCell ref="EX17:EX18"/>
    <mergeCell ref="DQ17:DQ18"/>
    <mergeCell ref="DR17:DR18"/>
    <mergeCell ref="DV17:DV18"/>
    <mergeCell ref="DX17:DX18"/>
    <mergeCell ref="ED17:ED18"/>
    <mergeCell ref="EE17:EE18"/>
    <mergeCell ref="CV17:CV18"/>
    <mergeCell ref="CX17:CX18"/>
    <mergeCell ref="DD17:DD18"/>
    <mergeCell ref="DE17:DE18"/>
    <mergeCell ref="DI17:DI18"/>
    <mergeCell ref="DK17:DK18"/>
    <mergeCell ref="CD17:CD18"/>
    <mergeCell ref="CE17:CE18"/>
    <mergeCell ref="CI17:CI18"/>
    <mergeCell ref="CK17:CK18"/>
    <mergeCell ref="CQ17:CQ18"/>
    <mergeCell ref="CR17:CR18"/>
    <mergeCell ref="BI17:BI18"/>
    <mergeCell ref="BK17:BK18"/>
    <mergeCell ref="BQ17:BQ18"/>
    <mergeCell ref="BR17:BR18"/>
    <mergeCell ref="BV17:BV18"/>
    <mergeCell ref="BX17:BX18"/>
    <mergeCell ref="AQ17:AQ18"/>
    <mergeCell ref="AR17:AR18"/>
    <mergeCell ref="AV17:AV18"/>
    <mergeCell ref="AX17:AX18"/>
    <mergeCell ref="BD17:BD18"/>
    <mergeCell ref="BE17:BE18"/>
    <mergeCell ref="V17:V18"/>
    <mergeCell ref="X17:X18"/>
    <mergeCell ref="AD17:AD18"/>
    <mergeCell ref="AE17:AE18"/>
    <mergeCell ref="AI17:AI18"/>
    <mergeCell ref="AK17:AK18"/>
    <mergeCell ref="FA16:FC16"/>
    <mergeCell ref="FN16:FP16"/>
    <mergeCell ref="GA16:GC16"/>
    <mergeCell ref="GN16:GP16"/>
    <mergeCell ref="D17:D18"/>
    <mergeCell ref="E17:E18"/>
    <mergeCell ref="I17:I18"/>
    <mergeCell ref="K17:K18"/>
    <mergeCell ref="Q17:Q18"/>
    <mergeCell ref="R17:R18"/>
    <mergeCell ref="CA16:CC16"/>
    <mergeCell ref="CN16:CP16"/>
    <mergeCell ref="DA16:DC16"/>
    <mergeCell ref="DN16:DP16"/>
    <mergeCell ref="EA16:EC16"/>
    <mergeCell ref="EN16:EP16"/>
    <mergeCell ref="GQ15:GQ16"/>
    <mergeCell ref="GR15:GR16"/>
    <mergeCell ref="GV15:GV16"/>
    <mergeCell ref="GX15:GX16"/>
    <mergeCell ref="A16:C16"/>
    <mergeCell ref="N16:P16"/>
    <mergeCell ref="AA16:AC16"/>
    <mergeCell ref="AN16:AP16"/>
    <mergeCell ref="BA16:BC16"/>
    <mergeCell ref="BN16:BP16"/>
    <mergeCell ref="FV15:FV16"/>
    <mergeCell ref="FX15:FX16"/>
    <mergeCell ref="GD15:GD16"/>
    <mergeCell ref="GE15:GE16"/>
    <mergeCell ref="GI15:GI16"/>
    <mergeCell ref="GK15:GK16"/>
    <mergeCell ref="FD15:FD16"/>
    <mergeCell ref="FE15:FE16"/>
    <mergeCell ref="FI15:FI16"/>
    <mergeCell ref="FK15:FK16"/>
    <mergeCell ref="FQ15:FQ16"/>
    <mergeCell ref="FR15:FR16"/>
    <mergeCell ref="EI15:EI16"/>
    <mergeCell ref="EK15:EK16"/>
    <mergeCell ref="EQ15:EQ16"/>
    <mergeCell ref="ER15:ER16"/>
    <mergeCell ref="EV15:EV16"/>
    <mergeCell ref="EX15:EX16"/>
    <mergeCell ref="DQ15:DQ16"/>
    <mergeCell ref="DR15:DR16"/>
    <mergeCell ref="DV15:DV16"/>
    <mergeCell ref="DX15:DX16"/>
    <mergeCell ref="ED15:ED16"/>
    <mergeCell ref="EE15:EE16"/>
    <mergeCell ref="CV15:CV16"/>
    <mergeCell ref="CX15:CX16"/>
    <mergeCell ref="DD15:DD16"/>
    <mergeCell ref="DE15:DE16"/>
    <mergeCell ref="DI15:DI16"/>
    <mergeCell ref="DK15:DK16"/>
    <mergeCell ref="CD15:CD16"/>
    <mergeCell ref="CE15:CE16"/>
    <mergeCell ref="CI15:CI16"/>
    <mergeCell ref="CK15:CK16"/>
    <mergeCell ref="CQ15:CQ16"/>
    <mergeCell ref="CR15:CR16"/>
    <mergeCell ref="BI15:BI16"/>
    <mergeCell ref="BK15:BK16"/>
    <mergeCell ref="BQ15:BQ16"/>
    <mergeCell ref="BR15:BR16"/>
    <mergeCell ref="BV15:BV16"/>
    <mergeCell ref="BX15:BX16"/>
    <mergeCell ref="AQ15:AQ16"/>
    <mergeCell ref="AR15:AR16"/>
    <mergeCell ref="AV15:AV16"/>
    <mergeCell ref="AX15:AX16"/>
    <mergeCell ref="BD15:BD16"/>
    <mergeCell ref="BE15:BE16"/>
    <mergeCell ref="V15:V16"/>
    <mergeCell ref="X15:X16"/>
    <mergeCell ref="AD15:AD16"/>
    <mergeCell ref="AE15:AE16"/>
    <mergeCell ref="AI15:AI16"/>
    <mergeCell ref="AK15:AK16"/>
    <mergeCell ref="FA14:FC14"/>
    <mergeCell ref="FN14:FP14"/>
    <mergeCell ref="GA14:GC14"/>
    <mergeCell ref="GN14:GP14"/>
    <mergeCell ref="D15:D16"/>
    <mergeCell ref="E15:E16"/>
    <mergeCell ref="I15:I16"/>
    <mergeCell ref="K15:K16"/>
    <mergeCell ref="Q15:Q16"/>
    <mergeCell ref="R15:R16"/>
    <mergeCell ref="CA14:CC14"/>
    <mergeCell ref="CN14:CP14"/>
    <mergeCell ref="DA14:DC14"/>
    <mergeCell ref="DN14:DP14"/>
    <mergeCell ref="EA14:EC14"/>
    <mergeCell ref="EN14:EP14"/>
    <mergeCell ref="GQ13:GQ14"/>
    <mergeCell ref="GR13:GR14"/>
    <mergeCell ref="GV13:GV14"/>
    <mergeCell ref="GX13:GX14"/>
    <mergeCell ref="A14:C14"/>
    <mergeCell ref="N14:P14"/>
    <mergeCell ref="AA14:AC14"/>
    <mergeCell ref="AN14:AP14"/>
    <mergeCell ref="BA14:BC14"/>
    <mergeCell ref="BN14:BP14"/>
    <mergeCell ref="FV13:FV14"/>
    <mergeCell ref="FX13:FX14"/>
    <mergeCell ref="GD13:GD14"/>
    <mergeCell ref="GE13:GE14"/>
    <mergeCell ref="GI13:GI14"/>
    <mergeCell ref="GK13:GK14"/>
    <mergeCell ref="FD13:FD14"/>
    <mergeCell ref="FE13:FE14"/>
    <mergeCell ref="FI13:FI14"/>
    <mergeCell ref="FK13:FK14"/>
    <mergeCell ref="FQ13:FQ14"/>
    <mergeCell ref="FR13:FR14"/>
    <mergeCell ref="EI13:EI14"/>
    <mergeCell ref="EK13:EK14"/>
    <mergeCell ref="EQ13:EQ14"/>
    <mergeCell ref="ER13:ER14"/>
    <mergeCell ref="EV13:EV14"/>
    <mergeCell ref="EX13:EX14"/>
    <mergeCell ref="DQ13:DQ14"/>
    <mergeCell ref="DR13:DR14"/>
    <mergeCell ref="DV13:DV14"/>
    <mergeCell ref="DX13:DX14"/>
    <mergeCell ref="ED13:ED14"/>
    <mergeCell ref="EE13:EE14"/>
    <mergeCell ref="CV13:CV14"/>
    <mergeCell ref="CX13:CX14"/>
    <mergeCell ref="DD13:DD14"/>
    <mergeCell ref="DE13:DE14"/>
    <mergeCell ref="DI13:DI14"/>
    <mergeCell ref="DK13:DK14"/>
    <mergeCell ref="CD13:CD14"/>
    <mergeCell ref="CE13:CE14"/>
    <mergeCell ref="CI13:CI14"/>
    <mergeCell ref="CK13:CK14"/>
    <mergeCell ref="CQ13:CQ14"/>
    <mergeCell ref="CR13:CR14"/>
    <mergeCell ref="BI13:BI14"/>
    <mergeCell ref="BK13:BK14"/>
    <mergeCell ref="BQ13:BQ14"/>
    <mergeCell ref="BR13:BR14"/>
    <mergeCell ref="BV13:BV14"/>
    <mergeCell ref="BX13:BX14"/>
    <mergeCell ref="AQ13:AQ14"/>
    <mergeCell ref="AR13:AR14"/>
    <mergeCell ref="AV13:AV14"/>
    <mergeCell ref="AX13:AX14"/>
    <mergeCell ref="BD13:BD14"/>
    <mergeCell ref="BE13:BE14"/>
    <mergeCell ref="V13:V14"/>
    <mergeCell ref="X13:X14"/>
    <mergeCell ref="AD13:AD14"/>
    <mergeCell ref="AE13:AE14"/>
    <mergeCell ref="AI13:AI14"/>
    <mergeCell ref="AK13:AK14"/>
    <mergeCell ref="FA12:FC12"/>
    <mergeCell ref="FN12:FP12"/>
    <mergeCell ref="GA12:GC12"/>
    <mergeCell ref="GN12:GP12"/>
    <mergeCell ref="D13:D14"/>
    <mergeCell ref="E13:E14"/>
    <mergeCell ref="I13:I14"/>
    <mergeCell ref="K13:K14"/>
    <mergeCell ref="Q13:Q14"/>
    <mergeCell ref="R13:R14"/>
    <mergeCell ref="CA12:CC12"/>
    <mergeCell ref="CN12:CP12"/>
    <mergeCell ref="DA12:DC12"/>
    <mergeCell ref="DN12:DP12"/>
    <mergeCell ref="EA12:EC12"/>
    <mergeCell ref="EN12:EP12"/>
    <mergeCell ref="GQ11:GQ12"/>
    <mergeCell ref="GR11:GR12"/>
    <mergeCell ref="GV11:GV12"/>
    <mergeCell ref="GX11:GX12"/>
    <mergeCell ref="A12:C12"/>
    <mergeCell ref="N12:P12"/>
    <mergeCell ref="AA12:AC12"/>
    <mergeCell ref="AN12:AP12"/>
    <mergeCell ref="BA12:BC12"/>
    <mergeCell ref="BN12:BP12"/>
    <mergeCell ref="FV11:FV12"/>
    <mergeCell ref="FX11:FX12"/>
    <mergeCell ref="GD11:GD12"/>
    <mergeCell ref="GE11:GE12"/>
    <mergeCell ref="GI11:GI12"/>
    <mergeCell ref="GK11:GK12"/>
    <mergeCell ref="FD11:FD12"/>
    <mergeCell ref="FE11:FE12"/>
    <mergeCell ref="FI11:FI12"/>
    <mergeCell ref="FK11:FK12"/>
    <mergeCell ref="FQ11:FQ12"/>
    <mergeCell ref="FR11:FR12"/>
    <mergeCell ref="EI11:EI12"/>
    <mergeCell ref="EK11:EK12"/>
    <mergeCell ref="EQ11:EQ12"/>
    <mergeCell ref="ER11:ER12"/>
    <mergeCell ref="EV11:EV12"/>
    <mergeCell ref="EX11:EX12"/>
    <mergeCell ref="DQ11:DQ12"/>
    <mergeCell ref="DR11:DR12"/>
    <mergeCell ref="DV11:DV12"/>
    <mergeCell ref="DX11:DX12"/>
    <mergeCell ref="ED11:ED12"/>
    <mergeCell ref="EE11:EE12"/>
    <mergeCell ref="CV11:CV12"/>
    <mergeCell ref="CX11:CX12"/>
    <mergeCell ref="DD11:DD12"/>
    <mergeCell ref="DE11:DE12"/>
    <mergeCell ref="DI11:DI12"/>
    <mergeCell ref="DK11:DK12"/>
    <mergeCell ref="CD11:CD12"/>
    <mergeCell ref="CE11:CE12"/>
    <mergeCell ref="CI11:CI12"/>
    <mergeCell ref="CK11:CK12"/>
    <mergeCell ref="CQ11:CQ12"/>
    <mergeCell ref="CR11:CR12"/>
    <mergeCell ref="BI11:BI12"/>
    <mergeCell ref="BK11:BK12"/>
    <mergeCell ref="BQ11:BQ12"/>
    <mergeCell ref="BR11:BR12"/>
    <mergeCell ref="BV11:BV12"/>
    <mergeCell ref="BX11:BX12"/>
    <mergeCell ref="AQ11:AQ12"/>
    <mergeCell ref="AR11:AR12"/>
    <mergeCell ref="AV11:AV12"/>
    <mergeCell ref="AX11:AX12"/>
    <mergeCell ref="BD11:BD12"/>
    <mergeCell ref="BE11:BE12"/>
    <mergeCell ref="V11:V12"/>
    <mergeCell ref="X11:X12"/>
    <mergeCell ref="AD11:AD12"/>
    <mergeCell ref="AE11:AE12"/>
    <mergeCell ref="AI11:AI12"/>
    <mergeCell ref="AK11:AK12"/>
    <mergeCell ref="FA10:FC10"/>
    <mergeCell ref="FN10:FP10"/>
    <mergeCell ref="GA10:GC10"/>
    <mergeCell ref="GN10:GP10"/>
    <mergeCell ref="D11:D12"/>
    <mergeCell ref="E11:E12"/>
    <mergeCell ref="I11:I12"/>
    <mergeCell ref="K11:K12"/>
    <mergeCell ref="Q11:Q12"/>
    <mergeCell ref="R11:R12"/>
    <mergeCell ref="CA10:CC10"/>
    <mergeCell ref="CN10:CP10"/>
    <mergeCell ref="DA10:DC10"/>
    <mergeCell ref="DN10:DP10"/>
    <mergeCell ref="EA10:EC10"/>
    <mergeCell ref="EN10:EP10"/>
    <mergeCell ref="GQ9:GQ10"/>
    <mergeCell ref="GR9:GR10"/>
    <mergeCell ref="GV9:GV10"/>
    <mergeCell ref="GX9:GX10"/>
    <mergeCell ref="A10:C10"/>
    <mergeCell ref="N10:P10"/>
    <mergeCell ref="AA10:AC10"/>
    <mergeCell ref="AN10:AP10"/>
    <mergeCell ref="BA10:BC10"/>
    <mergeCell ref="BN10:BP10"/>
    <mergeCell ref="FV9:FV10"/>
    <mergeCell ref="FX9:FX10"/>
    <mergeCell ref="GD9:GD10"/>
    <mergeCell ref="GE9:GE10"/>
    <mergeCell ref="GI9:GI10"/>
    <mergeCell ref="GK9:GK10"/>
    <mergeCell ref="FD9:FD10"/>
    <mergeCell ref="FE9:FE10"/>
    <mergeCell ref="FI9:FI10"/>
    <mergeCell ref="FK9:FK10"/>
    <mergeCell ref="FQ9:FQ10"/>
    <mergeCell ref="FR9:FR10"/>
    <mergeCell ref="EI9:EI10"/>
    <mergeCell ref="EK9:EK10"/>
    <mergeCell ref="EQ9:EQ10"/>
    <mergeCell ref="ER9:ER10"/>
    <mergeCell ref="EV9:EV10"/>
    <mergeCell ref="EX9:EX10"/>
    <mergeCell ref="DQ9:DQ10"/>
    <mergeCell ref="DR9:DR10"/>
    <mergeCell ref="DV9:DV10"/>
    <mergeCell ref="DX9:DX10"/>
    <mergeCell ref="ED9:ED10"/>
    <mergeCell ref="EE9:EE10"/>
    <mergeCell ref="CV9:CV10"/>
    <mergeCell ref="CX9:CX10"/>
    <mergeCell ref="DD9:DD10"/>
    <mergeCell ref="DE9:DE10"/>
    <mergeCell ref="DI9:DI10"/>
    <mergeCell ref="DK9:DK10"/>
    <mergeCell ref="CD9:CD10"/>
    <mergeCell ref="CE9:CE10"/>
    <mergeCell ref="CI9:CI10"/>
    <mergeCell ref="CK9:CK10"/>
    <mergeCell ref="CQ9:CQ10"/>
    <mergeCell ref="CR9:CR10"/>
    <mergeCell ref="BI9:BI10"/>
    <mergeCell ref="BK9:BK10"/>
    <mergeCell ref="BQ9:BQ10"/>
    <mergeCell ref="BR9:BR10"/>
    <mergeCell ref="BV9:BV10"/>
    <mergeCell ref="BX9:BX10"/>
    <mergeCell ref="AQ9:AQ10"/>
    <mergeCell ref="AR9:AR10"/>
    <mergeCell ref="AV9:AV10"/>
    <mergeCell ref="AX9:AX10"/>
    <mergeCell ref="BD9:BD10"/>
    <mergeCell ref="BE9:BE10"/>
    <mergeCell ref="V9:V10"/>
    <mergeCell ref="X9:X10"/>
    <mergeCell ref="AD9:AD10"/>
    <mergeCell ref="AE9:AE10"/>
    <mergeCell ref="AI9:AI10"/>
    <mergeCell ref="AK9:AK10"/>
    <mergeCell ref="FA8:FC8"/>
    <mergeCell ref="FN8:FP8"/>
    <mergeCell ref="GA8:GC8"/>
    <mergeCell ref="GN8:GP8"/>
    <mergeCell ref="D9:D10"/>
    <mergeCell ref="E9:E10"/>
    <mergeCell ref="I9:I10"/>
    <mergeCell ref="K9:K10"/>
    <mergeCell ref="Q9:Q10"/>
    <mergeCell ref="R9:R10"/>
    <mergeCell ref="CA8:CC8"/>
    <mergeCell ref="CN8:CP8"/>
    <mergeCell ref="DA8:DC8"/>
    <mergeCell ref="DN8:DP8"/>
    <mergeCell ref="EA8:EC8"/>
    <mergeCell ref="EN8:EP8"/>
    <mergeCell ref="GQ7:GQ8"/>
    <mergeCell ref="GR7:GR8"/>
    <mergeCell ref="GV7:GV8"/>
    <mergeCell ref="GX7:GX8"/>
    <mergeCell ref="A8:C8"/>
    <mergeCell ref="N8:P8"/>
    <mergeCell ref="AA8:AC8"/>
    <mergeCell ref="AN8:AP8"/>
    <mergeCell ref="BA8:BC8"/>
    <mergeCell ref="BN8:BP8"/>
    <mergeCell ref="FV7:FV8"/>
    <mergeCell ref="FX7:FX8"/>
    <mergeCell ref="GD7:GD8"/>
    <mergeCell ref="GE7:GE8"/>
    <mergeCell ref="GI7:GI8"/>
    <mergeCell ref="GK7:GK8"/>
    <mergeCell ref="FD7:FD8"/>
    <mergeCell ref="FE7:FE8"/>
    <mergeCell ref="FI7:FI8"/>
    <mergeCell ref="FK7:FK8"/>
    <mergeCell ref="FQ7:FQ8"/>
    <mergeCell ref="FR7:FR8"/>
    <mergeCell ref="EI7:EI8"/>
    <mergeCell ref="EK7:EK8"/>
    <mergeCell ref="EQ7:EQ8"/>
    <mergeCell ref="ER7:ER8"/>
    <mergeCell ref="EV7:EV8"/>
    <mergeCell ref="EX7:EX8"/>
    <mergeCell ref="DQ7:DQ8"/>
    <mergeCell ref="DR7:DR8"/>
    <mergeCell ref="DV7:DV8"/>
    <mergeCell ref="DX7:DX8"/>
    <mergeCell ref="ED7:ED8"/>
    <mergeCell ref="EE7:EE8"/>
    <mergeCell ref="CV7:CV8"/>
    <mergeCell ref="CX7:CX8"/>
    <mergeCell ref="DD7:DD8"/>
    <mergeCell ref="DE7:DE8"/>
    <mergeCell ref="DI7:DI8"/>
    <mergeCell ref="DK7:DK8"/>
    <mergeCell ref="CD7:CD8"/>
    <mergeCell ref="CE7:CE8"/>
    <mergeCell ref="CI7:CI8"/>
    <mergeCell ref="CK7:CK8"/>
    <mergeCell ref="CQ7:CQ8"/>
    <mergeCell ref="CR7:CR8"/>
    <mergeCell ref="BI7:BI8"/>
    <mergeCell ref="BK7:BK8"/>
    <mergeCell ref="BQ7:BQ8"/>
    <mergeCell ref="BR7:BR8"/>
    <mergeCell ref="BV7:BV8"/>
    <mergeCell ref="BX7:BX8"/>
    <mergeCell ref="AQ7:AQ8"/>
    <mergeCell ref="AR7:AR8"/>
    <mergeCell ref="AV7:AV8"/>
    <mergeCell ref="AX7:AX8"/>
    <mergeCell ref="BD7:BD8"/>
    <mergeCell ref="BE7:BE8"/>
    <mergeCell ref="V7:V8"/>
    <mergeCell ref="X7:X8"/>
    <mergeCell ref="AD7:AD8"/>
    <mergeCell ref="AE7:AE8"/>
    <mergeCell ref="AI7:AI8"/>
    <mergeCell ref="AK7:AK8"/>
    <mergeCell ref="FA6:FC6"/>
    <mergeCell ref="FN6:FP6"/>
    <mergeCell ref="GA6:GC6"/>
    <mergeCell ref="GN6:GP6"/>
    <mergeCell ref="D7:D8"/>
    <mergeCell ref="E7:E8"/>
    <mergeCell ref="I7:I8"/>
    <mergeCell ref="K7:K8"/>
    <mergeCell ref="Q7:Q8"/>
    <mergeCell ref="R7:R8"/>
    <mergeCell ref="CA6:CC6"/>
    <mergeCell ref="CN6:CP6"/>
    <mergeCell ref="DA6:DC6"/>
    <mergeCell ref="DN6:DP6"/>
    <mergeCell ref="EA6:EC6"/>
    <mergeCell ref="EN6:EP6"/>
    <mergeCell ref="GQ5:GQ6"/>
    <mergeCell ref="GR5:GR6"/>
    <mergeCell ref="GV5:GV6"/>
    <mergeCell ref="GX5:GX6"/>
    <mergeCell ref="A6:C6"/>
    <mergeCell ref="N6:P6"/>
    <mergeCell ref="AA6:AC6"/>
    <mergeCell ref="AN6:AP6"/>
    <mergeCell ref="BA6:BC6"/>
    <mergeCell ref="BN6:BP6"/>
    <mergeCell ref="FV5:FV6"/>
    <mergeCell ref="FX5:FX6"/>
    <mergeCell ref="GD5:GD6"/>
    <mergeCell ref="GE5:GE6"/>
    <mergeCell ref="GI5:GI6"/>
    <mergeCell ref="GK5:GK6"/>
    <mergeCell ref="FD5:FD6"/>
    <mergeCell ref="FE5:FE6"/>
    <mergeCell ref="FI5:FI6"/>
    <mergeCell ref="FK5:FK6"/>
    <mergeCell ref="FQ5:FQ6"/>
    <mergeCell ref="FR5:FR6"/>
    <mergeCell ref="EI5:EI6"/>
    <mergeCell ref="EK5:EK6"/>
    <mergeCell ref="EQ5:EQ6"/>
    <mergeCell ref="ER5:ER6"/>
    <mergeCell ref="EV5:EV6"/>
    <mergeCell ref="EX5:EX6"/>
    <mergeCell ref="DQ5:DQ6"/>
    <mergeCell ref="DR5:DR6"/>
    <mergeCell ref="DV5:DV6"/>
    <mergeCell ref="DX5:DX6"/>
    <mergeCell ref="ED5:ED6"/>
    <mergeCell ref="EE5:EE6"/>
    <mergeCell ref="CV5:CV6"/>
    <mergeCell ref="CX5:CX6"/>
    <mergeCell ref="DD5:DD6"/>
    <mergeCell ref="DE5:DE6"/>
    <mergeCell ref="DI5:DI6"/>
    <mergeCell ref="DK5:DK6"/>
    <mergeCell ref="CD5:CD6"/>
    <mergeCell ref="CE5:CE6"/>
    <mergeCell ref="CI5:CI6"/>
    <mergeCell ref="CK5:CK6"/>
    <mergeCell ref="CQ5:CQ6"/>
    <mergeCell ref="CR5:CR6"/>
    <mergeCell ref="BI5:BI6"/>
    <mergeCell ref="BK5:BK6"/>
    <mergeCell ref="BQ5:BQ6"/>
    <mergeCell ref="BR5:BR6"/>
    <mergeCell ref="BV5:BV6"/>
    <mergeCell ref="BX5:BX6"/>
    <mergeCell ref="AQ5:AQ6"/>
    <mergeCell ref="AR5:AR6"/>
    <mergeCell ref="AV5:AV6"/>
    <mergeCell ref="AX5:AX6"/>
    <mergeCell ref="BD5:BD6"/>
    <mergeCell ref="BE5:BE6"/>
    <mergeCell ref="V5:V6"/>
    <mergeCell ref="X5:X6"/>
    <mergeCell ref="AD5:AD6"/>
    <mergeCell ref="AE5:AE6"/>
    <mergeCell ref="AI5:AI6"/>
    <mergeCell ref="AK5:AK6"/>
    <mergeCell ref="FA4:FC4"/>
    <mergeCell ref="FN4:FP4"/>
    <mergeCell ref="GA4:GC4"/>
    <mergeCell ref="GN4:GP4"/>
    <mergeCell ref="D5:D6"/>
    <mergeCell ref="E5:E6"/>
    <mergeCell ref="I5:I6"/>
    <mergeCell ref="K5:K6"/>
    <mergeCell ref="Q5:Q6"/>
    <mergeCell ref="R5:R6"/>
    <mergeCell ref="CA4:CC4"/>
    <mergeCell ref="CN4:CP4"/>
    <mergeCell ref="DA4:DC4"/>
    <mergeCell ref="DN4:DP4"/>
    <mergeCell ref="EA4:EC4"/>
    <mergeCell ref="EN4:EP4"/>
    <mergeCell ref="GQ3:GQ4"/>
    <mergeCell ref="GR3:GR4"/>
    <mergeCell ref="GV3:GV4"/>
    <mergeCell ref="GX3:GX4"/>
    <mergeCell ref="A4:C4"/>
    <mergeCell ref="N4:P4"/>
    <mergeCell ref="AA4:AC4"/>
    <mergeCell ref="AN4:AP4"/>
    <mergeCell ref="BA4:BC4"/>
    <mergeCell ref="BN4:BP4"/>
    <mergeCell ref="FV3:FV4"/>
    <mergeCell ref="FX3:FX4"/>
    <mergeCell ref="GD3:GD4"/>
    <mergeCell ref="GE3:GE4"/>
    <mergeCell ref="GI3:GI4"/>
    <mergeCell ref="GK3:GK4"/>
    <mergeCell ref="FD3:FD4"/>
    <mergeCell ref="FE3:FE4"/>
    <mergeCell ref="FI3:FI4"/>
    <mergeCell ref="FK3:FK4"/>
    <mergeCell ref="FQ3:FQ4"/>
    <mergeCell ref="FR3:FR4"/>
    <mergeCell ref="EI3:EI4"/>
    <mergeCell ref="EK3:EK4"/>
    <mergeCell ref="EQ3:EQ4"/>
    <mergeCell ref="ER3:ER4"/>
    <mergeCell ref="EV3:EV4"/>
    <mergeCell ref="EX3:EX4"/>
    <mergeCell ref="DQ3:DQ4"/>
    <mergeCell ref="DR3:DR4"/>
    <mergeCell ref="DV3:DV4"/>
    <mergeCell ref="DX3:DX4"/>
    <mergeCell ref="ED3:ED4"/>
    <mergeCell ref="EE3:EE4"/>
    <mergeCell ref="CV3:CV4"/>
    <mergeCell ref="CX3:CX4"/>
    <mergeCell ref="DD3:DD4"/>
    <mergeCell ref="DE3:DE4"/>
    <mergeCell ref="DI3:DI4"/>
    <mergeCell ref="DK3:DK4"/>
    <mergeCell ref="CD3:CD4"/>
    <mergeCell ref="CE3:CE4"/>
    <mergeCell ref="CI3:CI4"/>
    <mergeCell ref="CK3:CK4"/>
    <mergeCell ref="CQ3:CQ4"/>
    <mergeCell ref="CR3:CR4"/>
    <mergeCell ref="BI3:BI4"/>
    <mergeCell ref="BK3:BK4"/>
    <mergeCell ref="BQ3:BQ4"/>
    <mergeCell ref="BR3:BR4"/>
    <mergeCell ref="BV3:BV4"/>
    <mergeCell ref="BX3:BX4"/>
    <mergeCell ref="AQ3:AQ4"/>
    <mergeCell ref="AR3:AR4"/>
    <mergeCell ref="AV3:AV4"/>
    <mergeCell ref="AX3:AX4"/>
    <mergeCell ref="BD3:BD4"/>
    <mergeCell ref="BE3:BE4"/>
    <mergeCell ref="V3:V4"/>
    <mergeCell ref="X3:X4"/>
    <mergeCell ref="AD3:AD4"/>
    <mergeCell ref="AE3:AE4"/>
    <mergeCell ref="AI3:AI4"/>
    <mergeCell ref="AK3:AK4"/>
    <mergeCell ref="FA1:FL1"/>
    <mergeCell ref="FN1:FY1"/>
    <mergeCell ref="GA1:GL1"/>
    <mergeCell ref="GN1:GY1"/>
    <mergeCell ref="D3:D4"/>
    <mergeCell ref="E3:E4"/>
    <mergeCell ref="I3:I4"/>
    <mergeCell ref="K3:K4"/>
    <mergeCell ref="Q3:Q4"/>
    <mergeCell ref="R3:R4"/>
    <mergeCell ref="CA1:CL1"/>
    <mergeCell ref="CN1:CY1"/>
    <mergeCell ref="DA1:DL1"/>
    <mergeCell ref="DN1:DY1"/>
    <mergeCell ref="EA1:EL1"/>
    <mergeCell ref="EN1:EY1"/>
    <mergeCell ref="A1:L1"/>
    <mergeCell ref="N1:Y1"/>
    <mergeCell ref="AA1:AL1"/>
    <mergeCell ref="AN1:AY1"/>
    <mergeCell ref="BA1:BL1"/>
    <mergeCell ref="BN1:BY1"/>
  </mergeCells>
  <conditionalFormatting sqref="AA59:AL60">
    <cfRule type="expression" dxfId="20" priority="21">
      <formula>MONTH($AB$59)&lt;&gt;MONTH($AB$57)</formula>
    </cfRule>
  </conditionalFormatting>
  <conditionalFormatting sqref="AF58:AL58">
    <cfRule type="expression" dxfId="19" priority="20">
      <formula>MONTH($AB$57)&lt;&gt;MONTH($AB$59)</formula>
    </cfRule>
  </conditionalFormatting>
  <conditionalFormatting sqref="G3:G64 T3:T64 AG3:AG64 AT3:AT64 BG3:BG64 BT3:BT64 CG3:CG64 CT3:CT64 DG3:DG64 DT3:DT64 EG3:EG64 ET3:ET64 FG3:FG64 FT3:FT64 GG3:GG64 GT3:GT64">
    <cfRule type="expression" dxfId="18" priority="19">
      <formula>COUNTIFS(DebA,"&lt;="&amp;G3,FinA,"&gt;="&amp;G3)</formula>
    </cfRule>
  </conditionalFormatting>
  <conditionalFormatting sqref="I3:I64 AI3:AI64 V3:V64 AV3:AV64 BI3:BI64 BV3:BW64 CI3:CI64 CV3:CV64 DI3:DI64 DV3:DV64 EI3:EI64 GV3:GV64 GI3:GI64 FV3:FV64 FI3:FI64 EV3:EV64">
    <cfRule type="expression" dxfId="17" priority="18">
      <formula>COUNTIFS(DebB,"&lt;="&amp;B3,FinB,"&gt;="&amp;B3)</formula>
    </cfRule>
  </conditionalFormatting>
  <conditionalFormatting sqref="K3:K64 X3:X64 AK3:AK64 AX3:AX64 BK3:BK64 BX3:BY64 CK3:CK64 CX3:CX64 DK3:DK64 DW3:DX64 EK3:EL64 EX3:EX64 FK3:FK64 FX3:FX64 GK3:GL64 GX3:GX64">
    <cfRule type="expression" dxfId="16" priority="17">
      <formula>COUNTIFS(DebC,"&lt;="&amp;B3,FinC,"&gt;="&amp;B3)</formula>
    </cfRule>
  </conditionalFormatting>
  <conditionalFormatting sqref="A3:E64">
    <cfRule type="expression" dxfId="15" priority="16">
      <formula>AND(NETWORKDAYS.INTL($G3,$G3,WeekEnd,Fériés)=0,$G3&gt;0)</formula>
    </cfRule>
  </conditionalFormatting>
  <conditionalFormatting sqref="AA3:AE64">
    <cfRule type="expression" dxfId="14" priority="15">
      <formula>AND(NETWORKDAYS.INTL($AG3,$AG3,WeekEnd,Fériés)=0,$AG3&gt;0)</formula>
    </cfRule>
  </conditionalFormatting>
  <conditionalFormatting sqref="BA3:BE64">
    <cfRule type="expression" dxfId="13" priority="14">
      <formula>AND(NETWORKDAYS.INTL($BG3,$BG3,WeekEnd,Fériés)=0,$BG3&gt;0)</formula>
    </cfRule>
  </conditionalFormatting>
  <conditionalFormatting sqref="CA3:CE64">
    <cfRule type="expression" dxfId="12" priority="13">
      <formula>AND(NETWORKDAYS.INTL($CG3,$CG3,WeekEnd,Fériés)=0,$CG3&gt;0)</formula>
    </cfRule>
  </conditionalFormatting>
  <conditionalFormatting sqref="DA3:DE64">
    <cfRule type="expression" dxfId="11" priority="12">
      <formula>AND(NETWORKDAYS.INTL($DG3,$DG3,WeekEnd,Fériés)=0,$DG3&gt;0)</formula>
    </cfRule>
  </conditionalFormatting>
  <conditionalFormatting sqref="EA3:EE64">
    <cfRule type="expression" dxfId="10" priority="11">
      <formula>AND(NETWORKDAYS.INTL($EG3,$EG3,WeekEnd,Fériés)=0,$EG3&gt;0)</formula>
    </cfRule>
  </conditionalFormatting>
  <conditionalFormatting sqref="FA3:FE64">
    <cfRule type="expression" dxfId="9" priority="10">
      <formula>AND(NETWORKDAYS.INTL($FG3,$FG3,WeekEnd,Fériés)=0,$FG3&gt;0)</formula>
    </cfRule>
  </conditionalFormatting>
  <conditionalFormatting sqref="GA3:GE64">
    <cfRule type="expression" dxfId="8" priority="9">
      <formula>AND(NETWORKDAYS.INTL($GG3,$GG3,WeekEnd,Fériés)=0,$GG3&gt;0)</formula>
    </cfRule>
  </conditionalFormatting>
  <conditionalFormatting sqref="N3:R64">
    <cfRule type="expression" dxfId="7" priority="8">
      <formula>AND(NETWORKDAYS.INTL($T3,$T3,WeekEnd,Fériés)=0,$T3&gt;0)</formula>
    </cfRule>
  </conditionalFormatting>
  <conditionalFormatting sqref="AN3:AR64">
    <cfRule type="expression" dxfId="6" priority="7">
      <formula>AND(NETWORKDAYS.INTL($AT3,$AT3,WeekEnd,Fériés)=0,$AT3&gt;0)</formula>
    </cfRule>
  </conditionalFormatting>
  <conditionalFormatting sqref="BN3:BR64">
    <cfRule type="expression" dxfId="5" priority="6">
      <formula>AND(NETWORKDAYS.INTL($BT3,$BT3,WeekEnd,Fériés)=0,$BT3&gt;0)</formula>
    </cfRule>
  </conditionalFormatting>
  <conditionalFormatting sqref="CN3:CR64">
    <cfRule type="expression" dxfId="4" priority="5">
      <formula>AND(NETWORKDAYS.INTL($CT3,$CT3,WeekEnd,Fériés)=0,$CT3&gt;0)</formula>
    </cfRule>
  </conditionalFormatting>
  <conditionalFormatting sqref="DN3:DR64">
    <cfRule type="expression" dxfId="3" priority="4">
      <formula>AND(NETWORKDAYS.INTL($DT3,$DT3,WeekEnd,Fériés)=0,$DT3&gt;0)</formula>
    </cfRule>
  </conditionalFormatting>
  <conditionalFormatting sqref="EN3:ER64">
    <cfRule type="expression" dxfId="2" priority="3">
      <formula>AND(NETWORKDAYS.INTL($ET3,$ET3,WeekEnd,Fériés)=0,$ET3&gt;0)</formula>
    </cfRule>
  </conditionalFormatting>
  <conditionalFormatting sqref="FN3:FR64">
    <cfRule type="expression" dxfId="1" priority="2">
      <formula>AND(NETWORKDAYS.INTL($FT3,$FT3,WeekEnd,Fériés)=0,$FT3&gt;0)</formula>
    </cfRule>
  </conditionalFormatting>
  <conditionalFormatting sqref="GN3:GR64">
    <cfRule type="expression" dxfId="0" priority="1">
      <formula>AND(NETWORKDAYS.INTL($GT3,$GT3,WeekEnd,Fériés)=0,$GT3&gt;0)</formula>
    </cfRule>
  </conditionalFormatting>
  <printOptions horizontalCentered="1" verticalCentered="1"/>
  <pageMargins left="0" right="0" top="0" bottom="0" header="0" footer="0"/>
  <pageSetup paperSize="8" scale="58" fitToWidth="2" orientation="landscape" verticalDpi="0" r:id="rId1"/>
  <colBreaks count="1" manualBreakCount="1">
    <brk id="104" max="63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7030A0"/>
  </sheetPr>
  <dimension ref="A1:ON367"/>
  <sheetViews>
    <sheetView showGridLines="0" showRowColHeaders="0" zoomScale="120" zoomScaleNormal="120" workbookViewId="0">
      <selection activeCell="U1" sqref="U1:V1"/>
    </sheetView>
  </sheetViews>
  <sheetFormatPr baseColWidth="10" defaultColWidth="11.42578125" defaultRowHeight="15" x14ac:dyDescent="0.25"/>
  <cols>
    <col min="1" max="1" width="13.28515625" style="41" customWidth="1"/>
    <col min="2" max="2" width="18.5703125" style="41" customWidth="1"/>
    <col min="3" max="3" width="4.28515625" style="41" customWidth="1"/>
    <col min="4" max="4" width="14.28515625" style="41" customWidth="1"/>
    <col min="5" max="5" width="17.28515625" style="41" customWidth="1"/>
    <col min="6" max="6" width="18.5703125" style="41" customWidth="1"/>
    <col min="7" max="10" width="14.7109375" style="41" hidden="1" customWidth="1"/>
    <col min="11" max="11" width="1.42578125" style="41" customWidth="1"/>
    <col min="12" max="12" width="10" style="41" bestFit="1" customWidth="1"/>
    <col min="13" max="13" width="9.28515625" style="41" bestFit="1" customWidth="1"/>
    <col min="14" max="14" width="27.42578125" style="41" bestFit="1" customWidth="1"/>
    <col min="15" max="15" width="1.42578125" style="41" customWidth="1"/>
    <col min="16" max="16" width="15" style="41" bestFit="1" customWidth="1"/>
    <col min="17" max="22" width="11.28515625" style="41" customWidth="1"/>
    <col min="23" max="23" width="10.140625" style="41" customWidth="1"/>
    <col min="24" max="16384" width="11.42578125" style="41"/>
  </cols>
  <sheetData>
    <row r="1" spans="1:404" ht="45" customHeight="1" x14ac:dyDescent="0.25">
      <c r="A1" s="38" t="s">
        <v>0</v>
      </c>
      <c r="B1" s="38" t="s">
        <v>372</v>
      </c>
      <c r="C1" s="101" t="s">
        <v>373</v>
      </c>
      <c r="D1" s="102"/>
      <c r="E1" s="38" t="s">
        <v>374</v>
      </c>
      <c r="F1" s="38" t="s">
        <v>375</v>
      </c>
      <c r="G1" s="38" t="s">
        <v>376</v>
      </c>
      <c r="H1" s="39" t="s">
        <v>377</v>
      </c>
      <c r="I1" s="40" t="s">
        <v>378</v>
      </c>
      <c r="J1" s="106" t="s">
        <v>394</v>
      </c>
      <c r="L1" s="60" t="s">
        <v>365</v>
      </c>
      <c r="M1" s="60" t="s">
        <v>366</v>
      </c>
      <c r="N1" s="60" t="s">
        <v>380</v>
      </c>
      <c r="P1" s="72" t="s">
        <v>379</v>
      </c>
      <c r="Q1" s="103" t="s">
        <v>367</v>
      </c>
      <c r="R1" s="103"/>
      <c r="S1" s="104" t="s">
        <v>369</v>
      </c>
      <c r="T1" s="104"/>
      <c r="U1" s="105" t="s">
        <v>368</v>
      </c>
      <c r="V1" s="105"/>
    </row>
    <row r="2" spans="1:404" x14ac:dyDescent="0.25">
      <c r="A2" s="59">
        <v>2021</v>
      </c>
      <c r="B2" s="42" t="b">
        <v>0</v>
      </c>
      <c r="C2" s="43" t="b">
        <v>1</v>
      </c>
      <c r="D2" s="44">
        <f>IF(C2,DATE(An-1,12,25),0)</f>
        <v>44190</v>
      </c>
      <c r="E2" s="45">
        <v>44054</v>
      </c>
      <c r="F2" s="45"/>
      <c r="G2" s="46" t="b">
        <v>0</v>
      </c>
      <c r="H2" s="47">
        <f t="shared" ref="H2:H21" si="0">IF($E2&lt;&gt;"",IF($G2,DATE(IF(Date_Deb&gt;DATE(YEAR(Date_Deb),MONTH(E2),DAY(E2)),YEAR(Date_Deb)+1,YEAR(Date_Deb)),MONTH(E2),DAY(E2)),$E2),0)</f>
        <v>44054</v>
      </c>
      <c r="I2" s="48">
        <f t="shared" ref="I2:I15" si="1">D2</f>
        <v>44190</v>
      </c>
      <c r="J2" s="107" t="s">
        <v>381</v>
      </c>
      <c r="L2" s="61">
        <v>1</v>
      </c>
      <c r="M2" s="61">
        <v>1</v>
      </c>
      <c r="N2" s="62" t="s">
        <v>1</v>
      </c>
      <c r="P2" s="71"/>
      <c r="Q2" s="65" t="s">
        <v>370</v>
      </c>
      <c r="R2" s="65" t="s">
        <v>371</v>
      </c>
      <c r="S2" s="65" t="s">
        <v>370</v>
      </c>
      <c r="T2" s="65" t="s">
        <v>371</v>
      </c>
      <c r="U2" s="65" t="s">
        <v>370</v>
      </c>
      <c r="V2" s="65" t="s">
        <v>371</v>
      </c>
    </row>
    <row r="3" spans="1:404" x14ac:dyDescent="0.25">
      <c r="B3" s="42" t="b">
        <v>0</v>
      </c>
      <c r="C3" s="43" t="b">
        <v>1</v>
      </c>
      <c r="D3" s="44">
        <f>IF(C3,DATE(IF(Date_Deb&gt;DATE(YEAR(Date_Deb),1,1),YEAR(Date_Deb)+1,YEAR(Date_Deb)),1,1),0)</f>
        <v>44197</v>
      </c>
      <c r="E3" s="45">
        <v>44027</v>
      </c>
      <c r="F3" s="45"/>
      <c r="G3" s="46" t="b">
        <v>0</v>
      </c>
      <c r="H3" s="47">
        <f t="shared" si="0"/>
        <v>44027</v>
      </c>
      <c r="I3" s="48">
        <f t="shared" si="1"/>
        <v>44197</v>
      </c>
      <c r="J3" s="107" t="s">
        <v>382</v>
      </c>
      <c r="L3" s="61">
        <v>1</v>
      </c>
      <c r="M3" s="61">
        <v>2</v>
      </c>
      <c r="N3" s="62" t="s">
        <v>2</v>
      </c>
      <c r="P3" s="64" t="str">
        <f>"Noël  "&amp;An-1</f>
        <v>Noël  2020</v>
      </c>
      <c r="Q3" s="63">
        <v>44184</v>
      </c>
      <c r="R3" s="63">
        <v>44199</v>
      </c>
      <c r="S3" s="63">
        <v>44184</v>
      </c>
      <c r="T3" s="63">
        <v>44199</v>
      </c>
      <c r="U3" s="63">
        <v>44184</v>
      </c>
      <c r="V3" s="63">
        <v>44199</v>
      </c>
    </row>
    <row r="4" spans="1:404" x14ac:dyDescent="0.25">
      <c r="B4" s="42" t="b">
        <v>0</v>
      </c>
      <c r="C4" s="42" t="b">
        <v>1</v>
      </c>
      <c r="D4" s="44">
        <f>IF(C4,IF(AND(Date_Deb&gt;Pâq_Année_N+1,Date_Deb&lt;=Pâq_Année_N1),Pâq_Année_N1+1,Pâq_Année_N+1),0)</f>
        <v>44291</v>
      </c>
      <c r="E4" s="45"/>
      <c r="F4" s="45"/>
      <c r="G4" s="46" t="b">
        <v>0</v>
      </c>
      <c r="H4" s="47">
        <f t="shared" si="0"/>
        <v>0</v>
      </c>
      <c r="I4" s="48">
        <f t="shared" si="1"/>
        <v>44291</v>
      </c>
      <c r="J4" s="107" t="s">
        <v>383</v>
      </c>
      <c r="L4" s="61">
        <v>1</v>
      </c>
      <c r="M4" s="61">
        <v>3</v>
      </c>
      <c r="N4" s="62" t="s">
        <v>3</v>
      </c>
      <c r="P4" s="64" t="str">
        <f>"Hivers  "&amp;An</f>
        <v>Hivers  2021</v>
      </c>
      <c r="Q4" s="63">
        <v>44240</v>
      </c>
      <c r="R4" s="63">
        <v>44255</v>
      </c>
      <c r="S4" s="63">
        <v>44254</v>
      </c>
      <c r="T4" s="63">
        <v>44268</v>
      </c>
      <c r="U4" s="63">
        <v>44247</v>
      </c>
      <c r="V4" s="63">
        <v>44262</v>
      </c>
    </row>
    <row r="5" spans="1:404" x14ac:dyDescent="0.25">
      <c r="B5" s="42" t="b">
        <v>0</v>
      </c>
      <c r="C5" s="42" t="b">
        <v>1</v>
      </c>
      <c r="D5" s="44">
        <f>IF(C5,DATE(IF(Date_Deb&gt;DATE(YEAR(Date_Deb),5,1),YEAR(Date_Deb)+1,YEAR(Date_Deb)),5,1),0)</f>
        <v>44317</v>
      </c>
      <c r="E5" s="45"/>
      <c r="F5" s="45"/>
      <c r="G5" s="46" t="b">
        <v>0</v>
      </c>
      <c r="H5" s="47">
        <f t="shared" si="0"/>
        <v>0</v>
      </c>
      <c r="I5" s="48">
        <f t="shared" si="1"/>
        <v>44317</v>
      </c>
      <c r="J5" s="107" t="s">
        <v>384</v>
      </c>
      <c r="L5" s="61">
        <v>1</v>
      </c>
      <c r="M5" s="61">
        <v>4</v>
      </c>
      <c r="N5" s="62" t="s">
        <v>4</v>
      </c>
      <c r="P5" s="64" t="str">
        <f>"Printemps  "&amp;An</f>
        <v>Printemps  2021</v>
      </c>
      <c r="Q5" s="63">
        <v>44296</v>
      </c>
      <c r="R5" s="63">
        <v>44312</v>
      </c>
      <c r="S5" s="63">
        <v>44310</v>
      </c>
      <c r="T5" s="63">
        <v>44326</v>
      </c>
      <c r="U5" s="63">
        <v>44303</v>
      </c>
      <c r="V5" s="63">
        <v>44319</v>
      </c>
    </row>
    <row r="6" spans="1:404" x14ac:dyDescent="0.25">
      <c r="B6" s="42" t="b">
        <v>0</v>
      </c>
      <c r="C6" s="42" t="b">
        <v>1</v>
      </c>
      <c r="D6" s="44">
        <f>IF(C6,IF(AND(Date_Deb&gt;Pâq_Année_N+39,Date_Deb&lt;=Pâq_Année_N1),Pâq_Année_N1+39,Pâq_Année_N+39),0)</f>
        <v>44329</v>
      </c>
      <c r="E6" s="45"/>
      <c r="F6" s="45"/>
      <c r="G6" s="46" t="b">
        <v>0</v>
      </c>
      <c r="H6" s="47">
        <f t="shared" si="0"/>
        <v>0</v>
      </c>
      <c r="I6" s="48">
        <f t="shared" si="1"/>
        <v>44329</v>
      </c>
      <c r="J6" s="107" t="s">
        <v>385</v>
      </c>
      <c r="L6" s="61">
        <v>1</v>
      </c>
      <c r="M6" s="61">
        <v>5</v>
      </c>
      <c r="N6" s="62" t="s">
        <v>5</v>
      </c>
      <c r="P6" s="64" t="str">
        <f>"Eté  "&amp;An</f>
        <v>Eté  2021</v>
      </c>
      <c r="Q6" s="63">
        <v>44384</v>
      </c>
      <c r="R6" s="63">
        <v>44439</v>
      </c>
      <c r="S6" s="63">
        <v>44384</v>
      </c>
      <c r="T6" s="63">
        <v>44439</v>
      </c>
      <c r="U6" s="63">
        <v>44384</v>
      </c>
      <c r="V6" s="63">
        <v>44439</v>
      </c>
    </row>
    <row r="7" spans="1:404" x14ac:dyDescent="0.25">
      <c r="B7" s="42" t="b">
        <v>0</v>
      </c>
      <c r="C7" s="42" t="b">
        <v>0</v>
      </c>
      <c r="D7" s="44">
        <f>IF(C7,IF(AND(Date_Deb&gt;Pâq_Année_N+40,Date_Deb&lt;=Pâq_Année_N1),Pâq_Année_N1+40,Pâq_Année_N+40),0)</f>
        <v>0</v>
      </c>
      <c r="E7" s="45"/>
      <c r="F7" s="45"/>
      <c r="G7" s="46" t="b">
        <v>0</v>
      </c>
      <c r="H7" s="47">
        <f t="shared" si="0"/>
        <v>0</v>
      </c>
      <c r="I7" s="48">
        <f t="shared" si="1"/>
        <v>0</v>
      </c>
      <c r="J7" s="107" t="s">
        <v>386</v>
      </c>
      <c r="L7" s="61">
        <v>1</v>
      </c>
      <c r="M7" s="61">
        <v>6</v>
      </c>
      <c r="N7" s="62" t="s">
        <v>6</v>
      </c>
      <c r="P7" s="64" t="str">
        <f>"Toussaint  "&amp;An</f>
        <v>Toussaint  2021</v>
      </c>
      <c r="Q7" s="63">
        <v>44485</v>
      </c>
      <c r="R7" s="63">
        <v>44500</v>
      </c>
      <c r="S7" s="63">
        <v>44485</v>
      </c>
      <c r="T7" s="63">
        <v>44500</v>
      </c>
      <c r="U7" s="63">
        <v>44485</v>
      </c>
      <c r="V7" s="63">
        <v>44500</v>
      </c>
    </row>
    <row r="8" spans="1:404" x14ac:dyDescent="0.25">
      <c r="B8" s="42" t="b">
        <v>1</v>
      </c>
      <c r="C8" s="42" t="b">
        <v>1</v>
      </c>
      <c r="D8" s="44">
        <f>IF(C8,DATE(IF(Date_Deb&gt;DATE(YEAR(Date_Deb),5,8),YEAR(Date_Deb)+1,YEAR(Date_Deb)),5,8),0)</f>
        <v>44324</v>
      </c>
      <c r="E8" s="45"/>
      <c r="F8" s="45"/>
      <c r="G8" s="46" t="b">
        <v>0</v>
      </c>
      <c r="H8" s="47">
        <f t="shared" si="0"/>
        <v>0</v>
      </c>
      <c r="I8" s="48">
        <f t="shared" si="1"/>
        <v>44324</v>
      </c>
      <c r="J8" s="107" t="s">
        <v>387</v>
      </c>
      <c r="L8" s="61">
        <v>1</v>
      </c>
      <c r="M8" s="61">
        <v>7</v>
      </c>
      <c r="N8" s="62" t="s">
        <v>7</v>
      </c>
      <c r="P8" s="64" t="str">
        <f>"Noël  "&amp;An</f>
        <v>Noël  2021</v>
      </c>
      <c r="Q8" s="63">
        <v>44548</v>
      </c>
      <c r="R8" s="63">
        <v>44563</v>
      </c>
      <c r="S8" s="63">
        <v>44548</v>
      </c>
      <c r="T8" s="63">
        <v>44563</v>
      </c>
      <c r="U8" s="63">
        <v>44548</v>
      </c>
      <c r="V8" s="63">
        <v>44563</v>
      </c>
    </row>
    <row r="9" spans="1:404" x14ac:dyDescent="0.25">
      <c r="B9" s="49" t="str">
        <f>CONCATENATE(B2*1,B3*1,B4*1,B5*1,B6*1,B7*1,B8*1)</f>
        <v>0000001</v>
      </c>
      <c r="C9" s="42" t="b">
        <v>1</v>
      </c>
      <c r="D9" s="44">
        <f>IF(C9,IF(AND(Date_Deb&gt;Pâq_Année_N+50,Date_Deb&lt;=Pâq_Année_N1),Pâq_Année_N1+50,Pâq_Année_N+50),0)</f>
        <v>44340</v>
      </c>
      <c r="E9" s="45"/>
      <c r="F9" s="45"/>
      <c r="G9" s="46" t="b">
        <v>0</v>
      </c>
      <c r="H9" s="47">
        <f t="shared" si="0"/>
        <v>0</v>
      </c>
      <c r="I9" s="48">
        <f t="shared" si="1"/>
        <v>44340</v>
      </c>
      <c r="J9" s="107" t="s">
        <v>388</v>
      </c>
      <c r="L9" s="61">
        <v>1</v>
      </c>
      <c r="M9" s="61">
        <v>8</v>
      </c>
      <c r="N9" s="62" t="s">
        <v>8</v>
      </c>
    </row>
    <row r="10" spans="1:404" x14ac:dyDescent="0.25">
      <c r="C10" s="42" t="b">
        <v>1</v>
      </c>
      <c r="D10" s="44">
        <f>IF(C10,DATE(IF(Date_Deb&gt;DATE(YEAR(Date_Deb),7,14),YEAR(Date_Deb)+1,YEAR(Date_Deb)),7,14),0)</f>
        <v>44391</v>
      </c>
      <c r="E10" s="45"/>
      <c r="F10" s="45"/>
      <c r="G10" s="46" t="b">
        <v>0</v>
      </c>
      <c r="H10" s="47">
        <f t="shared" si="0"/>
        <v>0</v>
      </c>
      <c r="I10" s="48">
        <f t="shared" si="1"/>
        <v>44391</v>
      </c>
      <c r="J10" s="107" t="s">
        <v>389</v>
      </c>
      <c r="L10" s="61">
        <v>1</v>
      </c>
      <c r="M10" s="61">
        <v>9</v>
      </c>
      <c r="N10" s="62" t="s">
        <v>9</v>
      </c>
    </row>
    <row r="11" spans="1:404" x14ac:dyDescent="0.25">
      <c r="C11" s="42" t="b">
        <v>1</v>
      </c>
      <c r="D11" s="44">
        <f>IF(C11,DATE(IF(Date_Deb&gt;DATE(YEAR(Date_Deb),8,15),YEAR(Date_Deb)+1,YEAR(Date_Deb)),8,15),0)</f>
        <v>44423</v>
      </c>
      <c r="E11" s="45"/>
      <c r="F11" s="45"/>
      <c r="G11" s="46" t="b">
        <v>0</v>
      </c>
      <c r="H11" s="47">
        <f t="shared" si="0"/>
        <v>0</v>
      </c>
      <c r="I11" s="48">
        <f t="shared" si="1"/>
        <v>44423</v>
      </c>
      <c r="J11" s="107" t="s">
        <v>390</v>
      </c>
      <c r="L11" s="61">
        <v>1</v>
      </c>
      <c r="M11" s="61">
        <v>10</v>
      </c>
      <c r="N11" s="62" t="s">
        <v>10</v>
      </c>
    </row>
    <row r="12" spans="1:404" x14ac:dyDescent="0.25">
      <c r="C12" s="42" t="b">
        <v>1</v>
      </c>
      <c r="D12" s="44">
        <f>IF(C12,DATE(IF(Date_Deb&gt;DATE(YEAR(Date_Deb),11,1),YEAR(Date_Deb)+1,YEAR(Date_Deb)),11,1),0)</f>
        <v>44501</v>
      </c>
      <c r="E12" s="45"/>
      <c r="F12" s="45"/>
      <c r="G12" s="46" t="b">
        <v>0</v>
      </c>
      <c r="H12" s="47">
        <f t="shared" si="0"/>
        <v>0</v>
      </c>
      <c r="I12" s="48">
        <f t="shared" si="1"/>
        <v>44501</v>
      </c>
      <c r="J12" s="107" t="s">
        <v>391</v>
      </c>
      <c r="L12" s="61">
        <v>1</v>
      </c>
      <c r="M12" s="61">
        <v>11</v>
      </c>
      <c r="N12" s="62" t="s">
        <v>11</v>
      </c>
    </row>
    <row r="13" spans="1:404" x14ac:dyDescent="0.25">
      <c r="C13" s="42" t="b">
        <v>1</v>
      </c>
      <c r="D13" s="44">
        <f>IF(C13,DATE(IF(Date_Deb&gt;DATE(YEAR(Date_Deb),11,11),YEAR(Date_Deb)+1,YEAR(Date_Deb)),11,11),0)</f>
        <v>44511</v>
      </c>
      <c r="E13" s="45"/>
      <c r="F13" s="45"/>
      <c r="G13" s="46" t="b">
        <v>0</v>
      </c>
      <c r="H13" s="47">
        <f t="shared" si="0"/>
        <v>0</v>
      </c>
      <c r="I13" s="48">
        <f t="shared" si="1"/>
        <v>44511</v>
      </c>
      <c r="J13" s="107" t="s">
        <v>392</v>
      </c>
      <c r="L13" s="61">
        <v>1</v>
      </c>
      <c r="M13" s="61">
        <v>12</v>
      </c>
      <c r="N13" s="62" t="s">
        <v>12</v>
      </c>
    </row>
    <row r="14" spans="1:404" x14ac:dyDescent="0.25">
      <c r="C14" s="42" t="b">
        <v>1</v>
      </c>
      <c r="D14" s="44">
        <f>IF(C14,DATE(IF(Date_Deb&gt;DATE(YEAR(Date_Deb),12,25),YEAR(Date_Deb)+1,YEAR(Date_Deb)),12,25),0)</f>
        <v>44555</v>
      </c>
      <c r="E14" s="45"/>
      <c r="F14" s="45"/>
      <c r="G14" s="46" t="b">
        <v>0</v>
      </c>
      <c r="H14" s="47">
        <f t="shared" si="0"/>
        <v>0</v>
      </c>
      <c r="I14" s="48">
        <f t="shared" si="1"/>
        <v>44555</v>
      </c>
      <c r="J14" s="107" t="s">
        <v>381</v>
      </c>
      <c r="K14" s="52"/>
      <c r="L14" s="61">
        <v>1</v>
      </c>
      <c r="M14" s="61">
        <v>13</v>
      </c>
      <c r="N14" s="62" t="s">
        <v>13</v>
      </c>
      <c r="O14" s="52"/>
      <c r="P14" s="52"/>
      <c r="Q14" s="52"/>
      <c r="R14" s="52"/>
      <c r="S14" s="52"/>
      <c r="T14" s="52"/>
      <c r="U14" s="52"/>
      <c r="V14" s="52"/>
      <c r="W14" s="52"/>
      <c r="X14" s="52"/>
      <c r="Y14" s="52"/>
      <c r="Z14" s="52"/>
      <c r="AA14" s="52"/>
      <c r="AB14" s="52"/>
      <c r="AC14" s="52"/>
      <c r="AD14" s="52"/>
      <c r="AE14" s="52"/>
      <c r="AF14" s="52"/>
      <c r="AG14" s="52"/>
      <c r="AH14" s="52"/>
      <c r="AI14" s="52"/>
      <c r="AJ14" s="52"/>
      <c r="AK14" s="52"/>
      <c r="AL14" s="52"/>
      <c r="AM14" s="52"/>
      <c r="AN14" s="52"/>
      <c r="AO14" s="52"/>
      <c r="AP14" s="52"/>
      <c r="AQ14" s="52"/>
      <c r="AR14" s="52"/>
      <c r="AS14" s="52"/>
      <c r="AT14" s="52"/>
      <c r="AU14" s="52"/>
      <c r="AV14" s="52"/>
      <c r="AW14" s="52"/>
      <c r="AX14" s="52"/>
      <c r="AY14" s="52"/>
      <c r="AZ14" s="52"/>
      <c r="BA14" s="52"/>
      <c r="BB14" s="52"/>
      <c r="BC14" s="52"/>
      <c r="BD14" s="52"/>
      <c r="BE14" s="52"/>
      <c r="BF14" s="52"/>
      <c r="BG14" s="52"/>
      <c r="BH14" s="52"/>
      <c r="BI14" s="52"/>
      <c r="BJ14" s="52"/>
      <c r="BK14" s="52"/>
      <c r="BL14" s="52"/>
      <c r="BM14" s="52"/>
      <c r="BN14" s="52"/>
      <c r="BO14" s="52"/>
      <c r="BP14" s="52"/>
      <c r="BQ14" s="52"/>
      <c r="BR14" s="52"/>
      <c r="BS14" s="52"/>
      <c r="BT14" s="52"/>
      <c r="BU14" s="52"/>
      <c r="BV14" s="52"/>
      <c r="BW14" s="52"/>
      <c r="BX14" s="52"/>
      <c r="BY14" s="52"/>
      <c r="BZ14" s="52"/>
      <c r="CA14" s="52"/>
      <c r="CB14" s="52"/>
      <c r="CC14" s="52"/>
      <c r="CD14" s="52"/>
      <c r="CE14" s="52"/>
      <c r="CF14" s="52"/>
      <c r="CG14" s="52"/>
      <c r="CH14" s="52"/>
      <c r="CI14" s="52"/>
      <c r="CJ14" s="52"/>
      <c r="CK14" s="52"/>
      <c r="CL14" s="52"/>
      <c r="CM14" s="52"/>
      <c r="CN14" s="52"/>
      <c r="CO14" s="52"/>
      <c r="CP14" s="52"/>
      <c r="CQ14" s="52"/>
      <c r="CR14" s="52"/>
      <c r="CS14" s="52"/>
      <c r="CT14" s="52"/>
      <c r="CU14" s="52"/>
      <c r="CV14" s="52"/>
      <c r="CW14" s="52"/>
      <c r="CX14" s="52"/>
      <c r="CY14" s="52"/>
      <c r="CZ14" s="52"/>
      <c r="DA14" s="52"/>
      <c r="DB14" s="52"/>
      <c r="DC14" s="52"/>
      <c r="DD14" s="52"/>
      <c r="DE14" s="52"/>
      <c r="DF14" s="52"/>
      <c r="DG14" s="52"/>
      <c r="DH14" s="52"/>
      <c r="DI14" s="52"/>
      <c r="DJ14" s="52"/>
      <c r="DK14" s="52"/>
      <c r="DL14" s="52"/>
      <c r="DM14" s="52"/>
      <c r="DN14" s="52"/>
      <c r="DO14" s="52"/>
      <c r="DP14" s="52"/>
      <c r="DQ14" s="52"/>
      <c r="DR14" s="52"/>
      <c r="DS14" s="52"/>
      <c r="DT14" s="52"/>
      <c r="DU14" s="52"/>
      <c r="DV14" s="52"/>
      <c r="DW14" s="52"/>
      <c r="DX14" s="52"/>
      <c r="DY14" s="52"/>
      <c r="DZ14" s="52"/>
      <c r="EA14" s="52"/>
      <c r="EB14" s="52"/>
      <c r="EC14" s="52"/>
      <c r="ED14" s="52"/>
      <c r="EE14" s="52"/>
      <c r="EF14" s="52"/>
      <c r="EG14" s="52"/>
      <c r="EH14" s="52"/>
      <c r="EI14" s="52"/>
      <c r="EJ14" s="52"/>
      <c r="EK14" s="52"/>
      <c r="EL14" s="52"/>
      <c r="EM14" s="52"/>
      <c r="EN14" s="52"/>
      <c r="EO14" s="52"/>
      <c r="EP14" s="52"/>
      <c r="EQ14" s="52"/>
      <c r="ER14" s="52"/>
      <c r="ES14" s="52"/>
      <c r="ET14" s="52"/>
      <c r="EU14" s="52"/>
      <c r="EV14" s="52"/>
      <c r="EW14" s="52"/>
      <c r="EX14" s="52"/>
      <c r="EY14" s="52"/>
      <c r="EZ14" s="52"/>
      <c r="FA14" s="52"/>
      <c r="FB14" s="52"/>
      <c r="FC14" s="52"/>
      <c r="FD14" s="52"/>
      <c r="FE14" s="52"/>
      <c r="FF14" s="52"/>
      <c r="FG14" s="52"/>
      <c r="FH14" s="52"/>
      <c r="FI14" s="52"/>
      <c r="FJ14" s="52"/>
      <c r="FK14" s="52"/>
      <c r="FL14" s="52"/>
      <c r="FM14" s="52"/>
      <c r="FN14" s="52"/>
      <c r="FO14" s="52"/>
      <c r="FP14" s="52"/>
      <c r="FQ14" s="52"/>
      <c r="FR14" s="52"/>
      <c r="FS14" s="52"/>
      <c r="FT14" s="52"/>
      <c r="FU14" s="52"/>
      <c r="FV14" s="52"/>
      <c r="FW14" s="52"/>
      <c r="FX14" s="52"/>
      <c r="FY14" s="52"/>
      <c r="FZ14" s="52"/>
      <c r="GA14" s="52"/>
      <c r="GB14" s="52"/>
      <c r="GC14" s="52"/>
      <c r="GD14" s="52"/>
      <c r="GE14" s="52"/>
      <c r="GF14" s="52"/>
      <c r="GG14" s="52"/>
      <c r="GH14" s="52"/>
      <c r="GI14" s="52"/>
      <c r="GJ14" s="52"/>
      <c r="GK14" s="52"/>
      <c r="GL14" s="52"/>
      <c r="GM14" s="52"/>
      <c r="GN14" s="52"/>
      <c r="GO14" s="52"/>
      <c r="GP14" s="52"/>
      <c r="GQ14" s="52"/>
      <c r="GR14" s="52"/>
      <c r="GS14" s="52"/>
      <c r="GT14" s="52"/>
      <c r="GU14" s="52"/>
      <c r="GV14" s="52"/>
      <c r="GW14" s="52"/>
      <c r="GX14" s="52"/>
      <c r="GY14" s="52"/>
      <c r="GZ14" s="52"/>
      <c r="HA14" s="52"/>
      <c r="HB14" s="52"/>
      <c r="HC14" s="52"/>
      <c r="HD14" s="52"/>
      <c r="HE14" s="52"/>
      <c r="HF14" s="52"/>
      <c r="HG14" s="52"/>
      <c r="HH14" s="52"/>
      <c r="HI14" s="52"/>
      <c r="HJ14" s="52"/>
      <c r="HK14" s="52"/>
      <c r="HL14" s="52"/>
      <c r="HM14" s="52"/>
      <c r="HN14" s="52"/>
      <c r="HO14" s="52"/>
      <c r="HP14" s="52"/>
      <c r="HQ14" s="52"/>
      <c r="HR14" s="52"/>
      <c r="HS14" s="52"/>
      <c r="HT14" s="52"/>
      <c r="HU14" s="52"/>
      <c r="HV14" s="52"/>
      <c r="HW14" s="52"/>
      <c r="HX14" s="52"/>
      <c r="HY14" s="52"/>
      <c r="HZ14" s="52"/>
      <c r="IA14" s="52"/>
      <c r="IB14" s="52"/>
      <c r="IC14" s="52"/>
      <c r="ID14" s="52"/>
      <c r="IE14" s="52"/>
      <c r="IF14" s="52"/>
      <c r="IG14" s="52"/>
      <c r="IH14" s="52"/>
      <c r="II14" s="52"/>
      <c r="IJ14" s="52"/>
      <c r="IK14" s="52"/>
      <c r="IL14" s="52"/>
      <c r="IM14" s="52"/>
      <c r="IN14" s="52"/>
      <c r="IO14" s="52"/>
      <c r="IP14" s="52"/>
      <c r="IQ14" s="52"/>
      <c r="IR14" s="52"/>
      <c r="IS14" s="52"/>
      <c r="IT14" s="52"/>
      <c r="IU14" s="52"/>
      <c r="IV14" s="52"/>
      <c r="IW14" s="52"/>
      <c r="IX14" s="52"/>
      <c r="IY14" s="52"/>
      <c r="IZ14" s="52"/>
      <c r="JA14" s="52"/>
      <c r="JB14" s="52"/>
      <c r="JC14" s="52"/>
      <c r="JD14" s="52"/>
      <c r="JE14" s="52"/>
      <c r="JF14" s="52"/>
      <c r="JG14" s="52"/>
      <c r="JH14" s="52"/>
      <c r="JI14" s="52"/>
      <c r="JJ14" s="52"/>
      <c r="JK14" s="52"/>
      <c r="JL14" s="52"/>
      <c r="JM14" s="52"/>
      <c r="JN14" s="52"/>
      <c r="JO14" s="52"/>
      <c r="JP14" s="52"/>
      <c r="JQ14" s="52"/>
      <c r="JR14" s="52"/>
      <c r="JS14" s="52"/>
      <c r="JT14" s="52"/>
      <c r="JU14" s="52"/>
      <c r="JV14" s="52"/>
      <c r="JW14" s="52"/>
      <c r="JX14" s="52"/>
      <c r="JY14" s="52"/>
      <c r="JZ14" s="52"/>
      <c r="KA14" s="52"/>
      <c r="KB14" s="52"/>
      <c r="KC14" s="52"/>
      <c r="KD14" s="52"/>
      <c r="KE14" s="52"/>
      <c r="KF14" s="52"/>
      <c r="KG14" s="52"/>
      <c r="KH14" s="52"/>
      <c r="KI14" s="52"/>
      <c r="KJ14" s="52"/>
      <c r="KK14" s="52"/>
      <c r="KL14" s="52"/>
      <c r="KM14" s="52"/>
      <c r="KN14" s="52"/>
      <c r="KO14" s="52"/>
      <c r="KP14" s="52"/>
      <c r="KQ14" s="52"/>
      <c r="KR14" s="52"/>
      <c r="KS14" s="52"/>
      <c r="KT14" s="52"/>
      <c r="KU14" s="52"/>
      <c r="KV14" s="52"/>
      <c r="KW14" s="52"/>
      <c r="KX14" s="52"/>
      <c r="KY14" s="52"/>
      <c r="KZ14" s="52"/>
      <c r="LA14" s="52"/>
      <c r="LB14" s="52"/>
      <c r="LC14" s="52"/>
      <c r="LD14" s="52"/>
      <c r="LE14" s="52"/>
      <c r="LF14" s="52"/>
      <c r="LG14" s="52"/>
      <c r="LH14" s="52"/>
      <c r="LI14" s="52"/>
      <c r="LJ14" s="52"/>
      <c r="LK14" s="52"/>
      <c r="LL14" s="52"/>
      <c r="LM14" s="52"/>
      <c r="LN14" s="52"/>
      <c r="LO14" s="52"/>
      <c r="LP14" s="52"/>
      <c r="LQ14" s="52"/>
      <c r="LR14" s="52"/>
      <c r="LS14" s="52"/>
      <c r="LT14" s="52"/>
      <c r="LU14" s="52"/>
      <c r="LV14" s="52"/>
      <c r="LW14" s="52"/>
      <c r="LX14" s="52"/>
      <c r="LY14" s="52"/>
      <c r="LZ14" s="52"/>
      <c r="MA14" s="52"/>
      <c r="MB14" s="52"/>
      <c r="MC14" s="52"/>
      <c r="MD14" s="52"/>
      <c r="ME14" s="52"/>
      <c r="MF14" s="52"/>
      <c r="MG14" s="52"/>
      <c r="MH14" s="52"/>
      <c r="MI14" s="52"/>
      <c r="MJ14" s="52"/>
      <c r="MK14" s="52"/>
      <c r="ML14" s="52"/>
      <c r="MM14" s="52"/>
      <c r="MN14" s="52"/>
      <c r="MO14" s="52"/>
      <c r="MP14" s="52"/>
      <c r="MQ14" s="52"/>
      <c r="MR14" s="52"/>
      <c r="MS14" s="52"/>
      <c r="MT14" s="52"/>
      <c r="MU14" s="52"/>
      <c r="MV14" s="52"/>
      <c r="MW14" s="52"/>
      <c r="MX14" s="52"/>
      <c r="MY14" s="52"/>
      <c r="MZ14" s="52"/>
      <c r="NA14" s="52"/>
      <c r="NB14" s="52"/>
      <c r="NC14" s="52"/>
      <c r="ND14" s="52"/>
      <c r="NE14" s="52"/>
      <c r="NF14" s="52"/>
      <c r="NG14" s="52"/>
      <c r="NH14" s="52"/>
      <c r="NI14" s="52"/>
      <c r="NJ14" s="52"/>
      <c r="NK14" s="52"/>
      <c r="NL14" s="52"/>
      <c r="NM14" s="52"/>
      <c r="NN14" s="52"/>
      <c r="NO14" s="52"/>
      <c r="NP14" s="52"/>
      <c r="NQ14" s="52"/>
      <c r="NR14" s="52"/>
      <c r="NS14" s="52"/>
      <c r="NT14" s="52"/>
      <c r="NU14" s="52"/>
      <c r="NV14" s="52"/>
      <c r="NW14" s="52"/>
      <c r="NX14" s="52"/>
      <c r="NY14" s="52"/>
      <c r="NZ14" s="52"/>
      <c r="OA14" s="52"/>
      <c r="OB14" s="52"/>
      <c r="OC14" s="52"/>
      <c r="OD14" s="52"/>
      <c r="OE14" s="52"/>
      <c r="OF14" s="52"/>
      <c r="OG14" s="52"/>
      <c r="OH14" s="52"/>
      <c r="OI14" s="52"/>
      <c r="OJ14" s="52"/>
      <c r="OK14" s="52"/>
      <c r="OL14" s="52"/>
      <c r="OM14" s="52"/>
      <c r="ON14" s="52"/>
    </row>
    <row r="15" spans="1:404" x14ac:dyDescent="0.25">
      <c r="C15" s="42" t="b">
        <v>0</v>
      </c>
      <c r="D15" s="44">
        <f>IF(C15,DATE(IF(Date_Deb&gt;DATE(YEAR(Date_Deb),12,26),YEAR(Date_Deb)+1,YEAR(Date_Deb)),12,26),0)</f>
        <v>0</v>
      </c>
      <c r="E15" s="45"/>
      <c r="F15" s="45"/>
      <c r="G15" s="46" t="b">
        <v>0</v>
      </c>
      <c r="H15" s="47">
        <f t="shared" si="0"/>
        <v>0</v>
      </c>
      <c r="I15" s="48">
        <f t="shared" si="1"/>
        <v>0</v>
      </c>
      <c r="J15" s="107" t="s">
        <v>393</v>
      </c>
      <c r="K15" s="52"/>
      <c r="L15" s="61">
        <v>1</v>
      </c>
      <c r="M15" s="61">
        <v>14</v>
      </c>
      <c r="N15" s="62" t="s">
        <v>14</v>
      </c>
      <c r="O15" s="52"/>
      <c r="P15" s="52"/>
      <c r="Q15" s="52"/>
      <c r="R15" s="52"/>
      <c r="S15" s="52"/>
      <c r="T15" s="52"/>
      <c r="U15" s="52"/>
      <c r="V15" s="52"/>
      <c r="W15" s="52"/>
      <c r="X15" s="52"/>
      <c r="Y15" s="52"/>
      <c r="Z15" s="52"/>
      <c r="AA15" s="52"/>
      <c r="AB15" s="52"/>
      <c r="AC15" s="52"/>
      <c r="AD15" s="52"/>
      <c r="AE15" s="52"/>
      <c r="AF15" s="52"/>
      <c r="AG15" s="52"/>
      <c r="AH15" s="52"/>
      <c r="AI15" s="52"/>
      <c r="AJ15" s="52"/>
      <c r="AK15" s="52"/>
      <c r="AL15" s="52"/>
      <c r="AM15" s="52"/>
      <c r="AN15" s="52"/>
      <c r="AO15" s="52"/>
      <c r="AP15" s="52"/>
      <c r="AQ15" s="52"/>
      <c r="AR15" s="52"/>
      <c r="AS15" s="52"/>
      <c r="AT15" s="52"/>
      <c r="AU15" s="52"/>
      <c r="AV15" s="52"/>
      <c r="AW15" s="52"/>
      <c r="AX15" s="52"/>
      <c r="AY15" s="52"/>
      <c r="AZ15" s="52"/>
      <c r="BA15" s="52"/>
      <c r="BB15" s="52"/>
      <c r="BC15" s="52"/>
      <c r="BD15" s="52"/>
      <c r="BE15" s="52"/>
      <c r="BF15" s="52"/>
      <c r="BG15" s="52"/>
      <c r="BH15" s="52"/>
      <c r="BI15" s="52"/>
      <c r="BJ15" s="52"/>
      <c r="BK15" s="52"/>
      <c r="BL15" s="52"/>
      <c r="BM15" s="52"/>
      <c r="BN15" s="52"/>
      <c r="BO15" s="52"/>
      <c r="BP15" s="52"/>
      <c r="BQ15" s="52"/>
      <c r="BR15" s="52"/>
      <c r="BS15" s="52"/>
      <c r="BT15" s="52"/>
      <c r="BU15" s="52"/>
      <c r="BV15" s="52"/>
      <c r="BW15" s="52"/>
      <c r="BX15" s="52"/>
      <c r="BY15" s="52"/>
      <c r="BZ15" s="52"/>
      <c r="CA15" s="52"/>
      <c r="CB15" s="52"/>
      <c r="CC15" s="52"/>
      <c r="CD15" s="52"/>
      <c r="CE15" s="52"/>
      <c r="CF15" s="52"/>
      <c r="CG15" s="52"/>
      <c r="CH15" s="52"/>
      <c r="CI15" s="52"/>
      <c r="CJ15" s="52"/>
      <c r="CK15" s="52"/>
      <c r="CL15" s="52"/>
      <c r="CM15" s="52"/>
      <c r="CN15" s="52"/>
      <c r="CO15" s="52"/>
      <c r="CP15" s="52"/>
      <c r="CQ15" s="52"/>
      <c r="CR15" s="52"/>
      <c r="CS15" s="52"/>
      <c r="CT15" s="52"/>
      <c r="CU15" s="52"/>
      <c r="CV15" s="52"/>
      <c r="CW15" s="52"/>
      <c r="CX15" s="52"/>
      <c r="CY15" s="52"/>
      <c r="CZ15" s="52"/>
      <c r="DA15" s="52"/>
      <c r="DB15" s="52"/>
      <c r="DC15" s="52"/>
      <c r="DD15" s="52"/>
      <c r="DE15" s="52"/>
      <c r="DF15" s="52"/>
      <c r="DG15" s="52"/>
      <c r="DH15" s="52"/>
      <c r="DI15" s="52"/>
      <c r="DJ15" s="52"/>
      <c r="DK15" s="52"/>
      <c r="DL15" s="52"/>
      <c r="DM15" s="52"/>
      <c r="DN15" s="52"/>
      <c r="DO15" s="52"/>
      <c r="DP15" s="52"/>
      <c r="DQ15" s="52"/>
      <c r="DR15" s="52"/>
      <c r="DS15" s="52"/>
      <c r="DT15" s="52"/>
      <c r="DU15" s="52"/>
      <c r="DV15" s="52"/>
      <c r="DW15" s="52"/>
      <c r="DX15" s="52"/>
      <c r="DY15" s="52"/>
      <c r="DZ15" s="52"/>
      <c r="EA15" s="52"/>
      <c r="EB15" s="52"/>
      <c r="EC15" s="52"/>
      <c r="ED15" s="52"/>
      <c r="EE15" s="52"/>
      <c r="EF15" s="52"/>
      <c r="EG15" s="52"/>
      <c r="EH15" s="52"/>
      <c r="EI15" s="52"/>
      <c r="EJ15" s="52"/>
      <c r="EK15" s="52"/>
      <c r="EL15" s="52"/>
      <c r="EM15" s="52"/>
      <c r="EN15" s="52"/>
      <c r="EO15" s="52"/>
      <c r="EP15" s="52"/>
      <c r="EQ15" s="52"/>
      <c r="ER15" s="52"/>
      <c r="ES15" s="52"/>
      <c r="ET15" s="52"/>
      <c r="EU15" s="52"/>
      <c r="EV15" s="52"/>
      <c r="EW15" s="52"/>
      <c r="EX15" s="52"/>
      <c r="EY15" s="52"/>
      <c r="EZ15" s="52"/>
      <c r="FA15" s="52"/>
      <c r="FB15" s="52"/>
      <c r="FC15" s="52"/>
      <c r="FD15" s="52"/>
      <c r="FE15" s="52"/>
      <c r="FF15" s="52"/>
      <c r="FG15" s="52"/>
      <c r="FH15" s="52"/>
      <c r="FI15" s="52"/>
      <c r="FJ15" s="52"/>
      <c r="FK15" s="52"/>
      <c r="FL15" s="52"/>
      <c r="FM15" s="52"/>
      <c r="FN15" s="52"/>
      <c r="FO15" s="52"/>
      <c r="FP15" s="52"/>
      <c r="FQ15" s="52"/>
      <c r="FR15" s="52"/>
      <c r="FS15" s="52"/>
      <c r="FT15" s="52"/>
      <c r="FU15" s="52"/>
      <c r="FV15" s="52"/>
      <c r="FW15" s="52"/>
      <c r="FX15" s="52"/>
      <c r="FY15" s="52"/>
      <c r="FZ15" s="52"/>
      <c r="GA15" s="52"/>
      <c r="GB15" s="52"/>
      <c r="GC15" s="52"/>
      <c r="GD15" s="52"/>
      <c r="GE15" s="52"/>
      <c r="GF15" s="52"/>
      <c r="GG15" s="52"/>
      <c r="GH15" s="52"/>
      <c r="GI15" s="52"/>
      <c r="GJ15" s="52"/>
      <c r="GK15" s="52"/>
      <c r="GL15" s="52"/>
      <c r="GM15" s="52"/>
      <c r="GN15" s="52"/>
      <c r="GO15" s="52"/>
      <c r="GP15" s="52"/>
      <c r="GQ15" s="52"/>
      <c r="GR15" s="52"/>
      <c r="GS15" s="52"/>
      <c r="GT15" s="52"/>
      <c r="GU15" s="52"/>
      <c r="GV15" s="52"/>
      <c r="GW15" s="52"/>
      <c r="GX15" s="52"/>
      <c r="GY15" s="52"/>
      <c r="GZ15" s="52"/>
      <c r="HA15" s="52"/>
      <c r="HB15" s="52"/>
      <c r="HC15" s="52"/>
      <c r="HD15" s="52"/>
      <c r="HE15" s="52"/>
      <c r="HF15" s="52"/>
      <c r="HG15" s="52"/>
      <c r="HH15" s="52"/>
      <c r="HI15" s="52"/>
      <c r="HJ15" s="52"/>
      <c r="HK15" s="52"/>
      <c r="HL15" s="52"/>
      <c r="HM15" s="52"/>
      <c r="HN15" s="52"/>
      <c r="HO15" s="52"/>
      <c r="HP15" s="52"/>
      <c r="HQ15" s="52"/>
      <c r="HR15" s="52"/>
      <c r="HS15" s="52"/>
      <c r="HT15" s="52"/>
      <c r="HU15" s="52"/>
      <c r="HV15" s="52"/>
      <c r="HW15" s="52"/>
      <c r="HX15" s="52"/>
      <c r="HY15" s="52"/>
      <c r="HZ15" s="52"/>
      <c r="IA15" s="52"/>
      <c r="IB15" s="52"/>
      <c r="IC15" s="52"/>
      <c r="ID15" s="52"/>
      <c r="IE15" s="52"/>
      <c r="IF15" s="52"/>
      <c r="IG15" s="52"/>
      <c r="IH15" s="52"/>
      <c r="II15" s="52"/>
      <c r="IJ15" s="52"/>
      <c r="IK15" s="52"/>
      <c r="IL15" s="52"/>
      <c r="IM15" s="52"/>
      <c r="IN15" s="52"/>
      <c r="IO15" s="52"/>
      <c r="IP15" s="52"/>
      <c r="IQ15" s="52"/>
      <c r="IR15" s="52"/>
      <c r="IS15" s="52"/>
      <c r="IT15" s="52"/>
      <c r="IU15" s="52"/>
      <c r="IV15" s="52"/>
      <c r="IW15" s="52"/>
      <c r="IX15" s="52"/>
      <c r="IY15" s="52"/>
      <c r="IZ15" s="52"/>
      <c r="JA15" s="52"/>
      <c r="JB15" s="52"/>
      <c r="JC15" s="52"/>
      <c r="JD15" s="52"/>
      <c r="JE15" s="52"/>
      <c r="JF15" s="52"/>
      <c r="JG15" s="52"/>
      <c r="JH15" s="52"/>
      <c r="JI15" s="52"/>
      <c r="JJ15" s="52"/>
      <c r="JK15" s="52"/>
      <c r="JL15" s="52"/>
      <c r="JM15" s="52"/>
      <c r="JN15" s="52"/>
      <c r="JO15" s="52"/>
      <c r="JP15" s="52"/>
      <c r="JQ15" s="52"/>
      <c r="JR15" s="52"/>
      <c r="JS15" s="52"/>
      <c r="JT15" s="52"/>
      <c r="JU15" s="52"/>
      <c r="JV15" s="52"/>
      <c r="JW15" s="52"/>
      <c r="JX15" s="52"/>
      <c r="JY15" s="52"/>
      <c r="JZ15" s="52"/>
      <c r="KA15" s="52"/>
      <c r="KB15" s="52"/>
      <c r="KC15" s="52"/>
      <c r="KD15" s="52"/>
      <c r="KE15" s="52"/>
      <c r="KF15" s="52"/>
      <c r="KG15" s="52"/>
      <c r="KH15" s="52"/>
      <c r="KI15" s="52"/>
      <c r="KJ15" s="52"/>
      <c r="KK15" s="52"/>
      <c r="KL15" s="52"/>
      <c r="KM15" s="52"/>
      <c r="KN15" s="52"/>
      <c r="KO15" s="52"/>
      <c r="KP15" s="52"/>
      <c r="KQ15" s="52"/>
      <c r="KR15" s="52"/>
      <c r="KS15" s="52"/>
      <c r="KT15" s="52"/>
      <c r="KU15" s="52"/>
      <c r="KV15" s="52"/>
      <c r="KW15" s="52"/>
      <c r="KX15" s="52"/>
      <c r="KY15" s="52"/>
      <c r="KZ15" s="52"/>
      <c r="LA15" s="52"/>
      <c r="LB15" s="52"/>
      <c r="LC15" s="52"/>
      <c r="LD15" s="52"/>
      <c r="LE15" s="52"/>
      <c r="LF15" s="52"/>
      <c r="LG15" s="52"/>
      <c r="LH15" s="52"/>
      <c r="LI15" s="52"/>
      <c r="LJ15" s="52"/>
      <c r="LK15" s="52"/>
      <c r="LL15" s="52"/>
      <c r="LM15" s="52"/>
      <c r="LN15" s="52"/>
      <c r="LO15" s="52"/>
      <c r="LP15" s="52"/>
      <c r="LQ15" s="52"/>
      <c r="LR15" s="52"/>
      <c r="LS15" s="52"/>
      <c r="LT15" s="52"/>
      <c r="LU15" s="52"/>
      <c r="LV15" s="52"/>
      <c r="LW15" s="52"/>
      <c r="LX15" s="52"/>
      <c r="LY15" s="52"/>
      <c r="LZ15" s="52"/>
      <c r="MA15" s="52"/>
      <c r="MB15" s="52"/>
      <c r="MC15" s="52"/>
      <c r="MD15" s="52"/>
      <c r="ME15" s="52"/>
      <c r="MF15" s="52"/>
      <c r="MG15" s="52"/>
      <c r="MH15" s="52"/>
      <c r="MI15" s="52"/>
      <c r="MJ15" s="52"/>
      <c r="MK15" s="52"/>
      <c r="ML15" s="52"/>
      <c r="MM15" s="52"/>
      <c r="MN15" s="52"/>
      <c r="MO15" s="52"/>
      <c r="MP15" s="52"/>
      <c r="MQ15" s="52"/>
      <c r="MR15" s="52"/>
      <c r="MS15" s="52"/>
      <c r="MT15" s="52"/>
      <c r="MU15" s="52"/>
      <c r="MV15" s="52"/>
      <c r="MW15" s="52"/>
      <c r="MX15" s="52"/>
      <c r="MY15" s="52"/>
      <c r="MZ15" s="52"/>
      <c r="NA15" s="52"/>
      <c r="NB15" s="52"/>
      <c r="NC15" s="52"/>
      <c r="ND15" s="52"/>
      <c r="NE15" s="52"/>
      <c r="NF15" s="52"/>
      <c r="NG15" s="52"/>
      <c r="NH15" s="52"/>
      <c r="NI15" s="52"/>
      <c r="NJ15" s="52"/>
      <c r="NK15" s="52"/>
      <c r="NL15" s="52"/>
      <c r="NM15" s="52"/>
      <c r="NN15" s="52"/>
      <c r="NO15" s="52"/>
      <c r="NP15" s="52"/>
      <c r="NQ15" s="52"/>
      <c r="NR15" s="52"/>
      <c r="NS15" s="52"/>
      <c r="NT15" s="52"/>
      <c r="NU15" s="52"/>
      <c r="NV15" s="52"/>
      <c r="NW15" s="52"/>
      <c r="NX15" s="52"/>
      <c r="NY15" s="52"/>
      <c r="NZ15" s="52"/>
      <c r="OA15" s="52"/>
      <c r="OB15" s="52"/>
      <c r="OC15" s="52"/>
      <c r="OD15" s="52"/>
      <c r="OE15" s="52"/>
      <c r="OF15" s="52"/>
      <c r="OG15" s="52"/>
      <c r="OH15" s="52"/>
      <c r="OI15" s="52"/>
      <c r="OJ15" s="52"/>
      <c r="OK15" s="52"/>
      <c r="OL15" s="52"/>
      <c r="OM15" s="52"/>
      <c r="ON15" s="52"/>
    </row>
    <row r="16" spans="1:404" x14ac:dyDescent="0.25">
      <c r="C16" s="53"/>
      <c r="D16" s="54"/>
      <c r="E16" s="45"/>
      <c r="F16" s="45"/>
      <c r="G16" s="46" t="b">
        <v>0</v>
      </c>
      <c r="H16" s="47">
        <f t="shared" si="0"/>
        <v>0</v>
      </c>
      <c r="I16" s="48">
        <f t="shared" ref="I16:I35" si="2">H2</f>
        <v>44054</v>
      </c>
      <c r="J16" s="107">
        <f>F2</f>
        <v>0</v>
      </c>
      <c r="K16" s="52"/>
      <c r="L16" s="61">
        <v>1</v>
      </c>
      <c r="M16" s="61">
        <v>15</v>
      </c>
      <c r="N16" s="62" t="s">
        <v>15</v>
      </c>
      <c r="O16" s="52"/>
      <c r="P16" s="52"/>
      <c r="Q16" s="52"/>
      <c r="R16" s="52"/>
      <c r="S16" s="52"/>
      <c r="T16" s="52"/>
      <c r="U16" s="52"/>
      <c r="V16" s="52"/>
      <c r="W16" s="52"/>
      <c r="X16" s="52"/>
      <c r="Y16" s="52"/>
      <c r="Z16" s="52"/>
      <c r="AA16" s="52"/>
      <c r="AB16" s="52"/>
      <c r="AC16" s="52"/>
      <c r="AD16" s="52"/>
      <c r="AE16" s="52"/>
      <c r="AF16" s="52"/>
      <c r="AG16" s="52"/>
      <c r="AH16" s="52"/>
      <c r="AI16" s="52"/>
      <c r="AJ16" s="52"/>
      <c r="AK16" s="52"/>
      <c r="AL16" s="52"/>
      <c r="AM16" s="52"/>
      <c r="AN16" s="52"/>
      <c r="AO16" s="52"/>
      <c r="AP16" s="52"/>
      <c r="AQ16" s="52"/>
      <c r="AR16" s="52"/>
      <c r="AS16" s="52"/>
      <c r="AT16" s="52"/>
      <c r="AU16" s="52"/>
      <c r="AV16" s="52"/>
      <c r="AW16" s="52"/>
      <c r="AX16" s="52"/>
      <c r="AY16" s="52"/>
      <c r="AZ16" s="52"/>
      <c r="BA16" s="52"/>
      <c r="BB16" s="52"/>
      <c r="BC16" s="52"/>
      <c r="BD16" s="52"/>
      <c r="BE16" s="52"/>
      <c r="BF16" s="52"/>
      <c r="BG16" s="52"/>
      <c r="BH16" s="52"/>
      <c r="BI16" s="52"/>
      <c r="BJ16" s="52"/>
      <c r="BK16" s="52"/>
      <c r="BL16" s="52"/>
      <c r="BM16" s="52"/>
      <c r="BN16" s="52"/>
      <c r="BO16" s="52"/>
      <c r="BP16" s="52"/>
      <c r="BQ16" s="52"/>
      <c r="BR16" s="52"/>
      <c r="BS16" s="52"/>
      <c r="BT16" s="52"/>
      <c r="BU16" s="52"/>
      <c r="BV16" s="52"/>
      <c r="BW16" s="52"/>
      <c r="BX16" s="52"/>
      <c r="BY16" s="52"/>
      <c r="BZ16" s="52"/>
      <c r="CA16" s="52"/>
      <c r="CB16" s="52"/>
      <c r="CC16" s="52"/>
      <c r="CD16" s="52"/>
      <c r="CE16" s="52"/>
      <c r="CF16" s="52"/>
      <c r="CG16" s="52"/>
      <c r="CH16" s="52"/>
      <c r="CI16" s="52"/>
      <c r="CJ16" s="52"/>
      <c r="CK16" s="52"/>
      <c r="CL16" s="52"/>
      <c r="CM16" s="52"/>
      <c r="CN16" s="52"/>
      <c r="CO16" s="52"/>
      <c r="CP16" s="52"/>
      <c r="CQ16" s="52"/>
      <c r="CR16" s="52"/>
      <c r="CS16" s="52"/>
      <c r="CT16" s="52"/>
      <c r="CU16" s="52"/>
      <c r="CV16" s="52"/>
      <c r="CW16" s="52"/>
      <c r="CX16" s="52"/>
      <c r="CY16" s="52"/>
      <c r="CZ16" s="52"/>
      <c r="DA16" s="52"/>
      <c r="DB16" s="52"/>
      <c r="DC16" s="52"/>
      <c r="DD16" s="52"/>
      <c r="DE16" s="52"/>
      <c r="DF16" s="52"/>
      <c r="DG16" s="52"/>
      <c r="DH16" s="52"/>
      <c r="DI16" s="52"/>
      <c r="DJ16" s="52"/>
      <c r="DK16" s="52"/>
      <c r="DL16" s="52"/>
      <c r="DM16" s="52"/>
      <c r="DN16" s="52"/>
      <c r="DO16" s="52"/>
      <c r="DP16" s="52"/>
      <c r="DQ16" s="52"/>
      <c r="DR16" s="52"/>
      <c r="DS16" s="52"/>
      <c r="DT16" s="52"/>
      <c r="DU16" s="52"/>
      <c r="DV16" s="52"/>
      <c r="DW16" s="52"/>
      <c r="DX16" s="52"/>
      <c r="DY16" s="52"/>
      <c r="DZ16" s="52"/>
      <c r="EA16" s="52"/>
      <c r="EB16" s="52"/>
      <c r="EC16" s="52"/>
      <c r="ED16" s="52"/>
      <c r="EE16" s="52"/>
      <c r="EF16" s="52"/>
      <c r="EG16" s="52"/>
      <c r="EH16" s="52"/>
      <c r="EI16" s="52"/>
      <c r="EJ16" s="52"/>
      <c r="EK16" s="52"/>
      <c r="EL16" s="52"/>
      <c r="EM16" s="52"/>
      <c r="EN16" s="52"/>
      <c r="EO16" s="52"/>
      <c r="EP16" s="52"/>
      <c r="EQ16" s="52"/>
      <c r="ER16" s="52"/>
      <c r="ES16" s="52"/>
      <c r="ET16" s="52"/>
      <c r="EU16" s="52"/>
      <c r="EV16" s="52"/>
      <c r="EW16" s="52"/>
      <c r="EX16" s="52"/>
      <c r="EY16" s="52"/>
      <c r="EZ16" s="52"/>
      <c r="FA16" s="52"/>
      <c r="FB16" s="52"/>
      <c r="FC16" s="52"/>
      <c r="FD16" s="52"/>
      <c r="FE16" s="52"/>
      <c r="FF16" s="52"/>
      <c r="FG16" s="52"/>
      <c r="FH16" s="52"/>
      <c r="FI16" s="52"/>
      <c r="FJ16" s="52"/>
      <c r="FK16" s="52"/>
      <c r="FL16" s="52"/>
      <c r="FM16" s="52"/>
      <c r="FN16" s="52"/>
      <c r="FO16" s="52"/>
      <c r="FP16" s="52"/>
      <c r="FQ16" s="52"/>
      <c r="FR16" s="52"/>
      <c r="FS16" s="52"/>
      <c r="FT16" s="52"/>
      <c r="FU16" s="52"/>
      <c r="FV16" s="52"/>
      <c r="FW16" s="52"/>
      <c r="FX16" s="52"/>
      <c r="FY16" s="52"/>
      <c r="FZ16" s="52"/>
      <c r="GA16" s="52"/>
      <c r="GB16" s="52"/>
      <c r="GC16" s="52"/>
      <c r="GD16" s="52"/>
      <c r="GE16" s="52"/>
      <c r="GF16" s="52"/>
      <c r="GG16" s="52"/>
      <c r="GH16" s="52"/>
      <c r="GI16" s="52"/>
      <c r="GJ16" s="52"/>
      <c r="GK16" s="52"/>
      <c r="GL16" s="52"/>
      <c r="GM16" s="52"/>
      <c r="GN16" s="52"/>
      <c r="GO16" s="52"/>
      <c r="GP16" s="52"/>
      <c r="GQ16" s="52"/>
      <c r="GR16" s="52"/>
      <c r="GS16" s="52"/>
      <c r="GT16" s="52"/>
      <c r="GU16" s="52"/>
      <c r="GV16" s="52"/>
      <c r="GW16" s="52"/>
      <c r="GX16" s="52"/>
      <c r="GY16" s="52"/>
      <c r="GZ16" s="52"/>
      <c r="HA16" s="52"/>
      <c r="HB16" s="52"/>
      <c r="HC16" s="52"/>
      <c r="HD16" s="52"/>
      <c r="HE16" s="52"/>
      <c r="HF16" s="52"/>
      <c r="HG16" s="52"/>
      <c r="HH16" s="52"/>
      <c r="HI16" s="52"/>
      <c r="HJ16" s="52"/>
      <c r="HK16" s="52"/>
      <c r="HL16" s="52"/>
      <c r="HM16" s="52"/>
      <c r="HN16" s="52"/>
      <c r="HO16" s="52"/>
      <c r="HP16" s="52"/>
      <c r="HQ16" s="52"/>
      <c r="HR16" s="52"/>
      <c r="HS16" s="52"/>
      <c r="HT16" s="52"/>
      <c r="HU16" s="52"/>
      <c r="HV16" s="52"/>
      <c r="HW16" s="52"/>
      <c r="HX16" s="52"/>
      <c r="HY16" s="52"/>
      <c r="HZ16" s="52"/>
      <c r="IA16" s="52"/>
      <c r="IB16" s="52"/>
      <c r="IC16" s="52"/>
      <c r="ID16" s="52"/>
      <c r="IE16" s="52"/>
      <c r="IF16" s="52"/>
      <c r="IG16" s="52"/>
      <c r="IH16" s="52"/>
      <c r="II16" s="52"/>
      <c r="IJ16" s="52"/>
      <c r="IK16" s="52"/>
      <c r="IL16" s="52"/>
      <c r="IM16" s="52"/>
      <c r="IN16" s="52"/>
      <c r="IO16" s="52"/>
      <c r="IP16" s="52"/>
      <c r="IQ16" s="52"/>
      <c r="IR16" s="52"/>
      <c r="IS16" s="52"/>
      <c r="IT16" s="52"/>
      <c r="IU16" s="52"/>
      <c r="IV16" s="52"/>
      <c r="IW16" s="52"/>
      <c r="IX16" s="52"/>
      <c r="IY16" s="52"/>
      <c r="IZ16" s="52"/>
      <c r="JA16" s="52"/>
      <c r="JB16" s="52"/>
      <c r="JC16" s="52"/>
      <c r="JD16" s="52"/>
      <c r="JE16" s="52"/>
      <c r="JF16" s="52"/>
      <c r="JG16" s="52"/>
      <c r="JH16" s="52"/>
      <c r="JI16" s="52"/>
      <c r="JJ16" s="52"/>
      <c r="JK16" s="52"/>
      <c r="JL16" s="52"/>
      <c r="JM16" s="52"/>
      <c r="JN16" s="52"/>
      <c r="JO16" s="52"/>
      <c r="JP16" s="52"/>
      <c r="JQ16" s="52"/>
      <c r="JR16" s="52"/>
      <c r="JS16" s="52"/>
      <c r="JT16" s="52"/>
      <c r="JU16" s="52"/>
      <c r="JV16" s="52"/>
      <c r="JW16" s="52"/>
      <c r="JX16" s="52"/>
      <c r="JY16" s="52"/>
      <c r="JZ16" s="52"/>
      <c r="KA16" s="52"/>
      <c r="KB16" s="52"/>
      <c r="KC16" s="52"/>
      <c r="KD16" s="52"/>
      <c r="KE16" s="52"/>
      <c r="KF16" s="52"/>
      <c r="KG16" s="52"/>
      <c r="KH16" s="52"/>
      <c r="KI16" s="52"/>
      <c r="KJ16" s="52"/>
      <c r="KK16" s="52"/>
      <c r="KL16" s="52"/>
      <c r="KM16" s="52"/>
      <c r="KN16" s="52"/>
      <c r="KO16" s="52"/>
      <c r="KP16" s="52"/>
      <c r="KQ16" s="52"/>
      <c r="KR16" s="52"/>
      <c r="KS16" s="52"/>
      <c r="KT16" s="52"/>
      <c r="KU16" s="52"/>
      <c r="KV16" s="52"/>
      <c r="KW16" s="52"/>
      <c r="KX16" s="52"/>
      <c r="KY16" s="52"/>
      <c r="KZ16" s="52"/>
      <c r="LA16" s="52"/>
      <c r="LB16" s="52"/>
      <c r="LC16" s="52"/>
      <c r="LD16" s="52"/>
      <c r="LE16" s="52"/>
      <c r="LF16" s="52"/>
      <c r="LG16" s="52"/>
      <c r="LH16" s="52"/>
      <c r="LI16" s="52"/>
      <c r="LJ16" s="52"/>
      <c r="LK16" s="52"/>
      <c r="LL16" s="52"/>
      <c r="LM16" s="52"/>
      <c r="LN16" s="52"/>
      <c r="LO16" s="52"/>
      <c r="LP16" s="52"/>
      <c r="LQ16" s="52"/>
      <c r="LR16" s="52"/>
      <c r="LS16" s="52"/>
      <c r="LT16" s="52"/>
      <c r="LU16" s="52"/>
      <c r="LV16" s="52"/>
      <c r="LW16" s="52"/>
      <c r="LX16" s="52"/>
      <c r="LY16" s="52"/>
      <c r="LZ16" s="52"/>
      <c r="MA16" s="52"/>
      <c r="MB16" s="52"/>
      <c r="MC16" s="52"/>
      <c r="MD16" s="52"/>
      <c r="ME16" s="52"/>
      <c r="MF16" s="52"/>
      <c r="MG16" s="52"/>
      <c r="MH16" s="52"/>
      <c r="MI16" s="52"/>
      <c r="MJ16" s="52"/>
      <c r="MK16" s="52"/>
      <c r="ML16" s="52"/>
      <c r="MM16" s="52"/>
      <c r="MN16" s="52"/>
      <c r="MO16" s="52"/>
      <c r="MP16" s="52"/>
      <c r="MQ16" s="52"/>
      <c r="MR16" s="52"/>
      <c r="MS16" s="52"/>
      <c r="MT16" s="52"/>
      <c r="MU16" s="52"/>
      <c r="MV16" s="52"/>
      <c r="MW16" s="52"/>
      <c r="MX16" s="52"/>
      <c r="MY16" s="52"/>
      <c r="MZ16" s="52"/>
      <c r="NA16" s="52"/>
      <c r="NB16" s="52"/>
      <c r="NC16" s="52"/>
      <c r="ND16" s="52"/>
      <c r="NE16" s="52"/>
      <c r="NF16" s="52"/>
      <c r="NG16" s="52"/>
      <c r="NH16" s="52"/>
      <c r="NI16" s="52"/>
      <c r="NJ16" s="52"/>
      <c r="NK16" s="52"/>
      <c r="NL16" s="52"/>
      <c r="NM16" s="52"/>
      <c r="NN16" s="52"/>
      <c r="NO16" s="52"/>
      <c r="NP16" s="52"/>
      <c r="NQ16" s="52"/>
      <c r="NR16" s="52"/>
      <c r="NS16" s="52"/>
      <c r="NT16" s="52"/>
      <c r="NU16" s="52"/>
      <c r="NV16" s="52"/>
      <c r="NW16" s="52"/>
      <c r="NX16" s="52"/>
      <c r="NY16" s="52"/>
      <c r="NZ16" s="52"/>
      <c r="OA16" s="52"/>
      <c r="OB16" s="52"/>
      <c r="OC16" s="52"/>
      <c r="OD16" s="52"/>
      <c r="OE16" s="52"/>
      <c r="OF16" s="52"/>
      <c r="OG16" s="52"/>
      <c r="OH16" s="52"/>
      <c r="OI16" s="52"/>
      <c r="OJ16" s="52"/>
      <c r="OK16" s="52"/>
      <c r="OL16" s="52"/>
    </row>
    <row r="17" spans="4:402" x14ac:dyDescent="0.25">
      <c r="D17" s="52"/>
      <c r="E17" s="45"/>
      <c r="F17" s="45"/>
      <c r="G17" s="46" t="b">
        <v>0</v>
      </c>
      <c r="H17" s="47">
        <f t="shared" si="0"/>
        <v>0</v>
      </c>
      <c r="I17" s="48">
        <f t="shared" si="2"/>
        <v>44027</v>
      </c>
      <c r="J17" s="107">
        <f t="shared" ref="J17:J35" si="3">F3</f>
        <v>0</v>
      </c>
      <c r="K17" s="52"/>
      <c r="L17" s="61">
        <v>1</v>
      </c>
      <c r="M17" s="61">
        <v>16</v>
      </c>
      <c r="N17" s="62" t="s">
        <v>16</v>
      </c>
      <c r="O17" s="52"/>
      <c r="P17" s="52"/>
      <c r="Q17" s="52"/>
      <c r="R17" s="52"/>
      <c r="S17" s="52"/>
      <c r="T17" s="52"/>
      <c r="U17" s="52"/>
      <c r="V17" s="52"/>
      <c r="W17" s="52"/>
      <c r="X17" s="52"/>
      <c r="Y17" s="52"/>
      <c r="Z17" s="52"/>
      <c r="AA17" s="52"/>
      <c r="AB17" s="52"/>
      <c r="AC17" s="52"/>
      <c r="AD17" s="52"/>
      <c r="AE17" s="52"/>
      <c r="AF17" s="52"/>
      <c r="AG17" s="52"/>
      <c r="AH17" s="52"/>
      <c r="AI17" s="52"/>
      <c r="AJ17" s="52"/>
      <c r="AK17" s="52"/>
      <c r="AL17" s="52"/>
      <c r="AM17" s="52"/>
      <c r="AN17" s="52"/>
      <c r="AO17" s="52"/>
      <c r="AP17" s="52"/>
      <c r="AQ17" s="52"/>
      <c r="AR17" s="52"/>
      <c r="AS17" s="52"/>
      <c r="AT17" s="52"/>
      <c r="AU17" s="52"/>
      <c r="AV17" s="52"/>
      <c r="AW17" s="52"/>
      <c r="AX17" s="52"/>
      <c r="AY17" s="52"/>
      <c r="AZ17" s="52"/>
      <c r="BA17" s="52"/>
      <c r="BB17" s="52"/>
      <c r="BC17" s="52"/>
      <c r="BD17" s="52"/>
      <c r="BE17" s="52"/>
      <c r="BF17" s="52"/>
      <c r="BG17" s="52"/>
      <c r="BH17" s="52"/>
      <c r="BI17" s="52"/>
      <c r="BJ17" s="52"/>
      <c r="BK17" s="52"/>
      <c r="BL17" s="52"/>
      <c r="BM17" s="52"/>
      <c r="BN17" s="52"/>
      <c r="BO17" s="52"/>
      <c r="BP17" s="52"/>
      <c r="BQ17" s="52"/>
      <c r="BR17" s="52"/>
      <c r="BS17" s="52"/>
      <c r="BT17" s="52"/>
      <c r="BU17" s="52"/>
      <c r="BV17" s="52"/>
      <c r="BW17" s="52"/>
      <c r="BX17" s="52"/>
      <c r="BY17" s="52"/>
      <c r="BZ17" s="52"/>
      <c r="CA17" s="52"/>
      <c r="CB17" s="52"/>
      <c r="CC17" s="52"/>
      <c r="CD17" s="52"/>
      <c r="CE17" s="52"/>
      <c r="CF17" s="52"/>
      <c r="CG17" s="52"/>
      <c r="CH17" s="52"/>
      <c r="CI17" s="52"/>
      <c r="CJ17" s="52"/>
      <c r="CK17" s="52"/>
      <c r="CL17" s="52"/>
      <c r="CM17" s="52"/>
      <c r="CN17" s="52"/>
      <c r="CO17" s="52"/>
      <c r="CP17" s="52"/>
      <c r="CQ17" s="52"/>
      <c r="CR17" s="52"/>
      <c r="CS17" s="52"/>
      <c r="CT17" s="52"/>
      <c r="CU17" s="52"/>
      <c r="CV17" s="52"/>
      <c r="CW17" s="52"/>
      <c r="CX17" s="52"/>
      <c r="CY17" s="52"/>
      <c r="CZ17" s="52"/>
      <c r="DA17" s="52"/>
      <c r="DB17" s="52"/>
      <c r="DC17" s="52"/>
      <c r="DD17" s="52"/>
      <c r="DE17" s="52"/>
      <c r="DF17" s="52"/>
      <c r="DG17" s="52"/>
      <c r="DH17" s="52"/>
      <c r="DI17" s="52"/>
      <c r="DJ17" s="52"/>
      <c r="DK17" s="52"/>
      <c r="DL17" s="52"/>
      <c r="DM17" s="52"/>
      <c r="DN17" s="52"/>
      <c r="DO17" s="52"/>
      <c r="DP17" s="52"/>
      <c r="DQ17" s="52"/>
      <c r="DR17" s="52"/>
      <c r="DS17" s="52"/>
      <c r="DT17" s="52"/>
      <c r="DU17" s="52"/>
      <c r="DV17" s="52"/>
      <c r="DW17" s="52"/>
      <c r="DX17" s="52"/>
      <c r="DY17" s="52"/>
      <c r="DZ17" s="52"/>
      <c r="EA17" s="52"/>
      <c r="EB17" s="52"/>
      <c r="EC17" s="52"/>
      <c r="ED17" s="52"/>
      <c r="EE17" s="52"/>
      <c r="EF17" s="52"/>
      <c r="EG17" s="52"/>
      <c r="EH17" s="52"/>
      <c r="EI17" s="52"/>
      <c r="EJ17" s="52"/>
      <c r="EK17" s="52"/>
      <c r="EL17" s="52"/>
      <c r="EM17" s="52"/>
      <c r="EN17" s="52"/>
      <c r="EO17" s="52"/>
      <c r="EP17" s="52"/>
      <c r="EQ17" s="52"/>
      <c r="ER17" s="52"/>
      <c r="ES17" s="52"/>
      <c r="ET17" s="52"/>
      <c r="EU17" s="52"/>
      <c r="EV17" s="52"/>
      <c r="EW17" s="52"/>
      <c r="EX17" s="52"/>
      <c r="EY17" s="52"/>
      <c r="EZ17" s="52"/>
      <c r="FA17" s="52"/>
      <c r="FB17" s="52"/>
      <c r="FC17" s="52"/>
      <c r="FD17" s="52"/>
      <c r="FE17" s="52"/>
      <c r="FF17" s="52"/>
      <c r="FG17" s="52"/>
      <c r="FH17" s="52"/>
      <c r="FI17" s="52"/>
      <c r="FJ17" s="52"/>
      <c r="FK17" s="52"/>
      <c r="FL17" s="52"/>
      <c r="FM17" s="52"/>
      <c r="FN17" s="52"/>
      <c r="FO17" s="52"/>
      <c r="FP17" s="52"/>
      <c r="FQ17" s="52"/>
      <c r="FR17" s="52"/>
      <c r="FS17" s="52"/>
      <c r="FT17" s="52"/>
      <c r="FU17" s="52"/>
      <c r="FV17" s="52"/>
      <c r="FW17" s="52"/>
      <c r="FX17" s="52"/>
      <c r="FY17" s="52"/>
      <c r="FZ17" s="52"/>
      <c r="GA17" s="52"/>
      <c r="GB17" s="52"/>
      <c r="GC17" s="52"/>
      <c r="GD17" s="52"/>
      <c r="GE17" s="52"/>
      <c r="GF17" s="52"/>
      <c r="GG17" s="52"/>
      <c r="GH17" s="52"/>
      <c r="GI17" s="52"/>
      <c r="GJ17" s="52"/>
      <c r="GK17" s="52"/>
      <c r="GL17" s="52"/>
      <c r="GM17" s="52"/>
      <c r="GN17" s="52"/>
      <c r="GO17" s="52"/>
      <c r="GP17" s="52"/>
      <c r="GQ17" s="52"/>
      <c r="GR17" s="52"/>
      <c r="GS17" s="52"/>
      <c r="GT17" s="52"/>
      <c r="GU17" s="52"/>
      <c r="GV17" s="52"/>
      <c r="GW17" s="52"/>
      <c r="GX17" s="52"/>
      <c r="GY17" s="52"/>
      <c r="GZ17" s="52"/>
      <c r="HA17" s="52"/>
      <c r="HB17" s="52"/>
      <c r="HC17" s="52"/>
      <c r="HD17" s="52"/>
      <c r="HE17" s="52"/>
      <c r="HF17" s="52"/>
      <c r="HG17" s="52"/>
      <c r="HH17" s="52"/>
      <c r="HI17" s="52"/>
      <c r="HJ17" s="52"/>
      <c r="HK17" s="52"/>
      <c r="HL17" s="52"/>
      <c r="HM17" s="52"/>
      <c r="HN17" s="52"/>
      <c r="HO17" s="52"/>
      <c r="HP17" s="52"/>
      <c r="HQ17" s="52"/>
      <c r="HR17" s="52"/>
      <c r="HS17" s="52"/>
      <c r="HT17" s="52"/>
      <c r="HU17" s="52"/>
      <c r="HV17" s="52"/>
      <c r="HW17" s="52"/>
      <c r="HX17" s="52"/>
      <c r="HY17" s="52"/>
      <c r="HZ17" s="52"/>
      <c r="IA17" s="52"/>
      <c r="IB17" s="52"/>
      <c r="IC17" s="52"/>
      <c r="ID17" s="52"/>
      <c r="IE17" s="52"/>
      <c r="IF17" s="52"/>
      <c r="IG17" s="52"/>
      <c r="IH17" s="52"/>
      <c r="II17" s="52"/>
      <c r="IJ17" s="52"/>
      <c r="IK17" s="52"/>
      <c r="IL17" s="52"/>
      <c r="IM17" s="52"/>
      <c r="IN17" s="52"/>
      <c r="IO17" s="52"/>
      <c r="IP17" s="52"/>
      <c r="IQ17" s="52"/>
      <c r="IR17" s="52"/>
      <c r="IS17" s="52"/>
      <c r="IT17" s="52"/>
      <c r="IU17" s="52"/>
      <c r="IV17" s="52"/>
      <c r="IW17" s="52"/>
      <c r="IX17" s="52"/>
      <c r="IY17" s="52"/>
      <c r="IZ17" s="52"/>
      <c r="JA17" s="52"/>
      <c r="JB17" s="52"/>
      <c r="JC17" s="52"/>
      <c r="JD17" s="52"/>
      <c r="JE17" s="52"/>
      <c r="JF17" s="52"/>
      <c r="JG17" s="52"/>
      <c r="JH17" s="52"/>
      <c r="JI17" s="52"/>
      <c r="JJ17" s="52"/>
      <c r="JK17" s="52"/>
      <c r="JL17" s="52"/>
      <c r="JM17" s="52"/>
      <c r="JN17" s="52"/>
      <c r="JO17" s="52"/>
      <c r="JP17" s="52"/>
      <c r="JQ17" s="52"/>
      <c r="JR17" s="52"/>
      <c r="JS17" s="52"/>
      <c r="JT17" s="52"/>
      <c r="JU17" s="52"/>
      <c r="JV17" s="52"/>
      <c r="JW17" s="52"/>
      <c r="JX17" s="52"/>
      <c r="JY17" s="52"/>
      <c r="JZ17" s="52"/>
      <c r="KA17" s="52"/>
      <c r="KB17" s="52"/>
      <c r="KC17" s="52"/>
      <c r="KD17" s="52"/>
      <c r="KE17" s="52"/>
      <c r="KF17" s="52"/>
      <c r="KG17" s="52"/>
      <c r="KH17" s="52"/>
      <c r="KI17" s="52"/>
      <c r="KJ17" s="52"/>
      <c r="KK17" s="52"/>
      <c r="KL17" s="52"/>
      <c r="KM17" s="52"/>
      <c r="KN17" s="52"/>
      <c r="KO17" s="52"/>
      <c r="KP17" s="52"/>
      <c r="KQ17" s="52"/>
      <c r="KR17" s="52"/>
      <c r="KS17" s="52"/>
      <c r="KT17" s="52"/>
      <c r="KU17" s="52"/>
      <c r="KV17" s="52"/>
      <c r="KW17" s="52"/>
      <c r="KX17" s="52"/>
      <c r="KY17" s="52"/>
      <c r="KZ17" s="52"/>
      <c r="LA17" s="52"/>
      <c r="LB17" s="52"/>
      <c r="LC17" s="52"/>
      <c r="LD17" s="52"/>
      <c r="LE17" s="52"/>
      <c r="LF17" s="52"/>
      <c r="LG17" s="52"/>
      <c r="LH17" s="52"/>
      <c r="LI17" s="52"/>
      <c r="LJ17" s="52"/>
      <c r="LK17" s="52"/>
      <c r="LL17" s="52"/>
      <c r="LM17" s="52"/>
      <c r="LN17" s="52"/>
      <c r="LO17" s="52"/>
      <c r="LP17" s="52"/>
      <c r="LQ17" s="52"/>
      <c r="LR17" s="52"/>
      <c r="LS17" s="52"/>
      <c r="LT17" s="52"/>
      <c r="LU17" s="52"/>
      <c r="LV17" s="52"/>
      <c r="LW17" s="52"/>
      <c r="LX17" s="52"/>
      <c r="LY17" s="52"/>
      <c r="LZ17" s="52"/>
      <c r="MA17" s="52"/>
      <c r="MB17" s="52"/>
      <c r="MC17" s="52"/>
      <c r="MD17" s="52"/>
      <c r="ME17" s="52"/>
      <c r="MF17" s="52"/>
      <c r="MG17" s="52"/>
      <c r="MH17" s="52"/>
      <c r="MI17" s="52"/>
      <c r="MJ17" s="52"/>
      <c r="MK17" s="52"/>
      <c r="ML17" s="52"/>
      <c r="MM17" s="52"/>
      <c r="MN17" s="52"/>
      <c r="MO17" s="52"/>
      <c r="MP17" s="52"/>
      <c r="MQ17" s="52"/>
      <c r="MR17" s="52"/>
      <c r="MS17" s="52"/>
      <c r="MT17" s="52"/>
      <c r="MU17" s="52"/>
      <c r="MV17" s="52"/>
      <c r="MW17" s="52"/>
      <c r="MX17" s="52"/>
      <c r="MY17" s="52"/>
      <c r="MZ17" s="52"/>
      <c r="NA17" s="52"/>
      <c r="NB17" s="52"/>
      <c r="NC17" s="52"/>
      <c r="ND17" s="52"/>
      <c r="NE17" s="52"/>
      <c r="NF17" s="52"/>
      <c r="NG17" s="52"/>
      <c r="NH17" s="52"/>
      <c r="NI17" s="52"/>
      <c r="NJ17" s="52"/>
      <c r="NK17" s="52"/>
      <c r="NL17" s="52"/>
      <c r="NM17" s="52"/>
      <c r="NN17" s="52"/>
      <c r="NO17" s="52"/>
      <c r="NP17" s="52"/>
      <c r="NQ17" s="52"/>
      <c r="NR17" s="52"/>
      <c r="NS17" s="52"/>
      <c r="NT17" s="52"/>
      <c r="NU17" s="52"/>
      <c r="NV17" s="52"/>
      <c r="NW17" s="52"/>
      <c r="NX17" s="52"/>
      <c r="NY17" s="52"/>
      <c r="NZ17" s="52"/>
      <c r="OA17" s="52"/>
      <c r="OB17" s="52"/>
      <c r="OC17" s="52"/>
      <c r="OD17" s="52"/>
      <c r="OE17" s="52"/>
      <c r="OF17" s="52"/>
      <c r="OG17" s="52"/>
      <c r="OH17" s="52"/>
      <c r="OI17" s="52"/>
      <c r="OJ17" s="52"/>
      <c r="OK17" s="52"/>
      <c r="OL17" s="52"/>
    </row>
    <row r="18" spans="4:402" x14ac:dyDescent="0.25">
      <c r="D18" s="52"/>
      <c r="E18" s="45"/>
      <c r="F18" s="45"/>
      <c r="G18" s="46" t="b">
        <v>0</v>
      </c>
      <c r="H18" s="47">
        <f t="shared" si="0"/>
        <v>0</v>
      </c>
      <c r="I18" s="48">
        <f t="shared" si="2"/>
        <v>0</v>
      </c>
      <c r="J18" s="107">
        <f t="shared" si="3"/>
        <v>0</v>
      </c>
      <c r="L18" s="61">
        <v>1</v>
      </c>
      <c r="M18" s="61">
        <v>17</v>
      </c>
      <c r="N18" s="62" t="s">
        <v>17</v>
      </c>
    </row>
    <row r="19" spans="4:402" x14ac:dyDescent="0.25">
      <c r="E19" s="45"/>
      <c r="F19" s="45"/>
      <c r="G19" s="46" t="b">
        <v>0</v>
      </c>
      <c r="H19" s="47">
        <f t="shared" si="0"/>
        <v>0</v>
      </c>
      <c r="I19" s="48">
        <f t="shared" si="2"/>
        <v>0</v>
      </c>
      <c r="J19" s="107">
        <f t="shared" si="3"/>
        <v>0</v>
      </c>
      <c r="L19" s="61">
        <v>1</v>
      </c>
      <c r="M19" s="61">
        <v>18</v>
      </c>
      <c r="N19" s="62" t="s">
        <v>18</v>
      </c>
    </row>
    <row r="20" spans="4:402" x14ac:dyDescent="0.25">
      <c r="E20" s="45"/>
      <c r="F20" s="45"/>
      <c r="G20" s="46" t="b">
        <v>0</v>
      </c>
      <c r="H20" s="47">
        <f t="shared" si="0"/>
        <v>0</v>
      </c>
      <c r="I20" s="48">
        <f t="shared" si="2"/>
        <v>0</v>
      </c>
      <c r="J20" s="107">
        <f t="shared" si="3"/>
        <v>0</v>
      </c>
      <c r="L20" s="61">
        <v>1</v>
      </c>
      <c r="M20" s="61">
        <v>19</v>
      </c>
      <c r="N20" s="62" t="s">
        <v>19</v>
      </c>
    </row>
    <row r="21" spans="4:402" x14ac:dyDescent="0.25">
      <c r="E21" s="45"/>
      <c r="F21" s="45"/>
      <c r="G21" s="46" t="b">
        <v>0</v>
      </c>
      <c r="H21" s="47">
        <f t="shared" si="0"/>
        <v>0</v>
      </c>
      <c r="I21" s="48">
        <f t="shared" si="2"/>
        <v>0</v>
      </c>
      <c r="J21" s="107">
        <f t="shared" si="3"/>
        <v>0</v>
      </c>
      <c r="L21" s="61">
        <v>1</v>
      </c>
      <c r="M21" s="61">
        <v>20</v>
      </c>
      <c r="N21" s="62" t="s">
        <v>20</v>
      </c>
    </row>
    <row r="22" spans="4:402" x14ac:dyDescent="0.25">
      <c r="E22" s="50"/>
      <c r="F22" s="55"/>
      <c r="G22" s="51"/>
      <c r="H22" s="51"/>
      <c r="I22" s="48">
        <f t="shared" si="2"/>
        <v>0</v>
      </c>
      <c r="J22" s="107">
        <f t="shared" si="3"/>
        <v>0</v>
      </c>
      <c r="L22" s="61">
        <v>1</v>
      </c>
      <c r="M22" s="61">
        <v>21</v>
      </c>
      <c r="N22" s="62" t="s">
        <v>21</v>
      </c>
    </row>
    <row r="23" spans="4:402" x14ac:dyDescent="0.25">
      <c r="E23" s="56"/>
      <c r="F23" s="56"/>
      <c r="G23" s="57"/>
      <c r="H23" s="57"/>
      <c r="I23" s="48">
        <f t="shared" si="2"/>
        <v>0</v>
      </c>
      <c r="J23" s="107">
        <f t="shared" si="3"/>
        <v>0</v>
      </c>
      <c r="L23" s="61">
        <v>1</v>
      </c>
      <c r="M23" s="61">
        <v>22</v>
      </c>
      <c r="N23" s="62" t="s">
        <v>22</v>
      </c>
    </row>
    <row r="24" spans="4:402" x14ac:dyDescent="0.25">
      <c r="E24" s="56"/>
      <c r="F24" s="56"/>
      <c r="G24" s="57"/>
      <c r="H24" s="57"/>
      <c r="I24" s="48">
        <f t="shared" si="2"/>
        <v>0</v>
      </c>
      <c r="J24" s="107">
        <f t="shared" si="3"/>
        <v>0</v>
      </c>
      <c r="L24" s="61">
        <v>1</v>
      </c>
      <c r="M24" s="61">
        <v>23</v>
      </c>
      <c r="N24" s="62" t="s">
        <v>23</v>
      </c>
    </row>
    <row r="25" spans="4:402" x14ac:dyDescent="0.25">
      <c r="E25" s="56"/>
      <c r="F25" s="56"/>
      <c r="G25" s="57"/>
      <c r="H25" s="57"/>
      <c r="I25" s="48">
        <f t="shared" si="2"/>
        <v>0</v>
      </c>
      <c r="J25" s="107">
        <f t="shared" si="3"/>
        <v>0</v>
      </c>
      <c r="L25" s="61">
        <v>1</v>
      </c>
      <c r="M25" s="61">
        <v>24</v>
      </c>
      <c r="N25" s="62" t="s">
        <v>24</v>
      </c>
    </row>
    <row r="26" spans="4:402" x14ac:dyDescent="0.25">
      <c r="E26" s="56"/>
      <c r="F26" s="56"/>
      <c r="G26" s="57"/>
      <c r="H26" s="57"/>
      <c r="I26" s="48">
        <f t="shared" si="2"/>
        <v>0</v>
      </c>
      <c r="J26" s="107">
        <f t="shared" si="3"/>
        <v>0</v>
      </c>
      <c r="L26" s="61">
        <v>1</v>
      </c>
      <c r="M26" s="61">
        <v>25</v>
      </c>
      <c r="N26" s="62" t="s">
        <v>25</v>
      </c>
    </row>
    <row r="27" spans="4:402" x14ac:dyDescent="0.25">
      <c r="E27" s="56"/>
      <c r="F27" s="56"/>
      <c r="G27" s="57"/>
      <c r="H27" s="57"/>
      <c r="I27" s="48">
        <f t="shared" si="2"/>
        <v>0</v>
      </c>
      <c r="J27" s="107">
        <f t="shared" si="3"/>
        <v>0</v>
      </c>
      <c r="L27" s="61">
        <v>1</v>
      </c>
      <c r="M27" s="61">
        <v>26</v>
      </c>
      <c r="N27" s="62" t="s">
        <v>26</v>
      </c>
    </row>
    <row r="28" spans="4:402" x14ac:dyDescent="0.25">
      <c r="E28" s="56"/>
      <c r="F28" s="56"/>
      <c r="G28" s="57"/>
      <c r="H28" s="57"/>
      <c r="I28" s="48">
        <f t="shared" si="2"/>
        <v>0</v>
      </c>
      <c r="J28" s="107">
        <f t="shared" si="3"/>
        <v>0</v>
      </c>
      <c r="L28" s="61">
        <v>1</v>
      </c>
      <c r="M28" s="61">
        <v>27</v>
      </c>
      <c r="N28" s="62" t="s">
        <v>27</v>
      </c>
    </row>
    <row r="29" spans="4:402" x14ac:dyDescent="0.25">
      <c r="E29" s="56"/>
      <c r="F29" s="56"/>
      <c r="G29" s="57"/>
      <c r="H29" s="57"/>
      <c r="I29" s="48">
        <f t="shared" si="2"/>
        <v>0</v>
      </c>
      <c r="J29" s="107">
        <f t="shared" si="3"/>
        <v>0</v>
      </c>
      <c r="L29" s="61">
        <v>1</v>
      </c>
      <c r="M29" s="61">
        <v>28</v>
      </c>
      <c r="N29" s="62" t="s">
        <v>28</v>
      </c>
    </row>
    <row r="30" spans="4:402" x14ac:dyDescent="0.25">
      <c r="E30" s="56"/>
      <c r="F30" s="56"/>
      <c r="G30" s="57"/>
      <c r="H30" s="57"/>
      <c r="I30" s="48">
        <f t="shared" si="2"/>
        <v>0</v>
      </c>
      <c r="J30" s="107">
        <f t="shared" si="3"/>
        <v>0</v>
      </c>
      <c r="L30" s="61">
        <v>1</v>
      </c>
      <c r="M30" s="61">
        <v>29</v>
      </c>
      <c r="N30" s="62" t="s">
        <v>29</v>
      </c>
    </row>
    <row r="31" spans="4:402" x14ac:dyDescent="0.25">
      <c r="E31" s="56"/>
      <c r="F31" s="56"/>
      <c r="G31" s="57"/>
      <c r="H31" s="57"/>
      <c r="I31" s="48">
        <f t="shared" si="2"/>
        <v>0</v>
      </c>
      <c r="J31" s="107">
        <f t="shared" si="3"/>
        <v>0</v>
      </c>
      <c r="L31" s="61">
        <v>1</v>
      </c>
      <c r="M31" s="61">
        <v>30</v>
      </c>
      <c r="N31" s="62" t="s">
        <v>30</v>
      </c>
    </row>
    <row r="32" spans="4:402" x14ac:dyDescent="0.25">
      <c r="E32" s="56"/>
      <c r="F32" s="56"/>
      <c r="G32" s="57"/>
      <c r="H32" s="57"/>
      <c r="I32" s="48">
        <f t="shared" si="2"/>
        <v>0</v>
      </c>
      <c r="J32" s="107">
        <f t="shared" si="3"/>
        <v>0</v>
      </c>
      <c r="L32" s="61">
        <v>1</v>
      </c>
      <c r="M32" s="61">
        <v>31</v>
      </c>
      <c r="N32" s="62" t="s">
        <v>31</v>
      </c>
    </row>
    <row r="33" spans="9:14" x14ac:dyDescent="0.25">
      <c r="I33" s="48">
        <f t="shared" si="2"/>
        <v>0</v>
      </c>
      <c r="J33" s="107">
        <f t="shared" si="3"/>
        <v>0</v>
      </c>
      <c r="L33" s="61">
        <v>2</v>
      </c>
      <c r="M33" s="61">
        <v>1</v>
      </c>
      <c r="N33" s="62" t="s">
        <v>32</v>
      </c>
    </row>
    <row r="34" spans="9:14" x14ac:dyDescent="0.25">
      <c r="I34" s="48">
        <f t="shared" si="2"/>
        <v>0</v>
      </c>
      <c r="J34" s="107">
        <f t="shared" si="3"/>
        <v>0</v>
      </c>
      <c r="L34" s="61">
        <v>2</v>
      </c>
      <c r="M34" s="61">
        <v>2</v>
      </c>
      <c r="N34" s="62" t="s">
        <v>33</v>
      </c>
    </row>
    <row r="35" spans="9:14" x14ac:dyDescent="0.25">
      <c r="I35" s="48">
        <f t="shared" si="2"/>
        <v>0</v>
      </c>
      <c r="J35" s="107">
        <f t="shared" si="3"/>
        <v>0</v>
      </c>
      <c r="L35" s="61">
        <v>2</v>
      </c>
      <c r="M35" s="61">
        <v>3</v>
      </c>
      <c r="N35" s="62" t="s">
        <v>34</v>
      </c>
    </row>
    <row r="36" spans="9:14" x14ac:dyDescent="0.25">
      <c r="I36" s="58"/>
      <c r="J36" s="58"/>
      <c r="L36" s="61">
        <v>2</v>
      </c>
      <c r="M36" s="61">
        <v>4</v>
      </c>
      <c r="N36" s="62" t="s">
        <v>35</v>
      </c>
    </row>
    <row r="37" spans="9:14" ht="15" customHeight="1" x14ac:dyDescent="0.25">
      <c r="L37" s="61">
        <v>2</v>
      </c>
      <c r="M37" s="61">
        <v>5</v>
      </c>
      <c r="N37" s="62" t="s">
        <v>36</v>
      </c>
    </row>
    <row r="38" spans="9:14" ht="15.75" customHeight="1" x14ac:dyDescent="0.25">
      <c r="L38" s="61">
        <v>2</v>
      </c>
      <c r="M38" s="61">
        <v>6</v>
      </c>
      <c r="N38" s="62" t="s">
        <v>37</v>
      </c>
    </row>
    <row r="39" spans="9:14" x14ac:dyDescent="0.25">
      <c r="L39" s="61">
        <v>2</v>
      </c>
      <c r="M39" s="61">
        <v>7</v>
      </c>
      <c r="N39" s="62" t="s">
        <v>38</v>
      </c>
    </row>
    <row r="40" spans="9:14" x14ac:dyDescent="0.25">
      <c r="L40" s="61">
        <v>2</v>
      </c>
      <c r="M40" s="61">
        <v>8</v>
      </c>
      <c r="N40" s="62" t="s">
        <v>39</v>
      </c>
    </row>
    <row r="41" spans="9:14" x14ac:dyDescent="0.25">
      <c r="L41" s="61">
        <v>2</v>
      </c>
      <c r="M41" s="61">
        <v>9</v>
      </c>
      <c r="N41" s="62" t="s">
        <v>40</v>
      </c>
    </row>
    <row r="42" spans="9:14" x14ac:dyDescent="0.25">
      <c r="L42" s="61">
        <v>2</v>
      </c>
      <c r="M42" s="61">
        <v>10</v>
      </c>
      <c r="N42" s="62" t="s">
        <v>41</v>
      </c>
    </row>
    <row r="43" spans="9:14" x14ac:dyDescent="0.25">
      <c r="L43" s="61">
        <v>2</v>
      </c>
      <c r="M43" s="61">
        <v>11</v>
      </c>
      <c r="N43" s="62" t="s">
        <v>42</v>
      </c>
    </row>
    <row r="44" spans="9:14" x14ac:dyDescent="0.25">
      <c r="L44" s="61">
        <v>2</v>
      </c>
      <c r="M44" s="61">
        <v>12</v>
      </c>
      <c r="N44" s="62" t="s">
        <v>43</v>
      </c>
    </row>
    <row r="45" spans="9:14" x14ac:dyDescent="0.25">
      <c r="L45" s="61">
        <v>2</v>
      </c>
      <c r="M45" s="61">
        <v>13</v>
      </c>
      <c r="N45" s="62" t="s">
        <v>44</v>
      </c>
    </row>
    <row r="46" spans="9:14" x14ac:dyDescent="0.25">
      <c r="L46" s="61">
        <v>2</v>
      </c>
      <c r="M46" s="61">
        <v>14</v>
      </c>
      <c r="N46" s="62" t="s">
        <v>45</v>
      </c>
    </row>
    <row r="47" spans="9:14" x14ac:dyDescent="0.25">
      <c r="L47" s="61">
        <v>2</v>
      </c>
      <c r="M47" s="61">
        <v>15</v>
      </c>
      <c r="N47" s="62" t="s">
        <v>46</v>
      </c>
    </row>
    <row r="48" spans="9:14" x14ac:dyDescent="0.25">
      <c r="L48" s="61">
        <v>2</v>
      </c>
      <c r="M48" s="61">
        <v>16</v>
      </c>
      <c r="N48" s="62" t="s">
        <v>47</v>
      </c>
    </row>
    <row r="49" spans="12:14" x14ac:dyDescent="0.25">
      <c r="L49" s="61">
        <v>2</v>
      </c>
      <c r="M49" s="61">
        <v>17</v>
      </c>
      <c r="N49" s="62" t="s">
        <v>48</v>
      </c>
    </row>
    <row r="50" spans="12:14" x14ac:dyDescent="0.25">
      <c r="L50" s="61">
        <v>2</v>
      </c>
      <c r="M50" s="61">
        <v>18</v>
      </c>
      <c r="N50" s="62" t="s">
        <v>49</v>
      </c>
    </row>
    <row r="51" spans="12:14" x14ac:dyDescent="0.25">
      <c r="L51" s="61">
        <v>2</v>
      </c>
      <c r="M51" s="61">
        <v>19</v>
      </c>
      <c r="N51" s="62" t="s">
        <v>50</v>
      </c>
    </row>
    <row r="52" spans="12:14" x14ac:dyDescent="0.25">
      <c r="L52" s="61">
        <v>2</v>
      </c>
      <c r="M52" s="61">
        <v>20</v>
      </c>
      <c r="N52" s="62" t="s">
        <v>51</v>
      </c>
    </row>
    <row r="53" spans="12:14" x14ac:dyDescent="0.25">
      <c r="L53" s="61">
        <v>2</v>
      </c>
      <c r="M53" s="61">
        <v>21</v>
      </c>
      <c r="N53" s="62" t="s">
        <v>52</v>
      </c>
    </row>
    <row r="54" spans="12:14" x14ac:dyDescent="0.25">
      <c r="L54" s="61">
        <v>2</v>
      </c>
      <c r="M54" s="61">
        <v>22</v>
      </c>
      <c r="N54" s="62" t="s">
        <v>53</v>
      </c>
    </row>
    <row r="55" spans="12:14" x14ac:dyDescent="0.25">
      <c r="L55" s="61">
        <v>2</v>
      </c>
      <c r="M55" s="61">
        <v>23</v>
      </c>
      <c r="N55" s="62" t="s">
        <v>54</v>
      </c>
    </row>
    <row r="56" spans="12:14" x14ac:dyDescent="0.25">
      <c r="L56" s="61">
        <v>2</v>
      </c>
      <c r="M56" s="61">
        <v>24</v>
      </c>
      <c r="N56" s="62" t="s">
        <v>55</v>
      </c>
    </row>
    <row r="57" spans="12:14" x14ac:dyDescent="0.25">
      <c r="L57" s="61">
        <v>2</v>
      </c>
      <c r="M57" s="61">
        <v>25</v>
      </c>
      <c r="N57" s="62" t="s">
        <v>56</v>
      </c>
    </row>
    <row r="58" spans="12:14" x14ac:dyDescent="0.25">
      <c r="L58" s="61">
        <v>2</v>
      </c>
      <c r="M58" s="61">
        <v>26</v>
      </c>
      <c r="N58" s="62" t="s">
        <v>57</v>
      </c>
    </row>
    <row r="59" spans="12:14" x14ac:dyDescent="0.25">
      <c r="L59" s="61">
        <v>2</v>
      </c>
      <c r="M59" s="61">
        <v>27</v>
      </c>
      <c r="N59" s="62" t="s">
        <v>58</v>
      </c>
    </row>
    <row r="60" spans="12:14" x14ac:dyDescent="0.25">
      <c r="L60" s="61">
        <v>2</v>
      </c>
      <c r="M60" s="61">
        <v>28</v>
      </c>
      <c r="N60" s="62" t="s">
        <v>59</v>
      </c>
    </row>
    <row r="61" spans="12:14" x14ac:dyDescent="0.25">
      <c r="L61" s="61">
        <v>2</v>
      </c>
      <c r="M61" s="61">
        <v>29</v>
      </c>
      <c r="N61" s="62" t="s">
        <v>60</v>
      </c>
    </row>
    <row r="62" spans="12:14" x14ac:dyDescent="0.25">
      <c r="L62" s="61">
        <v>3</v>
      </c>
      <c r="M62" s="61">
        <v>1</v>
      </c>
      <c r="N62" s="62" t="s">
        <v>61</v>
      </c>
    </row>
    <row r="63" spans="12:14" x14ac:dyDescent="0.25">
      <c r="L63" s="61">
        <v>3</v>
      </c>
      <c r="M63" s="61">
        <v>2</v>
      </c>
      <c r="N63" s="62" t="s">
        <v>62</v>
      </c>
    </row>
    <row r="64" spans="12:14" x14ac:dyDescent="0.25">
      <c r="L64" s="61">
        <v>3</v>
      </c>
      <c r="M64" s="61">
        <v>3</v>
      </c>
      <c r="N64" s="62" t="s">
        <v>63</v>
      </c>
    </row>
    <row r="65" spans="12:14" x14ac:dyDescent="0.25">
      <c r="L65" s="61">
        <v>3</v>
      </c>
      <c r="M65" s="61">
        <v>4</v>
      </c>
      <c r="N65" s="62" t="s">
        <v>64</v>
      </c>
    </row>
    <row r="66" spans="12:14" x14ac:dyDescent="0.25">
      <c r="L66" s="61">
        <v>3</v>
      </c>
      <c r="M66" s="61">
        <v>5</v>
      </c>
      <c r="N66" s="62" t="s">
        <v>65</v>
      </c>
    </row>
    <row r="67" spans="12:14" x14ac:dyDescent="0.25">
      <c r="L67" s="61">
        <v>3</v>
      </c>
      <c r="M67" s="61">
        <v>6</v>
      </c>
      <c r="N67" s="62" t="s">
        <v>66</v>
      </c>
    </row>
    <row r="68" spans="12:14" x14ac:dyDescent="0.25">
      <c r="L68" s="61">
        <v>3</v>
      </c>
      <c r="M68" s="61">
        <v>7</v>
      </c>
      <c r="N68" s="62" t="s">
        <v>67</v>
      </c>
    </row>
    <row r="69" spans="12:14" x14ac:dyDescent="0.25">
      <c r="L69" s="61">
        <v>3</v>
      </c>
      <c r="M69" s="61">
        <v>8</v>
      </c>
      <c r="N69" s="62" t="s">
        <v>68</v>
      </c>
    </row>
    <row r="70" spans="12:14" x14ac:dyDescent="0.25">
      <c r="L70" s="61">
        <v>3</v>
      </c>
      <c r="M70" s="61">
        <v>9</v>
      </c>
      <c r="N70" s="62" t="s">
        <v>69</v>
      </c>
    </row>
    <row r="71" spans="12:14" x14ac:dyDescent="0.25">
      <c r="L71" s="61">
        <v>3</v>
      </c>
      <c r="M71" s="61">
        <v>10</v>
      </c>
      <c r="N71" s="62" t="s">
        <v>70</v>
      </c>
    </row>
    <row r="72" spans="12:14" x14ac:dyDescent="0.25">
      <c r="L72" s="61">
        <v>3</v>
      </c>
      <c r="M72" s="61">
        <v>11</v>
      </c>
      <c r="N72" s="62" t="s">
        <v>71</v>
      </c>
    </row>
    <row r="73" spans="12:14" x14ac:dyDescent="0.25">
      <c r="L73" s="61">
        <v>3</v>
      </c>
      <c r="M73" s="61">
        <v>12</v>
      </c>
      <c r="N73" s="62" t="s">
        <v>72</v>
      </c>
    </row>
    <row r="74" spans="12:14" x14ac:dyDescent="0.25">
      <c r="L74" s="61">
        <v>3</v>
      </c>
      <c r="M74" s="61">
        <v>13</v>
      </c>
      <c r="N74" s="62" t="s">
        <v>73</v>
      </c>
    </row>
    <row r="75" spans="12:14" x14ac:dyDescent="0.25">
      <c r="L75" s="61">
        <v>3</v>
      </c>
      <c r="M75" s="61">
        <v>14</v>
      </c>
      <c r="N75" s="62" t="s">
        <v>74</v>
      </c>
    </row>
    <row r="76" spans="12:14" x14ac:dyDescent="0.25">
      <c r="L76" s="61">
        <v>3</v>
      </c>
      <c r="M76" s="61">
        <v>15</v>
      </c>
      <c r="N76" s="62" t="s">
        <v>75</v>
      </c>
    </row>
    <row r="77" spans="12:14" x14ac:dyDescent="0.25">
      <c r="L77" s="61">
        <v>3</v>
      </c>
      <c r="M77" s="61">
        <v>16</v>
      </c>
      <c r="N77" s="62" t="s">
        <v>76</v>
      </c>
    </row>
    <row r="78" spans="12:14" x14ac:dyDescent="0.25">
      <c r="L78" s="61">
        <v>3</v>
      </c>
      <c r="M78" s="61">
        <v>17</v>
      </c>
      <c r="N78" s="62" t="s">
        <v>77</v>
      </c>
    </row>
    <row r="79" spans="12:14" x14ac:dyDescent="0.25">
      <c r="L79" s="61">
        <v>3</v>
      </c>
      <c r="M79" s="61">
        <v>18</v>
      </c>
      <c r="N79" s="62" t="s">
        <v>78</v>
      </c>
    </row>
    <row r="80" spans="12:14" x14ac:dyDescent="0.25">
      <c r="L80" s="61">
        <v>3</v>
      </c>
      <c r="M80" s="61">
        <v>19</v>
      </c>
      <c r="N80" s="62" t="s">
        <v>79</v>
      </c>
    </row>
    <row r="81" spans="12:14" x14ac:dyDescent="0.25">
      <c r="L81" s="61">
        <v>3</v>
      </c>
      <c r="M81" s="61">
        <v>20</v>
      </c>
      <c r="N81" s="62" t="s">
        <v>80</v>
      </c>
    </row>
    <row r="82" spans="12:14" x14ac:dyDescent="0.25">
      <c r="L82" s="61">
        <v>3</v>
      </c>
      <c r="M82" s="61">
        <v>21</v>
      </c>
      <c r="N82" s="62" t="s">
        <v>81</v>
      </c>
    </row>
    <row r="83" spans="12:14" x14ac:dyDescent="0.25">
      <c r="L83" s="61">
        <v>3</v>
      </c>
      <c r="M83" s="61">
        <v>22</v>
      </c>
      <c r="N83" s="62" t="s">
        <v>82</v>
      </c>
    </row>
    <row r="84" spans="12:14" x14ac:dyDescent="0.25">
      <c r="L84" s="61">
        <v>3</v>
      </c>
      <c r="M84" s="61">
        <v>23</v>
      </c>
      <c r="N84" s="62" t="s">
        <v>83</v>
      </c>
    </row>
    <row r="85" spans="12:14" x14ac:dyDescent="0.25">
      <c r="L85" s="61">
        <v>3</v>
      </c>
      <c r="M85" s="61">
        <v>24</v>
      </c>
      <c r="N85" s="62" t="s">
        <v>84</v>
      </c>
    </row>
    <row r="86" spans="12:14" x14ac:dyDescent="0.25">
      <c r="L86" s="61">
        <v>3</v>
      </c>
      <c r="M86" s="61">
        <v>25</v>
      </c>
      <c r="N86" s="62" t="s">
        <v>85</v>
      </c>
    </row>
    <row r="87" spans="12:14" x14ac:dyDescent="0.25">
      <c r="L87" s="61">
        <v>3</v>
      </c>
      <c r="M87" s="61">
        <v>26</v>
      </c>
      <c r="N87" s="62" t="s">
        <v>86</v>
      </c>
    </row>
    <row r="88" spans="12:14" x14ac:dyDescent="0.25">
      <c r="L88" s="61">
        <v>3</v>
      </c>
      <c r="M88" s="61">
        <v>27</v>
      </c>
      <c r="N88" s="62" t="s">
        <v>87</v>
      </c>
    </row>
    <row r="89" spans="12:14" x14ac:dyDescent="0.25">
      <c r="L89" s="61">
        <v>3</v>
      </c>
      <c r="M89" s="61">
        <v>28</v>
      </c>
      <c r="N89" s="62" t="s">
        <v>88</v>
      </c>
    </row>
    <row r="90" spans="12:14" x14ac:dyDescent="0.25">
      <c r="L90" s="61">
        <v>3</v>
      </c>
      <c r="M90" s="61">
        <v>29</v>
      </c>
      <c r="N90" s="62" t="s">
        <v>89</v>
      </c>
    </row>
    <row r="91" spans="12:14" x14ac:dyDescent="0.25">
      <c r="L91" s="61">
        <v>3</v>
      </c>
      <c r="M91" s="61">
        <v>30</v>
      </c>
      <c r="N91" s="62" t="s">
        <v>90</v>
      </c>
    </row>
    <row r="92" spans="12:14" x14ac:dyDescent="0.25">
      <c r="L92" s="61">
        <v>3</v>
      </c>
      <c r="M92" s="61">
        <v>31</v>
      </c>
      <c r="N92" s="62" t="s">
        <v>91</v>
      </c>
    </row>
    <row r="93" spans="12:14" x14ac:dyDescent="0.25">
      <c r="L93" s="61">
        <v>4</v>
      </c>
      <c r="M93" s="61">
        <v>1</v>
      </c>
      <c r="N93" s="62" t="s">
        <v>92</v>
      </c>
    </row>
    <row r="94" spans="12:14" x14ac:dyDescent="0.25">
      <c r="L94" s="61">
        <v>4</v>
      </c>
      <c r="M94" s="61">
        <v>2</v>
      </c>
      <c r="N94" s="62" t="s">
        <v>93</v>
      </c>
    </row>
    <row r="95" spans="12:14" x14ac:dyDescent="0.25">
      <c r="L95" s="61">
        <v>4</v>
      </c>
      <c r="M95" s="61">
        <v>3</v>
      </c>
      <c r="N95" s="62" t="s">
        <v>94</v>
      </c>
    </row>
    <row r="96" spans="12:14" x14ac:dyDescent="0.25">
      <c r="L96" s="61">
        <v>4</v>
      </c>
      <c r="M96" s="61">
        <v>4</v>
      </c>
      <c r="N96" s="62" t="s">
        <v>95</v>
      </c>
    </row>
    <row r="97" spans="12:14" x14ac:dyDescent="0.25">
      <c r="L97" s="61">
        <v>4</v>
      </c>
      <c r="M97" s="61">
        <v>5</v>
      </c>
      <c r="N97" s="62" t="s">
        <v>96</v>
      </c>
    </row>
    <row r="98" spans="12:14" x14ac:dyDescent="0.25">
      <c r="L98" s="61">
        <v>4</v>
      </c>
      <c r="M98" s="61">
        <v>6</v>
      </c>
      <c r="N98" s="62" t="s">
        <v>97</v>
      </c>
    </row>
    <row r="99" spans="12:14" x14ac:dyDescent="0.25">
      <c r="L99" s="61">
        <v>4</v>
      </c>
      <c r="M99" s="61">
        <v>7</v>
      </c>
      <c r="N99" s="62" t="s">
        <v>98</v>
      </c>
    </row>
    <row r="100" spans="12:14" x14ac:dyDescent="0.25">
      <c r="L100" s="61">
        <v>4</v>
      </c>
      <c r="M100" s="61">
        <v>8</v>
      </c>
      <c r="N100" s="62" t="s">
        <v>99</v>
      </c>
    </row>
    <row r="101" spans="12:14" x14ac:dyDescent="0.25">
      <c r="L101" s="61">
        <v>4</v>
      </c>
      <c r="M101" s="61">
        <v>9</v>
      </c>
      <c r="N101" s="62" t="s">
        <v>100</v>
      </c>
    </row>
    <row r="102" spans="12:14" x14ac:dyDescent="0.25">
      <c r="L102" s="61">
        <v>4</v>
      </c>
      <c r="M102" s="61">
        <v>10</v>
      </c>
      <c r="N102" s="62" t="s">
        <v>101</v>
      </c>
    </row>
    <row r="103" spans="12:14" x14ac:dyDescent="0.25">
      <c r="L103" s="61">
        <v>4</v>
      </c>
      <c r="M103" s="61">
        <v>11</v>
      </c>
      <c r="N103" s="62" t="s">
        <v>102</v>
      </c>
    </row>
    <row r="104" spans="12:14" x14ac:dyDescent="0.25">
      <c r="L104" s="61">
        <v>4</v>
      </c>
      <c r="M104" s="61">
        <v>12</v>
      </c>
      <c r="N104" s="62" t="s">
        <v>103</v>
      </c>
    </row>
    <row r="105" spans="12:14" x14ac:dyDescent="0.25">
      <c r="L105" s="61">
        <v>4</v>
      </c>
      <c r="M105" s="61">
        <v>13</v>
      </c>
      <c r="N105" s="62" t="s">
        <v>104</v>
      </c>
    </row>
    <row r="106" spans="12:14" x14ac:dyDescent="0.25">
      <c r="L106" s="61">
        <v>4</v>
      </c>
      <c r="M106" s="61">
        <v>14</v>
      </c>
      <c r="N106" s="62" t="s">
        <v>105</v>
      </c>
    </row>
    <row r="107" spans="12:14" x14ac:dyDescent="0.25">
      <c r="L107" s="61">
        <v>4</v>
      </c>
      <c r="M107" s="61">
        <v>15</v>
      </c>
      <c r="N107" s="62" t="s">
        <v>106</v>
      </c>
    </row>
    <row r="108" spans="12:14" x14ac:dyDescent="0.25">
      <c r="L108" s="61">
        <v>4</v>
      </c>
      <c r="M108" s="61">
        <v>16</v>
      </c>
      <c r="N108" s="62" t="s">
        <v>107</v>
      </c>
    </row>
    <row r="109" spans="12:14" x14ac:dyDescent="0.25">
      <c r="L109" s="61">
        <v>4</v>
      </c>
      <c r="M109" s="61">
        <v>17</v>
      </c>
      <c r="N109" s="62" t="s">
        <v>108</v>
      </c>
    </row>
    <row r="110" spans="12:14" x14ac:dyDescent="0.25">
      <c r="L110" s="61">
        <v>4</v>
      </c>
      <c r="M110" s="61">
        <v>18</v>
      </c>
      <c r="N110" s="62" t="s">
        <v>109</v>
      </c>
    </row>
    <row r="111" spans="12:14" x14ac:dyDescent="0.25">
      <c r="L111" s="61">
        <v>4</v>
      </c>
      <c r="M111" s="61">
        <v>19</v>
      </c>
      <c r="N111" s="62" t="s">
        <v>110</v>
      </c>
    </row>
    <row r="112" spans="12:14" x14ac:dyDescent="0.25">
      <c r="L112" s="61">
        <v>4</v>
      </c>
      <c r="M112" s="61">
        <v>20</v>
      </c>
      <c r="N112" s="62" t="s">
        <v>111</v>
      </c>
    </row>
    <row r="113" spans="12:14" x14ac:dyDescent="0.25">
      <c r="L113" s="61">
        <v>4</v>
      </c>
      <c r="M113" s="61">
        <v>21</v>
      </c>
      <c r="N113" s="62" t="s">
        <v>112</v>
      </c>
    </row>
    <row r="114" spans="12:14" x14ac:dyDescent="0.25">
      <c r="L114" s="61">
        <v>4</v>
      </c>
      <c r="M114" s="61">
        <v>22</v>
      </c>
      <c r="N114" s="62" t="s">
        <v>113</v>
      </c>
    </row>
    <row r="115" spans="12:14" x14ac:dyDescent="0.25">
      <c r="L115" s="61">
        <v>4</v>
      </c>
      <c r="M115" s="61">
        <v>23</v>
      </c>
      <c r="N115" s="62" t="s">
        <v>114</v>
      </c>
    </row>
    <row r="116" spans="12:14" x14ac:dyDescent="0.25">
      <c r="L116" s="61">
        <v>4</v>
      </c>
      <c r="M116" s="61">
        <v>24</v>
      </c>
      <c r="N116" s="62" t="s">
        <v>115</v>
      </c>
    </row>
    <row r="117" spans="12:14" x14ac:dyDescent="0.25">
      <c r="L117" s="61">
        <v>4</v>
      </c>
      <c r="M117" s="61">
        <v>25</v>
      </c>
      <c r="N117" s="62" t="s">
        <v>116</v>
      </c>
    </row>
    <row r="118" spans="12:14" x14ac:dyDescent="0.25">
      <c r="L118" s="61">
        <v>4</v>
      </c>
      <c r="M118" s="61">
        <v>26</v>
      </c>
      <c r="N118" s="62" t="s">
        <v>117</v>
      </c>
    </row>
    <row r="119" spans="12:14" x14ac:dyDescent="0.25">
      <c r="L119" s="61">
        <v>4</v>
      </c>
      <c r="M119" s="61">
        <v>27</v>
      </c>
      <c r="N119" s="62" t="s">
        <v>118</v>
      </c>
    </row>
    <row r="120" spans="12:14" x14ac:dyDescent="0.25">
      <c r="L120" s="61">
        <v>4</v>
      </c>
      <c r="M120" s="61">
        <v>28</v>
      </c>
      <c r="N120" s="62" t="s">
        <v>119</v>
      </c>
    </row>
    <row r="121" spans="12:14" x14ac:dyDescent="0.25">
      <c r="L121" s="61">
        <v>4</v>
      </c>
      <c r="M121" s="61">
        <v>29</v>
      </c>
      <c r="N121" s="62" t="s">
        <v>120</v>
      </c>
    </row>
    <row r="122" spans="12:14" x14ac:dyDescent="0.25">
      <c r="L122" s="61">
        <v>4</v>
      </c>
      <c r="M122" s="61">
        <v>30</v>
      </c>
      <c r="N122" s="62" t="s">
        <v>121</v>
      </c>
    </row>
    <row r="123" spans="12:14" x14ac:dyDescent="0.25">
      <c r="L123" s="61">
        <v>5</v>
      </c>
      <c r="M123" s="61">
        <v>1</v>
      </c>
      <c r="N123" s="62" t="s">
        <v>122</v>
      </c>
    </row>
    <row r="124" spans="12:14" x14ac:dyDescent="0.25">
      <c r="L124" s="61">
        <v>5</v>
      </c>
      <c r="M124" s="61">
        <v>2</v>
      </c>
      <c r="N124" s="62" t="s">
        <v>123</v>
      </c>
    </row>
    <row r="125" spans="12:14" x14ac:dyDescent="0.25">
      <c r="L125" s="61">
        <v>5</v>
      </c>
      <c r="M125" s="61">
        <v>3</v>
      </c>
      <c r="N125" s="62" t="s">
        <v>124</v>
      </c>
    </row>
    <row r="126" spans="12:14" x14ac:dyDescent="0.25">
      <c r="L126" s="61">
        <v>5</v>
      </c>
      <c r="M126" s="61">
        <v>4</v>
      </c>
      <c r="N126" s="62" t="s">
        <v>125</v>
      </c>
    </row>
    <row r="127" spans="12:14" x14ac:dyDescent="0.25">
      <c r="L127" s="61">
        <v>5</v>
      </c>
      <c r="M127" s="61">
        <v>5</v>
      </c>
      <c r="N127" s="62" t="s">
        <v>126</v>
      </c>
    </row>
    <row r="128" spans="12:14" x14ac:dyDescent="0.25">
      <c r="L128" s="61">
        <v>5</v>
      </c>
      <c r="M128" s="61">
        <v>6</v>
      </c>
      <c r="N128" s="62" t="s">
        <v>127</v>
      </c>
    </row>
    <row r="129" spans="12:14" x14ac:dyDescent="0.25">
      <c r="L129" s="61">
        <v>5</v>
      </c>
      <c r="M129" s="61">
        <v>7</v>
      </c>
      <c r="N129" s="62" t="s">
        <v>128</v>
      </c>
    </row>
    <row r="130" spans="12:14" x14ac:dyDescent="0.25">
      <c r="L130" s="61">
        <v>5</v>
      </c>
      <c r="M130" s="61">
        <v>8</v>
      </c>
      <c r="N130" s="62" t="s">
        <v>129</v>
      </c>
    </row>
    <row r="131" spans="12:14" x14ac:dyDescent="0.25">
      <c r="L131" s="61">
        <v>5</v>
      </c>
      <c r="M131" s="61">
        <v>9</v>
      </c>
      <c r="N131" s="62" t="s">
        <v>130</v>
      </c>
    </row>
    <row r="132" spans="12:14" x14ac:dyDescent="0.25">
      <c r="L132" s="61">
        <v>5</v>
      </c>
      <c r="M132" s="61">
        <v>10</v>
      </c>
      <c r="N132" s="62" t="s">
        <v>131</v>
      </c>
    </row>
    <row r="133" spans="12:14" x14ac:dyDescent="0.25">
      <c r="L133" s="61">
        <v>5</v>
      </c>
      <c r="M133" s="61">
        <v>11</v>
      </c>
      <c r="N133" s="62" t="s">
        <v>132</v>
      </c>
    </row>
    <row r="134" spans="12:14" x14ac:dyDescent="0.25">
      <c r="L134" s="61">
        <v>5</v>
      </c>
      <c r="M134" s="61">
        <v>12</v>
      </c>
      <c r="N134" s="62" t="s">
        <v>133</v>
      </c>
    </row>
    <row r="135" spans="12:14" x14ac:dyDescent="0.25">
      <c r="L135" s="61">
        <v>5</v>
      </c>
      <c r="M135" s="61">
        <v>13</v>
      </c>
      <c r="N135" s="62" t="s">
        <v>134</v>
      </c>
    </row>
    <row r="136" spans="12:14" x14ac:dyDescent="0.25">
      <c r="L136" s="61">
        <v>5</v>
      </c>
      <c r="M136" s="61">
        <v>14</v>
      </c>
      <c r="N136" s="62" t="s">
        <v>135</v>
      </c>
    </row>
    <row r="137" spans="12:14" x14ac:dyDescent="0.25">
      <c r="L137" s="61">
        <v>5</v>
      </c>
      <c r="M137" s="61">
        <v>15</v>
      </c>
      <c r="N137" s="62" t="s">
        <v>136</v>
      </c>
    </row>
    <row r="138" spans="12:14" x14ac:dyDescent="0.25">
      <c r="L138" s="61">
        <v>5</v>
      </c>
      <c r="M138" s="61">
        <v>16</v>
      </c>
      <c r="N138" s="62" t="s">
        <v>137</v>
      </c>
    </row>
    <row r="139" spans="12:14" x14ac:dyDescent="0.25">
      <c r="L139" s="61">
        <v>5</v>
      </c>
      <c r="M139" s="61">
        <v>17</v>
      </c>
      <c r="N139" s="62" t="s">
        <v>138</v>
      </c>
    </row>
    <row r="140" spans="12:14" x14ac:dyDescent="0.25">
      <c r="L140" s="61">
        <v>5</v>
      </c>
      <c r="M140" s="61">
        <v>18</v>
      </c>
      <c r="N140" s="62" t="s">
        <v>139</v>
      </c>
    </row>
    <row r="141" spans="12:14" x14ac:dyDescent="0.25">
      <c r="L141" s="61">
        <v>5</v>
      </c>
      <c r="M141" s="61">
        <v>19</v>
      </c>
      <c r="N141" s="62" t="s">
        <v>140</v>
      </c>
    </row>
    <row r="142" spans="12:14" x14ac:dyDescent="0.25">
      <c r="L142" s="61">
        <v>5</v>
      </c>
      <c r="M142" s="61">
        <v>20</v>
      </c>
      <c r="N142" s="62" t="s">
        <v>141</v>
      </c>
    </row>
    <row r="143" spans="12:14" x14ac:dyDescent="0.25">
      <c r="L143" s="61">
        <v>5</v>
      </c>
      <c r="M143" s="61">
        <v>21</v>
      </c>
      <c r="N143" s="62" t="s">
        <v>142</v>
      </c>
    </row>
    <row r="144" spans="12:14" x14ac:dyDescent="0.25">
      <c r="L144" s="61">
        <v>5</v>
      </c>
      <c r="M144" s="61">
        <v>22</v>
      </c>
      <c r="N144" s="62" t="s">
        <v>143</v>
      </c>
    </row>
    <row r="145" spans="12:14" x14ac:dyDescent="0.25">
      <c r="L145" s="61">
        <v>5</v>
      </c>
      <c r="M145" s="61">
        <v>23</v>
      </c>
      <c r="N145" s="62" t="s">
        <v>144</v>
      </c>
    </row>
    <row r="146" spans="12:14" x14ac:dyDescent="0.25">
      <c r="L146" s="61">
        <v>5</v>
      </c>
      <c r="M146" s="61">
        <v>24</v>
      </c>
      <c r="N146" s="62" t="s">
        <v>145</v>
      </c>
    </row>
    <row r="147" spans="12:14" x14ac:dyDescent="0.25">
      <c r="L147" s="61">
        <v>5</v>
      </c>
      <c r="M147" s="61">
        <v>25</v>
      </c>
      <c r="N147" s="62" t="s">
        <v>146</v>
      </c>
    </row>
    <row r="148" spans="12:14" x14ac:dyDescent="0.25">
      <c r="L148" s="61">
        <v>5</v>
      </c>
      <c r="M148" s="61">
        <v>26</v>
      </c>
      <c r="N148" s="62" t="s">
        <v>147</v>
      </c>
    </row>
    <row r="149" spans="12:14" x14ac:dyDescent="0.25">
      <c r="L149" s="61">
        <v>5</v>
      </c>
      <c r="M149" s="61">
        <v>27</v>
      </c>
      <c r="N149" s="62" t="s">
        <v>148</v>
      </c>
    </row>
    <row r="150" spans="12:14" x14ac:dyDescent="0.25">
      <c r="L150" s="61">
        <v>5</v>
      </c>
      <c r="M150" s="61">
        <v>28</v>
      </c>
      <c r="N150" s="62" t="s">
        <v>149</v>
      </c>
    </row>
    <row r="151" spans="12:14" x14ac:dyDescent="0.25">
      <c r="L151" s="61">
        <v>5</v>
      </c>
      <c r="M151" s="61">
        <v>29</v>
      </c>
      <c r="N151" s="62" t="s">
        <v>150</v>
      </c>
    </row>
    <row r="152" spans="12:14" x14ac:dyDescent="0.25">
      <c r="L152" s="61">
        <v>5</v>
      </c>
      <c r="M152" s="61">
        <v>30</v>
      </c>
      <c r="N152" s="62" t="s">
        <v>151</v>
      </c>
    </row>
    <row r="153" spans="12:14" x14ac:dyDescent="0.25">
      <c r="L153" s="61">
        <v>5</v>
      </c>
      <c r="M153" s="61">
        <v>31</v>
      </c>
      <c r="N153" s="62" t="s">
        <v>152</v>
      </c>
    </row>
    <row r="154" spans="12:14" x14ac:dyDescent="0.25">
      <c r="L154" s="61">
        <v>6</v>
      </c>
      <c r="M154" s="61">
        <v>1</v>
      </c>
      <c r="N154" s="62" t="s">
        <v>153</v>
      </c>
    </row>
    <row r="155" spans="12:14" x14ac:dyDescent="0.25">
      <c r="L155" s="61">
        <v>6</v>
      </c>
      <c r="M155" s="61">
        <v>2</v>
      </c>
      <c r="N155" s="62" t="s">
        <v>154</v>
      </c>
    </row>
    <row r="156" spans="12:14" x14ac:dyDescent="0.25">
      <c r="L156" s="61">
        <v>6</v>
      </c>
      <c r="M156" s="61">
        <v>3</v>
      </c>
      <c r="N156" s="62" t="s">
        <v>155</v>
      </c>
    </row>
    <row r="157" spans="12:14" x14ac:dyDescent="0.25">
      <c r="L157" s="61">
        <v>6</v>
      </c>
      <c r="M157" s="61">
        <v>4</v>
      </c>
      <c r="N157" s="62" t="s">
        <v>156</v>
      </c>
    </row>
    <row r="158" spans="12:14" x14ac:dyDescent="0.25">
      <c r="L158" s="61">
        <v>6</v>
      </c>
      <c r="M158" s="61">
        <v>5</v>
      </c>
      <c r="N158" s="62" t="s">
        <v>157</v>
      </c>
    </row>
    <row r="159" spans="12:14" x14ac:dyDescent="0.25">
      <c r="L159" s="61">
        <v>6</v>
      </c>
      <c r="M159" s="61">
        <v>6</v>
      </c>
      <c r="N159" s="62" t="s">
        <v>158</v>
      </c>
    </row>
    <row r="160" spans="12:14" x14ac:dyDescent="0.25">
      <c r="L160" s="61">
        <v>6</v>
      </c>
      <c r="M160" s="61">
        <v>7</v>
      </c>
      <c r="N160" s="62" t="s">
        <v>159</v>
      </c>
    </row>
    <row r="161" spans="12:14" x14ac:dyDescent="0.25">
      <c r="L161" s="61">
        <v>6</v>
      </c>
      <c r="M161" s="61">
        <v>8</v>
      </c>
      <c r="N161" s="62" t="s">
        <v>160</v>
      </c>
    </row>
    <row r="162" spans="12:14" x14ac:dyDescent="0.25">
      <c r="L162" s="61">
        <v>6</v>
      </c>
      <c r="M162" s="61">
        <v>9</v>
      </c>
      <c r="N162" s="62" t="s">
        <v>161</v>
      </c>
    </row>
    <row r="163" spans="12:14" x14ac:dyDescent="0.25">
      <c r="L163" s="61">
        <v>6</v>
      </c>
      <c r="M163" s="61">
        <v>10</v>
      </c>
      <c r="N163" s="62" t="s">
        <v>162</v>
      </c>
    </row>
    <row r="164" spans="12:14" x14ac:dyDescent="0.25">
      <c r="L164" s="61">
        <v>6</v>
      </c>
      <c r="M164" s="61">
        <v>11</v>
      </c>
      <c r="N164" s="62" t="s">
        <v>163</v>
      </c>
    </row>
    <row r="165" spans="12:14" x14ac:dyDescent="0.25">
      <c r="L165" s="61">
        <v>6</v>
      </c>
      <c r="M165" s="61">
        <v>12</v>
      </c>
      <c r="N165" s="62" t="s">
        <v>164</v>
      </c>
    </row>
    <row r="166" spans="12:14" x14ac:dyDescent="0.25">
      <c r="L166" s="61">
        <v>6</v>
      </c>
      <c r="M166" s="61">
        <v>13</v>
      </c>
      <c r="N166" s="62" t="s">
        <v>165</v>
      </c>
    </row>
    <row r="167" spans="12:14" x14ac:dyDescent="0.25">
      <c r="L167" s="61">
        <v>6</v>
      </c>
      <c r="M167" s="61">
        <v>14</v>
      </c>
      <c r="N167" s="62" t="s">
        <v>166</v>
      </c>
    </row>
    <row r="168" spans="12:14" x14ac:dyDescent="0.25">
      <c r="L168" s="61">
        <v>6</v>
      </c>
      <c r="M168" s="61">
        <v>15</v>
      </c>
      <c r="N168" s="62" t="s">
        <v>167</v>
      </c>
    </row>
    <row r="169" spans="12:14" x14ac:dyDescent="0.25">
      <c r="L169" s="61">
        <v>6</v>
      </c>
      <c r="M169" s="61">
        <v>16</v>
      </c>
      <c r="N169" s="62" t="s">
        <v>168</v>
      </c>
    </row>
    <row r="170" spans="12:14" x14ac:dyDescent="0.25">
      <c r="L170" s="61">
        <v>6</v>
      </c>
      <c r="M170" s="61">
        <v>17</v>
      </c>
      <c r="N170" s="62" t="s">
        <v>169</v>
      </c>
    </row>
    <row r="171" spans="12:14" x14ac:dyDescent="0.25">
      <c r="L171" s="61">
        <v>6</v>
      </c>
      <c r="M171" s="61">
        <v>18</v>
      </c>
      <c r="N171" s="62" t="s">
        <v>170</v>
      </c>
    </row>
    <row r="172" spans="12:14" x14ac:dyDescent="0.25">
      <c r="L172" s="61">
        <v>6</v>
      </c>
      <c r="M172" s="61">
        <v>19</v>
      </c>
      <c r="N172" s="62" t="s">
        <v>171</v>
      </c>
    </row>
    <row r="173" spans="12:14" x14ac:dyDescent="0.25">
      <c r="L173" s="61">
        <v>6</v>
      </c>
      <c r="M173" s="61">
        <v>20</v>
      </c>
      <c r="N173" s="62" t="s">
        <v>172</v>
      </c>
    </row>
    <row r="174" spans="12:14" x14ac:dyDescent="0.25">
      <c r="L174" s="61">
        <v>6</v>
      </c>
      <c r="M174" s="61">
        <v>21</v>
      </c>
      <c r="N174" s="62" t="s">
        <v>173</v>
      </c>
    </row>
    <row r="175" spans="12:14" x14ac:dyDescent="0.25">
      <c r="L175" s="61">
        <v>6</v>
      </c>
      <c r="M175" s="61">
        <v>22</v>
      </c>
      <c r="N175" s="62" t="s">
        <v>174</v>
      </c>
    </row>
    <row r="176" spans="12:14" x14ac:dyDescent="0.25">
      <c r="L176" s="61">
        <v>6</v>
      </c>
      <c r="M176" s="61">
        <v>23</v>
      </c>
      <c r="N176" s="62" t="s">
        <v>175</v>
      </c>
    </row>
    <row r="177" spans="12:14" x14ac:dyDescent="0.25">
      <c r="L177" s="61">
        <v>6</v>
      </c>
      <c r="M177" s="61">
        <v>24</v>
      </c>
      <c r="N177" s="62" t="s">
        <v>176</v>
      </c>
    </row>
    <row r="178" spans="12:14" x14ac:dyDescent="0.25">
      <c r="L178" s="61">
        <v>6</v>
      </c>
      <c r="M178" s="61">
        <v>25</v>
      </c>
      <c r="N178" s="62" t="s">
        <v>177</v>
      </c>
    </row>
    <row r="179" spans="12:14" x14ac:dyDescent="0.25">
      <c r="L179" s="61">
        <v>6</v>
      </c>
      <c r="M179" s="61">
        <v>26</v>
      </c>
      <c r="N179" s="62" t="s">
        <v>178</v>
      </c>
    </row>
    <row r="180" spans="12:14" x14ac:dyDescent="0.25">
      <c r="L180" s="61">
        <v>6</v>
      </c>
      <c r="M180" s="61">
        <v>27</v>
      </c>
      <c r="N180" s="62" t="s">
        <v>179</v>
      </c>
    </row>
    <row r="181" spans="12:14" x14ac:dyDescent="0.25">
      <c r="L181" s="61">
        <v>6</v>
      </c>
      <c r="M181" s="61">
        <v>28</v>
      </c>
      <c r="N181" s="62" t="s">
        <v>180</v>
      </c>
    </row>
    <row r="182" spans="12:14" x14ac:dyDescent="0.25">
      <c r="L182" s="61">
        <v>6</v>
      </c>
      <c r="M182" s="61">
        <v>29</v>
      </c>
      <c r="N182" s="62" t="s">
        <v>181</v>
      </c>
    </row>
    <row r="183" spans="12:14" x14ac:dyDescent="0.25">
      <c r="L183" s="61">
        <v>6</v>
      </c>
      <c r="M183" s="61">
        <v>30</v>
      </c>
      <c r="N183" s="62" t="s">
        <v>182</v>
      </c>
    </row>
    <row r="184" spans="12:14" x14ac:dyDescent="0.25">
      <c r="L184" s="61">
        <v>7</v>
      </c>
      <c r="M184" s="61">
        <v>1</v>
      </c>
      <c r="N184" s="62" t="s">
        <v>183</v>
      </c>
    </row>
    <row r="185" spans="12:14" x14ac:dyDescent="0.25">
      <c r="L185" s="61">
        <v>7</v>
      </c>
      <c r="M185" s="61">
        <v>2</v>
      </c>
      <c r="N185" s="62" t="s">
        <v>184</v>
      </c>
    </row>
    <row r="186" spans="12:14" x14ac:dyDescent="0.25">
      <c r="L186" s="61">
        <v>7</v>
      </c>
      <c r="M186" s="61">
        <v>3</v>
      </c>
      <c r="N186" s="62" t="s">
        <v>185</v>
      </c>
    </row>
    <row r="187" spans="12:14" x14ac:dyDescent="0.25">
      <c r="L187" s="61">
        <v>7</v>
      </c>
      <c r="M187" s="61">
        <v>4</v>
      </c>
      <c r="N187" s="62" t="s">
        <v>186</v>
      </c>
    </row>
    <row r="188" spans="12:14" x14ac:dyDescent="0.25">
      <c r="L188" s="61">
        <v>7</v>
      </c>
      <c r="M188" s="61">
        <v>5</v>
      </c>
      <c r="N188" s="62" t="s">
        <v>187</v>
      </c>
    </row>
    <row r="189" spans="12:14" x14ac:dyDescent="0.25">
      <c r="L189" s="61">
        <v>7</v>
      </c>
      <c r="M189" s="61">
        <v>6</v>
      </c>
      <c r="N189" s="62" t="s">
        <v>188</v>
      </c>
    </row>
    <row r="190" spans="12:14" x14ac:dyDescent="0.25">
      <c r="L190" s="61">
        <v>7</v>
      </c>
      <c r="M190" s="61">
        <v>7</v>
      </c>
      <c r="N190" s="62" t="s">
        <v>189</v>
      </c>
    </row>
    <row r="191" spans="12:14" x14ac:dyDescent="0.25">
      <c r="L191" s="61">
        <v>7</v>
      </c>
      <c r="M191" s="61">
        <v>8</v>
      </c>
      <c r="N191" s="62" t="s">
        <v>190</v>
      </c>
    </row>
    <row r="192" spans="12:14" x14ac:dyDescent="0.25">
      <c r="L192" s="61">
        <v>7</v>
      </c>
      <c r="M192" s="61">
        <v>9</v>
      </c>
      <c r="N192" s="62" t="s">
        <v>191</v>
      </c>
    </row>
    <row r="193" spans="12:14" x14ac:dyDescent="0.25">
      <c r="L193" s="61">
        <v>7</v>
      </c>
      <c r="M193" s="61">
        <v>10</v>
      </c>
      <c r="N193" s="62" t="s">
        <v>192</v>
      </c>
    </row>
    <row r="194" spans="12:14" x14ac:dyDescent="0.25">
      <c r="L194" s="61">
        <v>7</v>
      </c>
      <c r="M194" s="61">
        <v>11</v>
      </c>
      <c r="N194" s="62" t="s">
        <v>193</v>
      </c>
    </row>
    <row r="195" spans="12:14" x14ac:dyDescent="0.25">
      <c r="L195" s="61">
        <v>7</v>
      </c>
      <c r="M195" s="61">
        <v>12</v>
      </c>
      <c r="N195" s="62" t="s">
        <v>194</v>
      </c>
    </row>
    <row r="196" spans="12:14" x14ac:dyDescent="0.25">
      <c r="L196" s="61">
        <v>7</v>
      </c>
      <c r="M196" s="61">
        <v>13</v>
      </c>
      <c r="N196" s="62" t="s">
        <v>195</v>
      </c>
    </row>
    <row r="197" spans="12:14" x14ac:dyDescent="0.25">
      <c r="L197" s="61">
        <v>7</v>
      </c>
      <c r="M197" s="61">
        <v>14</v>
      </c>
      <c r="N197" s="62" t="s">
        <v>196</v>
      </c>
    </row>
    <row r="198" spans="12:14" x14ac:dyDescent="0.25">
      <c r="L198" s="61">
        <v>7</v>
      </c>
      <c r="M198" s="61">
        <v>15</v>
      </c>
      <c r="N198" s="62" t="s">
        <v>197</v>
      </c>
    </row>
    <row r="199" spans="12:14" x14ac:dyDescent="0.25">
      <c r="L199" s="61">
        <v>7</v>
      </c>
      <c r="M199" s="61">
        <v>16</v>
      </c>
      <c r="N199" s="62" t="s">
        <v>198</v>
      </c>
    </row>
    <row r="200" spans="12:14" x14ac:dyDescent="0.25">
      <c r="L200" s="61">
        <v>7</v>
      </c>
      <c r="M200" s="61">
        <v>17</v>
      </c>
      <c r="N200" s="62" t="s">
        <v>199</v>
      </c>
    </row>
    <row r="201" spans="12:14" x14ac:dyDescent="0.25">
      <c r="L201" s="61">
        <v>7</v>
      </c>
      <c r="M201" s="61">
        <v>18</v>
      </c>
      <c r="N201" s="62" t="s">
        <v>200</v>
      </c>
    </row>
    <row r="202" spans="12:14" x14ac:dyDescent="0.25">
      <c r="L202" s="61">
        <v>7</v>
      </c>
      <c r="M202" s="61">
        <v>19</v>
      </c>
      <c r="N202" s="62" t="s">
        <v>201</v>
      </c>
    </row>
    <row r="203" spans="12:14" x14ac:dyDescent="0.25">
      <c r="L203" s="61">
        <v>7</v>
      </c>
      <c r="M203" s="61">
        <v>20</v>
      </c>
      <c r="N203" s="62" t="s">
        <v>202</v>
      </c>
    </row>
    <row r="204" spans="12:14" x14ac:dyDescent="0.25">
      <c r="L204" s="61">
        <v>7</v>
      </c>
      <c r="M204" s="61">
        <v>21</v>
      </c>
      <c r="N204" s="62" t="s">
        <v>203</v>
      </c>
    </row>
    <row r="205" spans="12:14" x14ac:dyDescent="0.25">
      <c r="L205" s="61">
        <v>7</v>
      </c>
      <c r="M205" s="61">
        <v>22</v>
      </c>
      <c r="N205" s="62" t="s">
        <v>204</v>
      </c>
    </row>
    <row r="206" spans="12:14" x14ac:dyDescent="0.25">
      <c r="L206" s="61">
        <v>7</v>
      </c>
      <c r="M206" s="61">
        <v>23</v>
      </c>
      <c r="N206" s="62" t="s">
        <v>205</v>
      </c>
    </row>
    <row r="207" spans="12:14" x14ac:dyDescent="0.25">
      <c r="L207" s="61">
        <v>7</v>
      </c>
      <c r="M207" s="61">
        <v>24</v>
      </c>
      <c r="N207" s="62" t="s">
        <v>206</v>
      </c>
    </row>
    <row r="208" spans="12:14" x14ac:dyDescent="0.25">
      <c r="L208" s="61">
        <v>7</v>
      </c>
      <c r="M208" s="61">
        <v>25</v>
      </c>
      <c r="N208" s="62" t="s">
        <v>207</v>
      </c>
    </row>
    <row r="209" spans="12:14" x14ac:dyDescent="0.25">
      <c r="L209" s="61">
        <v>7</v>
      </c>
      <c r="M209" s="61">
        <v>26</v>
      </c>
      <c r="N209" s="62" t="s">
        <v>208</v>
      </c>
    </row>
    <row r="210" spans="12:14" x14ac:dyDescent="0.25">
      <c r="L210" s="61">
        <v>7</v>
      </c>
      <c r="M210" s="61">
        <v>27</v>
      </c>
      <c r="N210" s="62" t="s">
        <v>209</v>
      </c>
    </row>
    <row r="211" spans="12:14" x14ac:dyDescent="0.25">
      <c r="L211" s="61">
        <v>7</v>
      </c>
      <c r="M211" s="61">
        <v>28</v>
      </c>
      <c r="N211" s="62" t="s">
        <v>210</v>
      </c>
    </row>
    <row r="212" spans="12:14" x14ac:dyDescent="0.25">
      <c r="L212" s="61">
        <v>7</v>
      </c>
      <c r="M212" s="61">
        <v>29</v>
      </c>
      <c r="N212" s="62" t="s">
        <v>211</v>
      </c>
    </row>
    <row r="213" spans="12:14" x14ac:dyDescent="0.25">
      <c r="L213" s="61">
        <v>7</v>
      </c>
      <c r="M213" s="61">
        <v>30</v>
      </c>
      <c r="N213" s="62" t="s">
        <v>212</v>
      </c>
    </row>
    <row r="214" spans="12:14" x14ac:dyDescent="0.25">
      <c r="L214" s="61">
        <v>7</v>
      </c>
      <c r="M214" s="61">
        <v>31</v>
      </c>
      <c r="N214" s="62" t="s">
        <v>213</v>
      </c>
    </row>
    <row r="215" spans="12:14" x14ac:dyDescent="0.25">
      <c r="L215" s="61">
        <v>8</v>
      </c>
      <c r="M215" s="61">
        <v>1</v>
      </c>
      <c r="N215" s="62" t="s">
        <v>214</v>
      </c>
    </row>
    <row r="216" spans="12:14" x14ac:dyDescent="0.25">
      <c r="L216" s="61">
        <v>8</v>
      </c>
      <c r="M216" s="61">
        <v>2</v>
      </c>
      <c r="N216" s="62" t="s">
        <v>215</v>
      </c>
    </row>
    <row r="217" spans="12:14" x14ac:dyDescent="0.25">
      <c r="L217" s="61">
        <v>8</v>
      </c>
      <c r="M217" s="61">
        <v>3</v>
      </c>
      <c r="N217" s="62" t="s">
        <v>216</v>
      </c>
    </row>
    <row r="218" spans="12:14" x14ac:dyDescent="0.25">
      <c r="L218" s="61">
        <v>8</v>
      </c>
      <c r="M218" s="61">
        <v>4</v>
      </c>
      <c r="N218" s="62" t="s">
        <v>217</v>
      </c>
    </row>
    <row r="219" spans="12:14" x14ac:dyDescent="0.25">
      <c r="L219" s="61">
        <v>8</v>
      </c>
      <c r="M219" s="61">
        <v>5</v>
      </c>
      <c r="N219" s="62" t="s">
        <v>218</v>
      </c>
    </row>
    <row r="220" spans="12:14" x14ac:dyDescent="0.25">
      <c r="L220" s="61">
        <v>8</v>
      </c>
      <c r="M220" s="61">
        <v>6</v>
      </c>
      <c r="N220" s="62" t="s">
        <v>219</v>
      </c>
    </row>
    <row r="221" spans="12:14" x14ac:dyDescent="0.25">
      <c r="L221" s="61">
        <v>8</v>
      </c>
      <c r="M221" s="61">
        <v>7</v>
      </c>
      <c r="N221" s="62" t="s">
        <v>220</v>
      </c>
    </row>
    <row r="222" spans="12:14" x14ac:dyDescent="0.25">
      <c r="L222" s="61">
        <v>8</v>
      </c>
      <c r="M222" s="61">
        <v>8</v>
      </c>
      <c r="N222" s="62" t="s">
        <v>221</v>
      </c>
    </row>
    <row r="223" spans="12:14" x14ac:dyDescent="0.25">
      <c r="L223" s="61">
        <v>8</v>
      </c>
      <c r="M223" s="61">
        <v>9</v>
      </c>
      <c r="N223" s="62" t="s">
        <v>222</v>
      </c>
    </row>
    <row r="224" spans="12:14" x14ac:dyDescent="0.25">
      <c r="L224" s="61">
        <v>8</v>
      </c>
      <c r="M224" s="61">
        <v>10</v>
      </c>
      <c r="N224" s="62" t="s">
        <v>223</v>
      </c>
    </row>
    <row r="225" spans="12:14" x14ac:dyDescent="0.25">
      <c r="L225" s="61">
        <v>8</v>
      </c>
      <c r="M225" s="61">
        <v>11</v>
      </c>
      <c r="N225" s="62" t="s">
        <v>224</v>
      </c>
    </row>
    <row r="226" spans="12:14" x14ac:dyDescent="0.25">
      <c r="L226" s="61">
        <v>8</v>
      </c>
      <c r="M226" s="61">
        <v>12</v>
      </c>
      <c r="N226" s="62" t="s">
        <v>225</v>
      </c>
    </row>
    <row r="227" spans="12:14" x14ac:dyDescent="0.25">
      <c r="L227" s="61">
        <v>8</v>
      </c>
      <c r="M227" s="61">
        <v>13</v>
      </c>
      <c r="N227" s="62" t="s">
        <v>226</v>
      </c>
    </row>
    <row r="228" spans="12:14" x14ac:dyDescent="0.25">
      <c r="L228" s="61">
        <v>8</v>
      </c>
      <c r="M228" s="61">
        <v>14</v>
      </c>
      <c r="N228" s="62" t="s">
        <v>227</v>
      </c>
    </row>
    <row r="229" spans="12:14" x14ac:dyDescent="0.25">
      <c r="L229" s="61">
        <v>8</v>
      </c>
      <c r="M229" s="61">
        <v>15</v>
      </c>
      <c r="N229" s="62" t="s">
        <v>228</v>
      </c>
    </row>
    <row r="230" spans="12:14" x14ac:dyDescent="0.25">
      <c r="L230" s="61">
        <v>8</v>
      </c>
      <c r="M230" s="61">
        <v>16</v>
      </c>
      <c r="N230" s="62" t="s">
        <v>229</v>
      </c>
    </row>
    <row r="231" spans="12:14" x14ac:dyDescent="0.25">
      <c r="L231" s="61">
        <v>8</v>
      </c>
      <c r="M231" s="61">
        <v>17</v>
      </c>
      <c r="N231" s="62" t="s">
        <v>230</v>
      </c>
    </row>
    <row r="232" spans="12:14" x14ac:dyDescent="0.25">
      <c r="L232" s="61">
        <v>8</v>
      </c>
      <c r="M232" s="61">
        <v>18</v>
      </c>
      <c r="N232" s="62" t="s">
        <v>231</v>
      </c>
    </row>
    <row r="233" spans="12:14" x14ac:dyDescent="0.25">
      <c r="L233" s="61">
        <v>8</v>
      </c>
      <c r="M233" s="61">
        <v>19</v>
      </c>
      <c r="N233" s="62" t="s">
        <v>232</v>
      </c>
    </row>
    <row r="234" spans="12:14" x14ac:dyDescent="0.25">
      <c r="L234" s="61">
        <v>8</v>
      </c>
      <c r="M234" s="61">
        <v>20</v>
      </c>
      <c r="N234" s="62" t="s">
        <v>233</v>
      </c>
    </row>
    <row r="235" spans="12:14" x14ac:dyDescent="0.25">
      <c r="L235" s="61">
        <v>8</v>
      </c>
      <c r="M235" s="61">
        <v>21</v>
      </c>
      <c r="N235" s="62" t="s">
        <v>234</v>
      </c>
    </row>
    <row r="236" spans="12:14" x14ac:dyDescent="0.25">
      <c r="L236" s="61">
        <v>8</v>
      </c>
      <c r="M236" s="61">
        <v>22</v>
      </c>
      <c r="N236" s="62" t="s">
        <v>235</v>
      </c>
    </row>
    <row r="237" spans="12:14" x14ac:dyDescent="0.25">
      <c r="L237" s="61">
        <v>8</v>
      </c>
      <c r="M237" s="61">
        <v>23</v>
      </c>
      <c r="N237" s="62" t="s">
        <v>236</v>
      </c>
    </row>
    <row r="238" spans="12:14" x14ac:dyDescent="0.25">
      <c r="L238" s="61">
        <v>8</v>
      </c>
      <c r="M238" s="61">
        <v>24</v>
      </c>
      <c r="N238" s="62" t="s">
        <v>237</v>
      </c>
    </row>
    <row r="239" spans="12:14" x14ac:dyDescent="0.25">
      <c r="L239" s="61">
        <v>8</v>
      </c>
      <c r="M239" s="61">
        <v>25</v>
      </c>
      <c r="N239" s="62" t="s">
        <v>238</v>
      </c>
    </row>
    <row r="240" spans="12:14" x14ac:dyDescent="0.25">
      <c r="L240" s="61">
        <v>8</v>
      </c>
      <c r="M240" s="61">
        <v>26</v>
      </c>
      <c r="N240" s="62" t="s">
        <v>239</v>
      </c>
    </row>
    <row r="241" spans="12:14" x14ac:dyDescent="0.25">
      <c r="L241" s="61">
        <v>8</v>
      </c>
      <c r="M241" s="61">
        <v>27</v>
      </c>
      <c r="N241" s="62" t="s">
        <v>240</v>
      </c>
    </row>
    <row r="242" spans="12:14" x14ac:dyDescent="0.25">
      <c r="L242" s="61">
        <v>8</v>
      </c>
      <c r="M242" s="61">
        <v>28</v>
      </c>
      <c r="N242" s="62" t="s">
        <v>148</v>
      </c>
    </row>
    <row r="243" spans="12:14" x14ac:dyDescent="0.25">
      <c r="L243" s="61">
        <v>8</v>
      </c>
      <c r="M243" s="61">
        <v>29</v>
      </c>
      <c r="N243" s="62" t="s">
        <v>241</v>
      </c>
    </row>
    <row r="244" spans="12:14" x14ac:dyDescent="0.25">
      <c r="L244" s="61">
        <v>8</v>
      </c>
      <c r="M244" s="61">
        <v>30</v>
      </c>
      <c r="N244" s="62" t="s">
        <v>242</v>
      </c>
    </row>
    <row r="245" spans="12:14" x14ac:dyDescent="0.25">
      <c r="L245" s="61">
        <v>8</v>
      </c>
      <c r="M245" s="61">
        <v>31</v>
      </c>
      <c r="N245" s="62" t="s">
        <v>243</v>
      </c>
    </row>
    <row r="246" spans="12:14" x14ac:dyDescent="0.25">
      <c r="L246" s="61">
        <v>9</v>
      </c>
      <c r="M246" s="61">
        <v>1</v>
      </c>
      <c r="N246" s="62" t="s">
        <v>244</v>
      </c>
    </row>
    <row r="247" spans="12:14" x14ac:dyDescent="0.25">
      <c r="L247" s="61">
        <v>9</v>
      </c>
      <c r="M247" s="61">
        <v>2</v>
      </c>
      <c r="N247" s="62" t="s">
        <v>245</v>
      </c>
    </row>
    <row r="248" spans="12:14" x14ac:dyDescent="0.25">
      <c r="L248" s="61">
        <v>9</v>
      </c>
      <c r="M248" s="61">
        <v>3</v>
      </c>
      <c r="N248" s="62" t="s">
        <v>246</v>
      </c>
    </row>
    <row r="249" spans="12:14" x14ac:dyDescent="0.25">
      <c r="L249" s="61">
        <v>9</v>
      </c>
      <c r="M249" s="61">
        <v>4</v>
      </c>
      <c r="N249" s="62" t="s">
        <v>247</v>
      </c>
    </row>
    <row r="250" spans="12:14" x14ac:dyDescent="0.25">
      <c r="L250" s="61">
        <v>9</v>
      </c>
      <c r="M250" s="61">
        <v>5</v>
      </c>
      <c r="N250" s="62" t="s">
        <v>248</v>
      </c>
    </row>
    <row r="251" spans="12:14" x14ac:dyDescent="0.25">
      <c r="L251" s="61">
        <v>9</v>
      </c>
      <c r="M251" s="61">
        <v>6</v>
      </c>
      <c r="N251" s="62" t="s">
        <v>249</v>
      </c>
    </row>
    <row r="252" spans="12:14" x14ac:dyDescent="0.25">
      <c r="L252" s="61">
        <v>9</v>
      </c>
      <c r="M252" s="61">
        <v>7</v>
      </c>
      <c r="N252" s="62" t="s">
        <v>250</v>
      </c>
    </row>
    <row r="253" spans="12:14" x14ac:dyDescent="0.25">
      <c r="L253" s="61">
        <v>9</v>
      </c>
      <c r="M253" s="61">
        <v>8</v>
      </c>
      <c r="N253" s="62" t="s">
        <v>251</v>
      </c>
    </row>
    <row r="254" spans="12:14" x14ac:dyDescent="0.25">
      <c r="L254" s="61">
        <v>9</v>
      </c>
      <c r="M254" s="61">
        <v>9</v>
      </c>
      <c r="N254" s="62" t="s">
        <v>252</v>
      </c>
    </row>
    <row r="255" spans="12:14" x14ac:dyDescent="0.25">
      <c r="L255" s="61">
        <v>9</v>
      </c>
      <c r="M255" s="61">
        <v>10</v>
      </c>
      <c r="N255" s="62" t="s">
        <v>253</v>
      </c>
    </row>
    <row r="256" spans="12:14" x14ac:dyDescent="0.25">
      <c r="L256" s="61">
        <v>9</v>
      </c>
      <c r="M256" s="61">
        <v>11</v>
      </c>
      <c r="N256" s="62" t="s">
        <v>254</v>
      </c>
    </row>
    <row r="257" spans="12:14" x14ac:dyDescent="0.25">
      <c r="L257" s="61">
        <v>9</v>
      </c>
      <c r="M257" s="61">
        <v>12</v>
      </c>
      <c r="N257" s="62" t="s">
        <v>255</v>
      </c>
    </row>
    <row r="258" spans="12:14" x14ac:dyDescent="0.25">
      <c r="L258" s="61">
        <v>9</v>
      </c>
      <c r="M258" s="61">
        <v>13</v>
      </c>
      <c r="N258" s="62" t="s">
        <v>256</v>
      </c>
    </row>
    <row r="259" spans="12:14" x14ac:dyDescent="0.25">
      <c r="L259" s="61">
        <v>9</v>
      </c>
      <c r="M259" s="61">
        <v>14</v>
      </c>
      <c r="N259" s="62" t="s">
        <v>257</v>
      </c>
    </row>
    <row r="260" spans="12:14" x14ac:dyDescent="0.25">
      <c r="L260" s="61">
        <v>9</v>
      </c>
      <c r="M260" s="61">
        <v>15</v>
      </c>
      <c r="N260" s="62" t="s">
        <v>258</v>
      </c>
    </row>
    <row r="261" spans="12:14" x14ac:dyDescent="0.25">
      <c r="L261" s="61">
        <v>9</v>
      </c>
      <c r="M261" s="61">
        <v>16</v>
      </c>
      <c r="N261" s="62" t="s">
        <v>259</v>
      </c>
    </row>
    <row r="262" spans="12:14" x14ac:dyDescent="0.25">
      <c r="L262" s="61">
        <v>9</v>
      </c>
      <c r="M262" s="61">
        <v>17</v>
      </c>
      <c r="N262" s="62" t="s">
        <v>260</v>
      </c>
    </row>
    <row r="263" spans="12:14" x14ac:dyDescent="0.25">
      <c r="L263" s="61">
        <v>9</v>
      </c>
      <c r="M263" s="61">
        <v>18</v>
      </c>
      <c r="N263" s="62" t="s">
        <v>261</v>
      </c>
    </row>
    <row r="264" spans="12:14" x14ac:dyDescent="0.25">
      <c r="L264" s="61">
        <v>9</v>
      </c>
      <c r="M264" s="61">
        <v>19</v>
      </c>
      <c r="N264" s="62" t="s">
        <v>262</v>
      </c>
    </row>
    <row r="265" spans="12:14" x14ac:dyDescent="0.25">
      <c r="L265" s="61">
        <v>9</v>
      </c>
      <c r="M265" s="61">
        <v>20</v>
      </c>
      <c r="N265" s="62" t="s">
        <v>263</v>
      </c>
    </row>
    <row r="266" spans="12:14" x14ac:dyDescent="0.25">
      <c r="L266" s="61">
        <v>9</v>
      </c>
      <c r="M266" s="61">
        <v>21</v>
      </c>
      <c r="N266" s="62" t="s">
        <v>264</v>
      </c>
    </row>
    <row r="267" spans="12:14" x14ac:dyDescent="0.25">
      <c r="L267" s="61">
        <v>9</v>
      </c>
      <c r="M267" s="61">
        <v>22</v>
      </c>
      <c r="N267" s="62" t="s">
        <v>265</v>
      </c>
    </row>
    <row r="268" spans="12:14" x14ac:dyDescent="0.25">
      <c r="L268" s="61">
        <v>9</v>
      </c>
      <c r="M268" s="61">
        <v>23</v>
      </c>
      <c r="N268" s="62" t="s">
        <v>266</v>
      </c>
    </row>
    <row r="269" spans="12:14" x14ac:dyDescent="0.25">
      <c r="L269" s="61">
        <v>9</v>
      </c>
      <c r="M269" s="61">
        <v>24</v>
      </c>
      <c r="N269" s="62" t="s">
        <v>267</v>
      </c>
    </row>
    <row r="270" spans="12:14" x14ac:dyDescent="0.25">
      <c r="L270" s="61">
        <v>9</v>
      </c>
      <c r="M270" s="61">
        <v>25</v>
      </c>
      <c r="N270" s="62" t="s">
        <v>268</v>
      </c>
    </row>
    <row r="271" spans="12:14" x14ac:dyDescent="0.25">
      <c r="L271" s="61">
        <v>9</v>
      </c>
      <c r="M271" s="61">
        <v>26</v>
      </c>
      <c r="N271" s="62" t="s">
        <v>269</v>
      </c>
    </row>
    <row r="272" spans="12:14" x14ac:dyDescent="0.25">
      <c r="L272" s="61">
        <v>9</v>
      </c>
      <c r="M272" s="61">
        <v>27</v>
      </c>
      <c r="N272" s="62" t="s">
        <v>270</v>
      </c>
    </row>
    <row r="273" spans="12:14" x14ac:dyDescent="0.25">
      <c r="L273" s="61">
        <v>9</v>
      </c>
      <c r="M273" s="61">
        <v>28</v>
      </c>
      <c r="N273" s="62" t="s">
        <v>271</v>
      </c>
    </row>
    <row r="274" spans="12:14" x14ac:dyDescent="0.25">
      <c r="L274" s="61">
        <v>9</v>
      </c>
      <c r="M274" s="61">
        <v>29</v>
      </c>
      <c r="N274" s="62" t="s">
        <v>272</v>
      </c>
    </row>
    <row r="275" spans="12:14" x14ac:dyDescent="0.25">
      <c r="L275" s="61">
        <v>9</v>
      </c>
      <c r="M275" s="61">
        <v>30</v>
      </c>
      <c r="N275" s="62" t="s">
        <v>273</v>
      </c>
    </row>
    <row r="276" spans="12:14" x14ac:dyDescent="0.25">
      <c r="L276" s="61">
        <v>10</v>
      </c>
      <c r="M276" s="61">
        <v>1</v>
      </c>
      <c r="N276" s="62" t="s">
        <v>274</v>
      </c>
    </row>
    <row r="277" spans="12:14" x14ac:dyDescent="0.25">
      <c r="L277" s="61">
        <v>10</v>
      </c>
      <c r="M277" s="61">
        <v>2</v>
      </c>
      <c r="N277" s="62" t="s">
        <v>275</v>
      </c>
    </row>
    <row r="278" spans="12:14" x14ac:dyDescent="0.25">
      <c r="L278" s="61">
        <v>10</v>
      </c>
      <c r="M278" s="61">
        <v>3</v>
      </c>
      <c r="N278" s="62" t="s">
        <v>276</v>
      </c>
    </row>
    <row r="279" spans="12:14" x14ac:dyDescent="0.25">
      <c r="L279" s="61">
        <v>10</v>
      </c>
      <c r="M279" s="61">
        <v>4</v>
      </c>
      <c r="N279" s="62" t="s">
        <v>277</v>
      </c>
    </row>
    <row r="280" spans="12:14" x14ac:dyDescent="0.25">
      <c r="L280" s="61">
        <v>10</v>
      </c>
      <c r="M280" s="61">
        <v>5</v>
      </c>
      <c r="N280" s="62" t="s">
        <v>278</v>
      </c>
    </row>
    <row r="281" spans="12:14" x14ac:dyDescent="0.25">
      <c r="L281" s="61">
        <v>10</v>
      </c>
      <c r="M281" s="61">
        <v>6</v>
      </c>
      <c r="N281" s="62" t="s">
        <v>279</v>
      </c>
    </row>
    <row r="282" spans="12:14" x14ac:dyDescent="0.25">
      <c r="L282" s="61">
        <v>10</v>
      </c>
      <c r="M282" s="61">
        <v>7</v>
      </c>
      <c r="N282" s="62" t="s">
        <v>280</v>
      </c>
    </row>
    <row r="283" spans="12:14" x14ac:dyDescent="0.25">
      <c r="L283" s="61">
        <v>10</v>
      </c>
      <c r="M283" s="61">
        <v>8</v>
      </c>
      <c r="N283" s="62" t="s">
        <v>281</v>
      </c>
    </row>
    <row r="284" spans="12:14" x14ac:dyDescent="0.25">
      <c r="L284" s="61">
        <v>10</v>
      </c>
      <c r="M284" s="61">
        <v>9</v>
      </c>
      <c r="N284" s="62" t="s">
        <v>282</v>
      </c>
    </row>
    <row r="285" spans="12:14" x14ac:dyDescent="0.25">
      <c r="L285" s="61">
        <v>10</v>
      </c>
      <c r="M285" s="61">
        <v>10</v>
      </c>
      <c r="N285" s="62" t="s">
        <v>283</v>
      </c>
    </row>
    <row r="286" spans="12:14" x14ac:dyDescent="0.25">
      <c r="L286" s="61">
        <v>10</v>
      </c>
      <c r="M286" s="61">
        <v>11</v>
      </c>
      <c r="N286" s="62" t="s">
        <v>284</v>
      </c>
    </row>
    <row r="287" spans="12:14" x14ac:dyDescent="0.25">
      <c r="L287" s="61">
        <v>10</v>
      </c>
      <c r="M287" s="61">
        <v>12</v>
      </c>
      <c r="N287" s="62" t="s">
        <v>285</v>
      </c>
    </row>
    <row r="288" spans="12:14" x14ac:dyDescent="0.25">
      <c r="L288" s="61">
        <v>10</v>
      </c>
      <c r="M288" s="61">
        <v>13</v>
      </c>
      <c r="N288" s="62" t="s">
        <v>286</v>
      </c>
    </row>
    <row r="289" spans="12:14" x14ac:dyDescent="0.25">
      <c r="L289" s="61">
        <v>10</v>
      </c>
      <c r="M289" s="61">
        <v>14</v>
      </c>
      <c r="N289" s="62" t="s">
        <v>287</v>
      </c>
    </row>
    <row r="290" spans="12:14" x14ac:dyDescent="0.25">
      <c r="L290" s="61">
        <v>10</v>
      </c>
      <c r="M290" s="61">
        <v>15</v>
      </c>
      <c r="N290" s="62" t="s">
        <v>288</v>
      </c>
    </row>
    <row r="291" spans="12:14" x14ac:dyDescent="0.25">
      <c r="L291" s="61">
        <v>10</v>
      </c>
      <c r="M291" s="61">
        <v>16</v>
      </c>
      <c r="N291" s="62" t="s">
        <v>289</v>
      </c>
    </row>
    <row r="292" spans="12:14" x14ac:dyDescent="0.25">
      <c r="L292" s="61">
        <v>10</v>
      </c>
      <c r="M292" s="61">
        <v>17</v>
      </c>
      <c r="N292" s="62" t="s">
        <v>290</v>
      </c>
    </row>
    <row r="293" spans="12:14" x14ac:dyDescent="0.25">
      <c r="L293" s="61">
        <v>10</v>
      </c>
      <c r="M293" s="61">
        <v>18</v>
      </c>
      <c r="N293" s="62" t="s">
        <v>291</v>
      </c>
    </row>
    <row r="294" spans="12:14" x14ac:dyDescent="0.25">
      <c r="L294" s="61">
        <v>10</v>
      </c>
      <c r="M294" s="61">
        <v>19</v>
      </c>
      <c r="N294" s="62" t="s">
        <v>292</v>
      </c>
    </row>
    <row r="295" spans="12:14" x14ac:dyDescent="0.25">
      <c r="L295" s="61">
        <v>10</v>
      </c>
      <c r="M295" s="61">
        <v>20</v>
      </c>
      <c r="N295" s="62" t="s">
        <v>293</v>
      </c>
    </row>
    <row r="296" spans="12:14" x14ac:dyDescent="0.25">
      <c r="L296" s="61">
        <v>10</v>
      </c>
      <c r="M296" s="61">
        <v>21</v>
      </c>
      <c r="N296" s="62" t="s">
        <v>294</v>
      </c>
    </row>
    <row r="297" spans="12:14" x14ac:dyDescent="0.25">
      <c r="L297" s="61">
        <v>10</v>
      </c>
      <c r="M297" s="61">
        <v>22</v>
      </c>
      <c r="N297" s="62" t="s">
        <v>295</v>
      </c>
    </row>
    <row r="298" spans="12:14" x14ac:dyDescent="0.25">
      <c r="L298" s="61">
        <v>10</v>
      </c>
      <c r="M298" s="61">
        <v>23</v>
      </c>
      <c r="N298" s="62" t="s">
        <v>296</v>
      </c>
    </row>
    <row r="299" spans="12:14" x14ac:dyDescent="0.25">
      <c r="L299" s="61">
        <v>10</v>
      </c>
      <c r="M299" s="61">
        <v>24</v>
      </c>
      <c r="N299" s="62" t="s">
        <v>297</v>
      </c>
    </row>
    <row r="300" spans="12:14" x14ac:dyDescent="0.25">
      <c r="L300" s="61">
        <v>10</v>
      </c>
      <c r="M300" s="61">
        <v>25</v>
      </c>
      <c r="N300" s="62" t="s">
        <v>298</v>
      </c>
    </row>
    <row r="301" spans="12:14" x14ac:dyDescent="0.25">
      <c r="L301" s="61">
        <v>10</v>
      </c>
      <c r="M301" s="61">
        <v>26</v>
      </c>
      <c r="N301" s="62" t="s">
        <v>299</v>
      </c>
    </row>
    <row r="302" spans="12:14" x14ac:dyDescent="0.25">
      <c r="L302" s="61">
        <v>10</v>
      </c>
      <c r="M302" s="61">
        <v>27</v>
      </c>
      <c r="N302" s="62" t="s">
        <v>300</v>
      </c>
    </row>
    <row r="303" spans="12:14" x14ac:dyDescent="0.25">
      <c r="L303" s="61">
        <v>10</v>
      </c>
      <c r="M303" s="61">
        <v>28</v>
      </c>
      <c r="N303" s="62" t="s">
        <v>301</v>
      </c>
    </row>
    <row r="304" spans="12:14" x14ac:dyDescent="0.25">
      <c r="L304" s="61">
        <v>10</v>
      </c>
      <c r="M304" s="61">
        <v>29</v>
      </c>
      <c r="N304" s="62" t="s">
        <v>302</v>
      </c>
    </row>
    <row r="305" spans="12:14" x14ac:dyDescent="0.25">
      <c r="L305" s="61">
        <v>10</v>
      </c>
      <c r="M305" s="61">
        <v>30</v>
      </c>
      <c r="N305" s="62" t="s">
        <v>303</v>
      </c>
    </row>
    <row r="306" spans="12:14" x14ac:dyDescent="0.25">
      <c r="L306" s="61">
        <v>10</v>
      </c>
      <c r="M306" s="61">
        <v>31</v>
      </c>
      <c r="N306" s="62" t="s">
        <v>304</v>
      </c>
    </row>
    <row r="307" spans="12:14" x14ac:dyDescent="0.25">
      <c r="L307" s="61">
        <v>11</v>
      </c>
      <c r="M307" s="61">
        <v>1</v>
      </c>
      <c r="N307" s="62" t="s">
        <v>305</v>
      </c>
    </row>
    <row r="308" spans="12:14" x14ac:dyDescent="0.25">
      <c r="L308" s="61">
        <v>11</v>
      </c>
      <c r="M308" s="61">
        <v>2</v>
      </c>
      <c r="N308" s="62" t="s">
        <v>306</v>
      </c>
    </row>
    <row r="309" spans="12:14" x14ac:dyDescent="0.25">
      <c r="L309" s="61">
        <v>11</v>
      </c>
      <c r="M309" s="61">
        <v>3</v>
      </c>
      <c r="N309" s="62" t="s">
        <v>307</v>
      </c>
    </row>
    <row r="310" spans="12:14" x14ac:dyDescent="0.25">
      <c r="L310" s="61">
        <v>11</v>
      </c>
      <c r="M310" s="61">
        <v>4</v>
      </c>
      <c r="N310" s="62" t="s">
        <v>308</v>
      </c>
    </row>
    <row r="311" spans="12:14" x14ac:dyDescent="0.25">
      <c r="L311" s="61">
        <v>11</v>
      </c>
      <c r="M311" s="61">
        <v>5</v>
      </c>
      <c r="N311" s="62" t="s">
        <v>309</v>
      </c>
    </row>
    <row r="312" spans="12:14" x14ac:dyDescent="0.25">
      <c r="L312" s="61">
        <v>11</v>
      </c>
      <c r="M312" s="61">
        <v>6</v>
      </c>
      <c r="N312" s="62" t="s">
        <v>310</v>
      </c>
    </row>
    <row r="313" spans="12:14" x14ac:dyDescent="0.25">
      <c r="L313" s="61">
        <v>11</v>
      </c>
      <c r="M313" s="61">
        <v>7</v>
      </c>
      <c r="N313" s="62" t="s">
        <v>311</v>
      </c>
    </row>
    <row r="314" spans="12:14" x14ac:dyDescent="0.25">
      <c r="L314" s="61">
        <v>11</v>
      </c>
      <c r="M314" s="61">
        <v>8</v>
      </c>
      <c r="N314" s="62" t="s">
        <v>312</v>
      </c>
    </row>
    <row r="315" spans="12:14" x14ac:dyDescent="0.25">
      <c r="L315" s="61">
        <v>11</v>
      </c>
      <c r="M315" s="61">
        <v>9</v>
      </c>
      <c r="N315" s="62" t="s">
        <v>313</v>
      </c>
    </row>
    <row r="316" spans="12:14" x14ac:dyDescent="0.25">
      <c r="L316" s="61">
        <v>11</v>
      </c>
      <c r="M316" s="61">
        <v>10</v>
      </c>
      <c r="N316" s="62" t="s">
        <v>314</v>
      </c>
    </row>
    <row r="317" spans="12:14" x14ac:dyDescent="0.25">
      <c r="L317" s="61">
        <v>11</v>
      </c>
      <c r="M317" s="61">
        <v>11</v>
      </c>
      <c r="N317" s="62" t="s">
        <v>315</v>
      </c>
    </row>
    <row r="318" spans="12:14" x14ac:dyDescent="0.25">
      <c r="L318" s="61">
        <v>11</v>
      </c>
      <c r="M318" s="61">
        <v>12</v>
      </c>
      <c r="N318" s="62" t="s">
        <v>316</v>
      </c>
    </row>
    <row r="319" spans="12:14" x14ac:dyDescent="0.25">
      <c r="L319" s="61">
        <v>11</v>
      </c>
      <c r="M319" s="61">
        <v>13</v>
      </c>
      <c r="N319" s="62" t="s">
        <v>317</v>
      </c>
    </row>
    <row r="320" spans="12:14" x14ac:dyDescent="0.25">
      <c r="L320" s="61">
        <v>11</v>
      </c>
      <c r="M320" s="61">
        <v>14</v>
      </c>
      <c r="N320" s="62" t="s">
        <v>318</v>
      </c>
    </row>
    <row r="321" spans="12:14" x14ac:dyDescent="0.25">
      <c r="L321" s="61">
        <v>11</v>
      </c>
      <c r="M321" s="61">
        <v>15</v>
      </c>
      <c r="N321" s="62" t="s">
        <v>319</v>
      </c>
    </row>
    <row r="322" spans="12:14" x14ac:dyDescent="0.25">
      <c r="L322" s="61">
        <v>11</v>
      </c>
      <c r="M322" s="61">
        <v>16</v>
      </c>
      <c r="N322" s="62" t="s">
        <v>320</v>
      </c>
    </row>
    <row r="323" spans="12:14" x14ac:dyDescent="0.25">
      <c r="L323" s="61">
        <v>11</v>
      </c>
      <c r="M323" s="61">
        <v>17</v>
      </c>
      <c r="N323" s="62" t="s">
        <v>321</v>
      </c>
    </row>
    <row r="324" spans="12:14" x14ac:dyDescent="0.25">
      <c r="L324" s="61">
        <v>11</v>
      </c>
      <c r="M324" s="61">
        <v>18</v>
      </c>
      <c r="N324" s="62" t="s">
        <v>322</v>
      </c>
    </row>
    <row r="325" spans="12:14" x14ac:dyDescent="0.25">
      <c r="L325" s="61">
        <v>11</v>
      </c>
      <c r="M325" s="61">
        <v>19</v>
      </c>
      <c r="N325" s="62" t="s">
        <v>323</v>
      </c>
    </row>
    <row r="326" spans="12:14" x14ac:dyDescent="0.25">
      <c r="L326" s="61">
        <v>11</v>
      </c>
      <c r="M326" s="61">
        <v>20</v>
      </c>
      <c r="N326" s="62" t="s">
        <v>324</v>
      </c>
    </row>
    <row r="327" spans="12:14" x14ac:dyDescent="0.25">
      <c r="L327" s="61">
        <v>11</v>
      </c>
      <c r="M327" s="61">
        <v>21</v>
      </c>
      <c r="N327" s="62" t="s">
        <v>325</v>
      </c>
    </row>
    <row r="328" spans="12:14" x14ac:dyDescent="0.25">
      <c r="L328" s="61">
        <v>11</v>
      </c>
      <c r="M328" s="61">
        <v>22</v>
      </c>
      <c r="N328" s="62" t="s">
        <v>326</v>
      </c>
    </row>
    <row r="329" spans="12:14" x14ac:dyDescent="0.25">
      <c r="L329" s="61">
        <v>11</v>
      </c>
      <c r="M329" s="61">
        <v>23</v>
      </c>
      <c r="N329" s="62" t="s">
        <v>327</v>
      </c>
    </row>
    <row r="330" spans="12:14" x14ac:dyDescent="0.25">
      <c r="L330" s="61">
        <v>11</v>
      </c>
      <c r="M330" s="61">
        <v>24</v>
      </c>
      <c r="N330" s="62" t="s">
        <v>328</v>
      </c>
    </row>
    <row r="331" spans="12:14" x14ac:dyDescent="0.25">
      <c r="L331" s="61">
        <v>11</v>
      </c>
      <c r="M331" s="61">
        <v>25</v>
      </c>
      <c r="N331" s="62" t="s">
        <v>84</v>
      </c>
    </row>
    <row r="332" spans="12:14" x14ac:dyDescent="0.25">
      <c r="L332" s="61">
        <v>11</v>
      </c>
      <c r="M332" s="61">
        <v>26</v>
      </c>
      <c r="N332" s="62" t="s">
        <v>329</v>
      </c>
    </row>
    <row r="333" spans="12:14" x14ac:dyDescent="0.25">
      <c r="L333" s="61">
        <v>11</v>
      </c>
      <c r="M333" s="61">
        <v>27</v>
      </c>
      <c r="N333" s="62" t="s">
        <v>330</v>
      </c>
    </row>
    <row r="334" spans="12:14" x14ac:dyDescent="0.25">
      <c r="L334" s="61">
        <v>11</v>
      </c>
      <c r="M334" s="61">
        <v>28</v>
      </c>
      <c r="N334" s="62" t="s">
        <v>331</v>
      </c>
    </row>
    <row r="335" spans="12:14" x14ac:dyDescent="0.25">
      <c r="L335" s="61">
        <v>11</v>
      </c>
      <c r="M335" s="61">
        <v>29</v>
      </c>
      <c r="N335" s="62" t="s">
        <v>332</v>
      </c>
    </row>
    <row r="336" spans="12:14" x14ac:dyDescent="0.25">
      <c r="L336" s="61">
        <v>11</v>
      </c>
      <c r="M336" s="61">
        <v>30</v>
      </c>
      <c r="N336" s="62" t="s">
        <v>333</v>
      </c>
    </row>
    <row r="337" spans="12:14" x14ac:dyDescent="0.25">
      <c r="L337" s="61">
        <v>12</v>
      </c>
      <c r="M337" s="61">
        <v>1</v>
      </c>
      <c r="N337" s="62" t="s">
        <v>334</v>
      </c>
    </row>
    <row r="338" spans="12:14" x14ac:dyDescent="0.25">
      <c r="L338" s="61">
        <v>12</v>
      </c>
      <c r="M338" s="61">
        <v>2</v>
      </c>
      <c r="N338" s="62" t="s">
        <v>335</v>
      </c>
    </row>
    <row r="339" spans="12:14" x14ac:dyDescent="0.25">
      <c r="L339" s="61">
        <v>12</v>
      </c>
      <c r="M339" s="61">
        <v>3</v>
      </c>
      <c r="N339" s="62" t="s">
        <v>336</v>
      </c>
    </row>
    <row r="340" spans="12:14" x14ac:dyDescent="0.25">
      <c r="L340" s="61">
        <v>12</v>
      </c>
      <c r="M340" s="61">
        <v>4</v>
      </c>
      <c r="N340" s="62" t="s">
        <v>337</v>
      </c>
    </row>
    <row r="341" spans="12:14" x14ac:dyDescent="0.25">
      <c r="L341" s="61">
        <v>12</v>
      </c>
      <c r="M341" s="61">
        <v>5</v>
      </c>
      <c r="N341" s="62" t="s">
        <v>338</v>
      </c>
    </row>
    <row r="342" spans="12:14" x14ac:dyDescent="0.25">
      <c r="L342" s="61">
        <v>12</v>
      </c>
      <c r="M342" s="61">
        <v>6</v>
      </c>
      <c r="N342" s="62" t="s">
        <v>339</v>
      </c>
    </row>
    <row r="343" spans="12:14" x14ac:dyDescent="0.25">
      <c r="L343" s="61">
        <v>12</v>
      </c>
      <c r="M343" s="61">
        <v>7</v>
      </c>
      <c r="N343" s="62" t="s">
        <v>340</v>
      </c>
    </row>
    <row r="344" spans="12:14" x14ac:dyDescent="0.25">
      <c r="L344" s="61">
        <v>12</v>
      </c>
      <c r="M344" s="61">
        <v>8</v>
      </c>
      <c r="N344" s="62" t="s">
        <v>341</v>
      </c>
    </row>
    <row r="345" spans="12:14" x14ac:dyDescent="0.25">
      <c r="L345" s="61">
        <v>12</v>
      </c>
      <c r="M345" s="61">
        <v>9</v>
      </c>
      <c r="N345" s="62" t="s">
        <v>342</v>
      </c>
    </row>
    <row r="346" spans="12:14" x14ac:dyDescent="0.25">
      <c r="L346" s="61">
        <v>12</v>
      </c>
      <c r="M346" s="61">
        <v>10</v>
      </c>
      <c r="N346" s="62" t="s">
        <v>343</v>
      </c>
    </row>
    <row r="347" spans="12:14" x14ac:dyDescent="0.25">
      <c r="L347" s="61">
        <v>12</v>
      </c>
      <c r="M347" s="61">
        <v>11</v>
      </c>
      <c r="N347" s="62" t="s">
        <v>344</v>
      </c>
    </row>
    <row r="348" spans="12:14" x14ac:dyDescent="0.25">
      <c r="L348" s="61">
        <v>12</v>
      </c>
      <c r="M348" s="61">
        <v>12</v>
      </c>
      <c r="N348" s="62" t="s">
        <v>345</v>
      </c>
    </row>
    <row r="349" spans="12:14" x14ac:dyDescent="0.25">
      <c r="L349" s="61">
        <v>12</v>
      </c>
      <c r="M349" s="61">
        <v>13</v>
      </c>
      <c r="N349" s="62" t="s">
        <v>346</v>
      </c>
    </row>
    <row r="350" spans="12:14" x14ac:dyDescent="0.25">
      <c r="L350" s="61">
        <v>12</v>
      </c>
      <c r="M350" s="61">
        <v>14</v>
      </c>
      <c r="N350" s="62" t="s">
        <v>347</v>
      </c>
    </row>
    <row r="351" spans="12:14" x14ac:dyDescent="0.25">
      <c r="L351" s="61">
        <v>12</v>
      </c>
      <c r="M351" s="61">
        <v>15</v>
      </c>
      <c r="N351" s="62" t="s">
        <v>348</v>
      </c>
    </row>
    <row r="352" spans="12:14" x14ac:dyDescent="0.25">
      <c r="L352" s="61">
        <v>12</v>
      </c>
      <c r="M352" s="61">
        <v>16</v>
      </c>
      <c r="N352" s="62" t="s">
        <v>349</v>
      </c>
    </row>
    <row r="353" spans="12:14" x14ac:dyDescent="0.25">
      <c r="L353" s="61">
        <v>12</v>
      </c>
      <c r="M353" s="61">
        <v>17</v>
      </c>
      <c r="N353" s="62" t="s">
        <v>350</v>
      </c>
    </row>
    <row r="354" spans="12:14" x14ac:dyDescent="0.25">
      <c r="L354" s="61">
        <v>12</v>
      </c>
      <c r="M354" s="61">
        <v>18</v>
      </c>
      <c r="N354" s="62" t="s">
        <v>351</v>
      </c>
    </row>
    <row r="355" spans="12:14" x14ac:dyDescent="0.25">
      <c r="L355" s="61">
        <v>12</v>
      </c>
      <c r="M355" s="61">
        <v>19</v>
      </c>
      <c r="N355" s="62" t="s">
        <v>352</v>
      </c>
    </row>
    <row r="356" spans="12:14" x14ac:dyDescent="0.25">
      <c r="L356" s="61">
        <v>12</v>
      </c>
      <c r="M356" s="61">
        <v>20</v>
      </c>
      <c r="N356" s="62" t="s">
        <v>353</v>
      </c>
    </row>
    <row r="357" spans="12:14" x14ac:dyDescent="0.25">
      <c r="L357" s="61">
        <v>12</v>
      </c>
      <c r="M357" s="61">
        <v>21</v>
      </c>
      <c r="N357" s="62" t="s">
        <v>354</v>
      </c>
    </row>
    <row r="358" spans="12:14" x14ac:dyDescent="0.25">
      <c r="L358" s="61">
        <v>12</v>
      </c>
      <c r="M358" s="61">
        <v>22</v>
      </c>
      <c r="N358" s="62" t="s">
        <v>355</v>
      </c>
    </row>
    <row r="359" spans="12:14" x14ac:dyDescent="0.25">
      <c r="L359" s="61">
        <v>12</v>
      </c>
      <c r="M359" s="61">
        <v>23</v>
      </c>
      <c r="N359" s="62" t="s">
        <v>356</v>
      </c>
    </row>
    <row r="360" spans="12:14" x14ac:dyDescent="0.25">
      <c r="L360" s="61">
        <v>12</v>
      </c>
      <c r="M360" s="61">
        <v>24</v>
      </c>
      <c r="N360" s="62" t="s">
        <v>357</v>
      </c>
    </row>
    <row r="361" spans="12:14" x14ac:dyDescent="0.25">
      <c r="L361" s="61">
        <v>12</v>
      </c>
      <c r="M361" s="61">
        <v>25</v>
      </c>
      <c r="N361" s="62" t="s">
        <v>358</v>
      </c>
    </row>
    <row r="362" spans="12:14" x14ac:dyDescent="0.25">
      <c r="L362" s="61">
        <v>12</v>
      </c>
      <c r="M362" s="61">
        <v>26</v>
      </c>
      <c r="N362" s="62" t="s">
        <v>359</v>
      </c>
    </row>
    <row r="363" spans="12:14" x14ac:dyDescent="0.25">
      <c r="L363" s="61">
        <v>12</v>
      </c>
      <c r="M363" s="61">
        <v>27</v>
      </c>
      <c r="N363" s="62" t="s">
        <v>360</v>
      </c>
    </row>
    <row r="364" spans="12:14" x14ac:dyDescent="0.25">
      <c r="L364" s="61">
        <v>12</v>
      </c>
      <c r="M364" s="61">
        <v>28</v>
      </c>
      <c r="N364" s="62" t="s">
        <v>361</v>
      </c>
    </row>
    <row r="365" spans="12:14" x14ac:dyDescent="0.25">
      <c r="L365" s="61">
        <v>12</v>
      </c>
      <c r="M365" s="61">
        <v>29</v>
      </c>
      <c r="N365" s="62" t="s">
        <v>362</v>
      </c>
    </row>
    <row r="366" spans="12:14" x14ac:dyDescent="0.25">
      <c r="L366" s="61">
        <v>12</v>
      </c>
      <c r="M366" s="61">
        <v>30</v>
      </c>
      <c r="N366" s="62" t="s">
        <v>363</v>
      </c>
    </row>
    <row r="367" spans="12:14" x14ac:dyDescent="0.25">
      <c r="L367" s="61">
        <v>12</v>
      </c>
      <c r="M367" s="61">
        <v>31</v>
      </c>
      <c r="N367" s="62" t="s">
        <v>364</v>
      </c>
    </row>
  </sheetData>
  <mergeCells count="4">
    <mergeCell ref="C1:D1"/>
    <mergeCell ref="Q1:R1"/>
    <mergeCell ref="S1:T1"/>
    <mergeCell ref="U1:V1"/>
  </mergeCells>
  <conditionalFormatting sqref="B1">
    <cfRule type="expression" dxfId="23" priority="3">
      <formula>AND($B$9="1111111")</formula>
    </cfRule>
  </conditionalFormatting>
  <conditionalFormatting sqref="E2:F21">
    <cfRule type="expression" dxfId="22" priority="2">
      <formula>AND($G2)</formula>
    </cfRule>
  </conditionalFormatting>
  <conditionalFormatting sqref="A2">
    <cfRule type="expression" dxfId="21" priority="1">
      <formula>AND($G2)</formula>
    </cfRule>
  </conditionalFormatting>
  <pageMargins left="0.7" right="0.7" top="0.75" bottom="0.75" header="0.3" footer="0.3"/>
  <pageSetup paperSize="9" orientation="portrait" r:id="rId1"/>
  <drawing r:id="rId2"/>
  <legacyDrawing r:id="rId3"/>
  <picture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5" name="Check Box 1">
              <controlPr defaultSize="0" autoFill="0" autoLine="0" autoPict="0">
                <anchor moveWithCells="1">
                  <from>
                    <xdr:col>1</xdr:col>
                    <xdr:colOff>38100</xdr:colOff>
                    <xdr:row>0</xdr:row>
                    <xdr:rowOff>561975</xdr:rowOff>
                  </from>
                  <to>
                    <xdr:col>1</xdr:col>
                    <xdr:colOff>742950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6" name="Check Box 2">
              <controlPr defaultSize="0" autoFill="0" autoLine="0" autoPict="0">
                <anchor moveWithCells="1">
                  <from>
                    <xdr:col>1</xdr:col>
                    <xdr:colOff>38100</xdr:colOff>
                    <xdr:row>1</xdr:row>
                    <xdr:rowOff>180975</xdr:rowOff>
                  </from>
                  <to>
                    <xdr:col>1</xdr:col>
                    <xdr:colOff>742950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7" name="Check Box 3">
              <controlPr defaultSize="0" autoFill="0" autoLine="0" autoPict="0">
                <anchor moveWithCells="1">
                  <from>
                    <xdr:col>1</xdr:col>
                    <xdr:colOff>38100</xdr:colOff>
                    <xdr:row>2</xdr:row>
                    <xdr:rowOff>180975</xdr:rowOff>
                  </from>
                  <to>
                    <xdr:col>1</xdr:col>
                    <xdr:colOff>742950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8" name="Check Box 4">
              <controlPr defaultSize="0" autoFill="0" autoLine="0" autoPict="0">
                <anchor moveWithCells="1">
                  <from>
                    <xdr:col>1</xdr:col>
                    <xdr:colOff>38100</xdr:colOff>
                    <xdr:row>3</xdr:row>
                    <xdr:rowOff>180975</xdr:rowOff>
                  </from>
                  <to>
                    <xdr:col>1</xdr:col>
                    <xdr:colOff>742950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9" name="Check Box 5">
              <controlPr defaultSize="0" autoFill="0" autoLine="0" autoPict="0">
                <anchor moveWithCells="1">
                  <from>
                    <xdr:col>1</xdr:col>
                    <xdr:colOff>38100</xdr:colOff>
                    <xdr:row>4</xdr:row>
                    <xdr:rowOff>180975</xdr:rowOff>
                  </from>
                  <to>
                    <xdr:col>1</xdr:col>
                    <xdr:colOff>742950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10" name="Check Box 6">
              <controlPr defaultSize="0" autoFill="0" autoLine="0" autoPict="0">
                <anchor moveWithCells="1">
                  <from>
                    <xdr:col>1</xdr:col>
                    <xdr:colOff>38100</xdr:colOff>
                    <xdr:row>5</xdr:row>
                    <xdr:rowOff>180975</xdr:rowOff>
                  </from>
                  <to>
                    <xdr:col>1</xdr:col>
                    <xdr:colOff>742950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3" r:id="rId11" name="Check Box 7">
              <controlPr defaultSize="0" autoFill="0" autoLine="0" autoPict="0">
                <anchor moveWithCells="1">
                  <from>
                    <xdr:col>1</xdr:col>
                    <xdr:colOff>38100</xdr:colOff>
                    <xdr:row>6</xdr:row>
                    <xdr:rowOff>180975</xdr:rowOff>
                  </from>
                  <to>
                    <xdr:col>1</xdr:col>
                    <xdr:colOff>742950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4" r:id="rId12" name="Check Box 8">
              <controlPr defaultSize="0" autoFill="0" autoLine="0" autoPict="0">
                <anchor moveWithCells="1">
                  <from>
                    <xdr:col>2</xdr:col>
                    <xdr:colOff>9525</xdr:colOff>
                    <xdr:row>1</xdr:row>
                    <xdr:rowOff>561975</xdr:rowOff>
                  </from>
                  <to>
                    <xdr:col>3</xdr:col>
                    <xdr:colOff>733425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5" r:id="rId13" name="Check Box 9">
              <controlPr defaultSize="0" autoFill="0" autoLine="0" autoPict="0">
                <anchor moveWithCells="1">
                  <from>
                    <xdr:col>2</xdr:col>
                    <xdr:colOff>9525</xdr:colOff>
                    <xdr:row>3</xdr:row>
                    <xdr:rowOff>0</xdr:rowOff>
                  </from>
                  <to>
                    <xdr:col>3</xdr:col>
                    <xdr:colOff>733425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6" r:id="rId14" name="Check Box 10">
              <controlPr defaultSize="0" autoFill="0" autoLine="0" autoPict="0">
                <anchor moveWithCells="1">
                  <from>
                    <xdr:col>2</xdr:col>
                    <xdr:colOff>9525</xdr:colOff>
                    <xdr:row>3</xdr:row>
                    <xdr:rowOff>180975</xdr:rowOff>
                  </from>
                  <to>
                    <xdr:col>3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7" r:id="rId15" name="Check Box 11">
              <controlPr defaultSize="0" autoFill="0" autoLine="0" autoPict="0">
                <anchor moveWithCells="1">
                  <from>
                    <xdr:col>2</xdr:col>
                    <xdr:colOff>9525</xdr:colOff>
                    <xdr:row>4</xdr:row>
                    <xdr:rowOff>161925</xdr:rowOff>
                  </from>
                  <to>
                    <xdr:col>4</xdr:col>
                    <xdr:colOff>85725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8" r:id="rId16" name="Check Box 12">
              <controlPr defaultSize="0" autoFill="0" autoLine="0" autoPict="0">
                <anchor moveWithCells="1">
                  <from>
                    <xdr:col>2</xdr:col>
                    <xdr:colOff>9525</xdr:colOff>
                    <xdr:row>6</xdr:row>
                    <xdr:rowOff>180975</xdr:rowOff>
                  </from>
                  <to>
                    <xdr:col>3</xdr:col>
                    <xdr:colOff>733425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9" r:id="rId17" name="Check Box 13">
              <controlPr defaultSize="0" autoFill="0" autoLine="0" autoPict="0">
                <anchor moveWithCells="1">
                  <from>
                    <xdr:col>2</xdr:col>
                    <xdr:colOff>9525</xdr:colOff>
                    <xdr:row>8</xdr:row>
                    <xdr:rowOff>0</xdr:rowOff>
                  </from>
                  <to>
                    <xdr:col>3</xdr:col>
                    <xdr:colOff>828675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0" r:id="rId18" name="Check Box 14">
              <controlPr defaultSize="0" autoFill="0" autoLine="0" autoPict="0">
                <anchor moveWithCells="1">
                  <from>
                    <xdr:col>2</xdr:col>
                    <xdr:colOff>9525</xdr:colOff>
                    <xdr:row>8</xdr:row>
                    <xdr:rowOff>180975</xdr:rowOff>
                  </from>
                  <to>
                    <xdr:col>3</xdr:col>
                    <xdr:colOff>733425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1" r:id="rId19" name="Check Box 15">
              <controlPr defaultSize="0" autoFill="0" autoLine="0" autoPict="0">
                <anchor moveWithCells="1">
                  <from>
                    <xdr:col>2</xdr:col>
                    <xdr:colOff>9525</xdr:colOff>
                    <xdr:row>9</xdr:row>
                    <xdr:rowOff>171450</xdr:rowOff>
                  </from>
                  <to>
                    <xdr:col>3</xdr:col>
                    <xdr:colOff>733425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2" r:id="rId20" name="Check Box 16">
              <controlPr defaultSize="0" autoFill="0" autoLine="0" autoPict="0">
                <anchor moveWithCells="1">
                  <from>
                    <xdr:col>2</xdr:col>
                    <xdr:colOff>9525</xdr:colOff>
                    <xdr:row>10</xdr:row>
                    <xdr:rowOff>171450</xdr:rowOff>
                  </from>
                  <to>
                    <xdr:col>3</xdr:col>
                    <xdr:colOff>733425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3" r:id="rId21" name="Check Box 17">
              <controlPr defaultSize="0" autoFill="0" autoLine="0" autoPict="0">
                <anchor moveWithCells="1">
                  <from>
                    <xdr:col>2</xdr:col>
                    <xdr:colOff>9525</xdr:colOff>
                    <xdr:row>11</xdr:row>
                    <xdr:rowOff>180975</xdr:rowOff>
                  </from>
                  <to>
                    <xdr:col>4</xdr:col>
                    <xdr:colOff>266700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4" r:id="rId22" name="Check Box 18">
              <controlPr defaultSize="0" autoFill="0" autoLine="0" autoPict="0">
                <anchor moveWithCells="1">
                  <from>
                    <xdr:col>2</xdr:col>
                    <xdr:colOff>9525</xdr:colOff>
                    <xdr:row>5</xdr:row>
                    <xdr:rowOff>180975</xdr:rowOff>
                  </from>
                  <to>
                    <xdr:col>3</xdr:col>
                    <xdr:colOff>733425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5" r:id="rId23" name="Check Box 19">
              <controlPr defaultSize="0" autoFill="0" autoLine="0" autoPict="0">
                <anchor moveWithCells="1">
                  <from>
                    <xdr:col>2</xdr:col>
                    <xdr:colOff>9525</xdr:colOff>
                    <xdr:row>12</xdr:row>
                    <xdr:rowOff>180975</xdr:rowOff>
                  </from>
                  <to>
                    <xdr:col>3</xdr:col>
                    <xdr:colOff>733425</xdr:colOff>
                    <xdr:row>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6" r:id="rId24" name="Check Box 20">
              <controlPr defaultSize="0" autoFill="0" autoLine="0" autoPict="0">
                <anchor moveWithCells="1">
                  <from>
                    <xdr:col>2</xdr:col>
                    <xdr:colOff>9525</xdr:colOff>
                    <xdr:row>13</xdr:row>
                    <xdr:rowOff>180975</xdr:rowOff>
                  </from>
                  <to>
                    <xdr:col>3</xdr:col>
                    <xdr:colOff>733425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7" r:id="rId25" name="Check Box 21">
              <controlPr defaultSize="0" autoFill="0" autoLine="0" autoPict="0">
                <anchor moveWithCells="1">
                  <from>
                    <xdr:col>4</xdr:col>
                    <xdr:colOff>923925</xdr:colOff>
                    <xdr:row>0</xdr:row>
                    <xdr:rowOff>552450</xdr:rowOff>
                  </from>
                  <to>
                    <xdr:col>5</xdr:col>
                    <xdr:colOff>76200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8" r:id="rId26" name="Check Box 22">
              <controlPr defaultSize="0" autoFill="0" autoLine="0" autoPict="0">
                <anchor moveWithCells="1">
                  <from>
                    <xdr:col>4</xdr:col>
                    <xdr:colOff>923925</xdr:colOff>
                    <xdr:row>1</xdr:row>
                    <xdr:rowOff>171450</xdr:rowOff>
                  </from>
                  <to>
                    <xdr:col>5</xdr:col>
                    <xdr:colOff>76200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9" r:id="rId27" name="Check Box 23">
              <controlPr defaultSize="0" autoFill="0" autoLine="0" autoPict="0">
                <anchor moveWithCells="1">
                  <from>
                    <xdr:col>4</xdr:col>
                    <xdr:colOff>923925</xdr:colOff>
                    <xdr:row>2</xdr:row>
                    <xdr:rowOff>171450</xdr:rowOff>
                  </from>
                  <to>
                    <xdr:col>5</xdr:col>
                    <xdr:colOff>76200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0" r:id="rId28" name="Check Box 24">
              <controlPr defaultSize="0" autoFill="0" autoLine="0" autoPict="0">
                <anchor moveWithCells="1">
                  <from>
                    <xdr:col>4</xdr:col>
                    <xdr:colOff>923925</xdr:colOff>
                    <xdr:row>3</xdr:row>
                    <xdr:rowOff>171450</xdr:rowOff>
                  </from>
                  <to>
                    <xdr:col>5</xdr:col>
                    <xdr:colOff>76200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1" r:id="rId29" name="Check Box 25">
              <controlPr defaultSize="0" autoFill="0" autoLine="0" autoPict="0">
                <anchor moveWithCells="1">
                  <from>
                    <xdr:col>4</xdr:col>
                    <xdr:colOff>923925</xdr:colOff>
                    <xdr:row>4</xdr:row>
                    <xdr:rowOff>171450</xdr:rowOff>
                  </from>
                  <to>
                    <xdr:col>5</xdr:col>
                    <xdr:colOff>76200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2" r:id="rId30" name="Check Box 26">
              <controlPr defaultSize="0" autoFill="0" autoLine="0" autoPict="0">
                <anchor moveWithCells="1">
                  <from>
                    <xdr:col>4</xdr:col>
                    <xdr:colOff>923925</xdr:colOff>
                    <xdr:row>5</xdr:row>
                    <xdr:rowOff>171450</xdr:rowOff>
                  </from>
                  <to>
                    <xdr:col>5</xdr:col>
                    <xdr:colOff>76200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3" r:id="rId31" name="Check Box 27">
              <controlPr defaultSize="0" autoFill="0" autoLine="0" autoPict="0">
                <anchor moveWithCells="1">
                  <from>
                    <xdr:col>4</xdr:col>
                    <xdr:colOff>923925</xdr:colOff>
                    <xdr:row>6</xdr:row>
                    <xdr:rowOff>171450</xdr:rowOff>
                  </from>
                  <to>
                    <xdr:col>5</xdr:col>
                    <xdr:colOff>76200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4" r:id="rId32" name="Check Box 28">
              <controlPr defaultSize="0" autoFill="0" autoLine="0" autoPict="0">
                <anchor moveWithCells="1">
                  <from>
                    <xdr:col>4</xdr:col>
                    <xdr:colOff>923925</xdr:colOff>
                    <xdr:row>7</xdr:row>
                    <xdr:rowOff>171450</xdr:rowOff>
                  </from>
                  <to>
                    <xdr:col>5</xdr:col>
                    <xdr:colOff>76200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5" r:id="rId33" name="Check Box 29">
              <controlPr defaultSize="0" autoFill="0" autoLine="0" autoPict="0">
                <anchor moveWithCells="1">
                  <from>
                    <xdr:col>4</xdr:col>
                    <xdr:colOff>923925</xdr:colOff>
                    <xdr:row>8</xdr:row>
                    <xdr:rowOff>171450</xdr:rowOff>
                  </from>
                  <to>
                    <xdr:col>5</xdr:col>
                    <xdr:colOff>76200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6" r:id="rId34" name="Check Box 30">
              <controlPr defaultSize="0" autoFill="0" autoLine="0" autoPict="0">
                <anchor moveWithCells="1">
                  <from>
                    <xdr:col>4</xdr:col>
                    <xdr:colOff>923925</xdr:colOff>
                    <xdr:row>9</xdr:row>
                    <xdr:rowOff>171450</xdr:rowOff>
                  </from>
                  <to>
                    <xdr:col>5</xdr:col>
                    <xdr:colOff>76200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7" r:id="rId35" name="Check Box 31">
              <controlPr defaultSize="0" autoFill="0" autoLine="0" autoPict="0">
                <anchor moveWithCells="1">
                  <from>
                    <xdr:col>4</xdr:col>
                    <xdr:colOff>923925</xdr:colOff>
                    <xdr:row>10</xdr:row>
                    <xdr:rowOff>171450</xdr:rowOff>
                  </from>
                  <to>
                    <xdr:col>5</xdr:col>
                    <xdr:colOff>76200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8" r:id="rId36" name="Check Box 32">
              <controlPr defaultSize="0" autoFill="0" autoLine="0" autoPict="0">
                <anchor moveWithCells="1">
                  <from>
                    <xdr:col>4</xdr:col>
                    <xdr:colOff>923925</xdr:colOff>
                    <xdr:row>11</xdr:row>
                    <xdr:rowOff>171450</xdr:rowOff>
                  </from>
                  <to>
                    <xdr:col>5</xdr:col>
                    <xdr:colOff>76200</xdr:colOff>
                    <xdr:row>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9" r:id="rId37" name="Check Box 33">
              <controlPr defaultSize="0" autoFill="0" autoLine="0" autoPict="0">
                <anchor moveWithCells="1">
                  <from>
                    <xdr:col>4</xdr:col>
                    <xdr:colOff>923925</xdr:colOff>
                    <xdr:row>12</xdr:row>
                    <xdr:rowOff>171450</xdr:rowOff>
                  </from>
                  <to>
                    <xdr:col>5</xdr:col>
                    <xdr:colOff>76200</xdr:colOff>
                    <xdr:row>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0" r:id="rId38" name="Check Box 34">
              <controlPr defaultSize="0" autoFill="0" autoLine="0" autoPict="0">
                <anchor moveWithCells="1">
                  <from>
                    <xdr:col>4</xdr:col>
                    <xdr:colOff>923925</xdr:colOff>
                    <xdr:row>13</xdr:row>
                    <xdr:rowOff>171450</xdr:rowOff>
                  </from>
                  <to>
                    <xdr:col>5</xdr:col>
                    <xdr:colOff>76200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1" r:id="rId39" name="Check Box 35">
              <controlPr defaultSize="0" autoFill="0" autoLine="0" autoPict="0">
                <anchor moveWithCells="1">
                  <from>
                    <xdr:col>4</xdr:col>
                    <xdr:colOff>923925</xdr:colOff>
                    <xdr:row>14</xdr:row>
                    <xdr:rowOff>171450</xdr:rowOff>
                  </from>
                  <to>
                    <xdr:col>5</xdr:col>
                    <xdr:colOff>76200</xdr:colOff>
                    <xdr:row>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2" r:id="rId40" name="Check Box 36">
              <controlPr defaultSize="0" autoFill="0" autoLine="0" autoPict="0">
                <anchor moveWithCells="1">
                  <from>
                    <xdr:col>4</xdr:col>
                    <xdr:colOff>923925</xdr:colOff>
                    <xdr:row>15</xdr:row>
                    <xdr:rowOff>171450</xdr:rowOff>
                  </from>
                  <to>
                    <xdr:col>5</xdr:col>
                    <xdr:colOff>76200</xdr:colOff>
                    <xdr:row>17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3" r:id="rId41" name="Check Box 37">
              <controlPr defaultSize="0" autoFill="0" autoLine="0" autoPict="0">
                <anchor moveWithCells="1">
                  <from>
                    <xdr:col>4</xdr:col>
                    <xdr:colOff>923925</xdr:colOff>
                    <xdr:row>16</xdr:row>
                    <xdr:rowOff>171450</xdr:rowOff>
                  </from>
                  <to>
                    <xdr:col>5</xdr:col>
                    <xdr:colOff>76200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4" r:id="rId42" name="Check Box 38">
              <controlPr defaultSize="0" autoFill="0" autoLine="0" autoPict="0">
                <anchor moveWithCells="1">
                  <from>
                    <xdr:col>4</xdr:col>
                    <xdr:colOff>923925</xdr:colOff>
                    <xdr:row>17</xdr:row>
                    <xdr:rowOff>171450</xdr:rowOff>
                  </from>
                  <to>
                    <xdr:col>5</xdr:col>
                    <xdr:colOff>76200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5" r:id="rId43" name="Check Box 39">
              <controlPr defaultSize="0" autoFill="0" autoLine="0" autoPict="0">
                <anchor moveWithCells="1">
                  <from>
                    <xdr:col>4</xdr:col>
                    <xdr:colOff>923925</xdr:colOff>
                    <xdr:row>18</xdr:row>
                    <xdr:rowOff>171450</xdr:rowOff>
                  </from>
                  <to>
                    <xdr:col>5</xdr:col>
                    <xdr:colOff>76200</xdr:colOff>
                    <xdr:row>20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6" r:id="rId44" name="Check Box 40">
              <controlPr defaultSize="0" autoFill="0" autoLine="0" autoPict="0">
                <anchor moveWithCells="1">
                  <from>
                    <xdr:col>4</xdr:col>
                    <xdr:colOff>923925</xdr:colOff>
                    <xdr:row>19</xdr:row>
                    <xdr:rowOff>171450</xdr:rowOff>
                  </from>
                  <to>
                    <xdr:col>5</xdr:col>
                    <xdr:colOff>76200</xdr:colOff>
                    <xdr:row>21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8" r:id="rId45" name="Check Box 42">
              <controlPr defaultSize="0" autoFill="0" autoLine="0" autoPict="0">
                <anchor moveWithCells="1">
                  <from>
                    <xdr:col>2</xdr:col>
                    <xdr:colOff>9525</xdr:colOff>
                    <xdr:row>0</xdr:row>
                    <xdr:rowOff>561975</xdr:rowOff>
                  </from>
                  <to>
                    <xdr:col>3</xdr:col>
                    <xdr:colOff>733425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4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13</vt:i4>
      </vt:variant>
    </vt:vector>
  </HeadingPairs>
  <TitlesOfParts>
    <vt:vector size="16" baseType="lpstr">
      <vt:lpstr>Calendrier</vt:lpstr>
      <vt:lpstr>Calendrier_A3</vt:lpstr>
      <vt:lpstr>Paramètres_Application</vt:lpstr>
      <vt:lpstr>An</vt:lpstr>
      <vt:lpstr>DebA</vt:lpstr>
      <vt:lpstr>DebB</vt:lpstr>
      <vt:lpstr>DebC</vt:lpstr>
      <vt:lpstr>Fériés</vt:lpstr>
      <vt:lpstr>Fêtes</vt:lpstr>
      <vt:lpstr>FinA</vt:lpstr>
      <vt:lpstr>FinB</vt:lpstr>
      <vt:lpstr>FinC</vt:lpstr>
      <vt:lpstr>Ponts</vt:lpstr>
      <vt:lpstr>WeekEnd</vt:lpstr>
      <vt:lpstr>Calendrier!Zone_d_impression</vt:lpstr>
      <vt:lpstr>Calendrier_A3!Zone_d_impression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Simple calendrier</dc:title>
  <dc:subject>Calendrier à paramètrer puis à imprimer</dc:subject>
  <dc:creator>LouReeD</dc:creator>
  <cp:lastModifiedBy>LouReeD</cp:lastModifiedBy>
  <cp:lastPrinted>2021-02-25T22:08:21Z</cp:lastPrinted>
  <dcterms:created xsi:type="dcterms:W3CDTF">2020-12-01T14:35:50Z</dcterms:created>
  <dcterms:modified xsi:type="dcterms:W3CDTF">2021-02-25T22:10:49Z</dcterms:modified>
</cp:coreProperties>
</file>