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wmf" ContentType="image/x-wmf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20" yWindow="-120" windowWidth="15600" windowHeight="11160"/>
  </bookViews>
  <sheets>
    <sheet name="Ecran" sheetId="5" r:id="rId1"/>
    <sheet name="Main" sheetId="2" r:id="rId2"/>
    <sheet name="Sortie" sheetId="4" r:id="rId3"/>
  </sheets>
  <functionGroups/>
  <externalReferences>
    <externalReference r:id="rId4"/>
  </externalReferences>
  <definedNames>
    <definedName name="AppelZone">[1]Formes!$U$17:$X$20</definedName>
    <definedName name="Rect03" localSheetId="1">Main!$G$31:$G$33</definedName>
    <definedName name="Surface" localSheetId="1">Main!$A$10:$Z$10</definedName>
    <definedName name="ZoneApp" localSheetId="1">Main!$A$9:$Z$9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5" i="5"/>
  <c r="A54" i="2"/>
  <c r="S54"/>
  <c r="O54"/>
  <c r="K54"/>
  <c r="G54"/>
  <c r="C8" a="1"/>
  <c r="C8" s="1"/>
  <c r="C7" a="1"/>
  <c r="C7" s="1"/>
  <c r="C9"/>
  <c r="B3"/>
  <c r="A8"/>
  <c r="B8"/>
  <c r="C26"/>
  <c r="H27"/>
  <c r="B26"/>
  <c r="A26"/>
  <c r="H26"/>
  <c r="D26"/>
  <c r="B54" l="1"/>
  <c r="AA29"/>
  <c r="A6"/>
  <c r="B6" s="1"/>
  <c r="B5"/>
  <c r="C5" l="1"/>
  <c r="A9" s="1"/>
  <c r="C30"/>
  <c r="C29" l="1"/>
  <c r="A3"/>
  <c r="H28"/>
  <c r="N26"/>
  <c r="M26"/>
  <c r="E26"/>
  <c r="J26"/>
  <c r="F26"/>
  <c r="I26"/>
  <c r="K26"/>
  <c r="L26"/>
  <c r="B7" l="1"/>
  <c r="C6"/>
  <c r="C1" l="1"/>
  <c r="O26" l="1"/>
  <c r="G26"/>
</calcChain>
</file>

<file path=xl/sharedStrings.xml><?xml version="1.0" encoding="utf-8"?>
<sst xmlns="http://schemas.openxmlformats.org/spreadsheetml/2006/main" count="400" uniqueCount="260">
  <si>
    <t>F</t>
  </si>
  <si>
    <t>K</t>
  </si>
  <si>
    <t>P</t>
  </si>
  <si>
    <t>Total</t>
  </si>
  <si>
    <t>U</t>
  </si>
  <si>
    <t>Zone Appel Top</t>
  </si>
  <si>
    <t>Zone Appel Left</t>
  </si>
  <si>
    <t>L0</t>
  </si>
  <si>
    <t>&lt;Rotat°/Sym</t>
  </si>
  <si>
    <t>B11:K13</t>
  </si>
  <si>
    <t>B11:P13</t>
  </si>
  <si>
    <t>B11:U13</t>
  </si>
  <si>
    <t>B11:V13</t>
  </si>
  <si>
    <t>B11:K14</t>
  </si>
  <si>
    <t>B11:Q14</t>
  </si>
  <si>
    <t>Lig-03 / Col-10</t>
  </si>
  <si>
    <t>Lig-03 / Col-15</t>
  </si>
  <si>
    <t>Lig-03 / Col-20</t>
  </si>
  <si>
    <t>B11:K15</t>
  </si>
  <si>
    <t>B11:K16</t>
  </si>
  <si>
    <t>Lig-04 / Col-10</t>
  </si>
  <si>
    <t>Lig-04 / Col-15</t>
  </si>
  <si>
    <t>Lig-04 a Col-16</t>
  </si>
  <si>
    <t>Lig-04 b Col-16</t>
  </si>
  <si>
    <t>Lig-04 c Col-16</t>
  </si>
  <si>
    <t>Lig-04 d Col-16</t>
  </si>
  <si>
    <t>Lig-04 e Col-16</t>
  </si>
  <si>
    <t>Lig-04 f Col-16</t>
  </si>
  <si>
    <t>Lig-04 g Col-16</t>
  </si>
  <si>
    <t>Lig-04 h Col-16</t>
  </si>
  <si>
    <t>Lig-04 i Col-16</t>
  </si>
  <si>
    <t>Lig-04 j Col-16</t>
  </si>
  <si>
    <t>Lig-04 k Col-16</t>
  </si>
  <si>
    <t>01090101_02110101_03130101</t>
  </si>
  <si>
    <t>01100101_02110101_03120101</t>
  </si>
  <si>
    <t>02050101_02110101_02170101</t>
  </si>
  <si>
    <t>Lig-03 a Col-21</t>
  </si>
  <si>
    <t>Lig-03 b Col-21</t>
  </si>
  <si>
    <t>Lig-03 c Col-21</t>
  </si>
  <si>
    <t>Lig-03 d Col-21</t>
  </si>
  <si>
    <t>F0</t>
  </si>
  <si>
    <t>N0</t>
  </si>
  <si>
    <t>P0</t>
  </si>
  <si>
    <t>Y0</t>
  </si>
  <si>
    <t>Z0</t>
  </si>
  <si>
    <t>I0</t>
  </si>
  <si>
    <t>T0</t>
  </si>
  <si>
    <t>U0</t>
  </si>
  <si>
    <t>V0</t>
  </si>
  <si>
    <t>W0</t>
  </si>
  <si>
    <t>X0</t>
  </si>
  <si>
    <t>&lt; Top/Left Renvoi</t>
  </si>
  <si>
    <t>Col/Left</t>
  </si>
  <si>
    <t>Lig/Top</t>
  </si>
  <si>
    <t>&lt;RepAppel/Cible</t>
  </si>
  <si>
    <r>
      <t>0</t>
    </r>
    <r>
      <rPr>
        <sz val="8"/>
        <color rgb="FFFF0000"/>
        <rFont val="Calibri"/>
        <family val="2"/>
        <scheme val="minor"/>
      </rPr>
      <t>x</t>
    </r>
    <r>
      <rPr>
        <sz val="8"/>
        <color theme="1"/>
        <rFont val="Calibri"/>
        <family val="2"/>
        <scheme val="minor"/>
      </rPr>
      <t>0XXX0X0</t>
    </r>
  </si>
  <si>
    <t>B11:D15</t>
  </si>
  <si>
    <t>B11:E15</t>
  </si>
  <si>
    <t>B11:F15</t>
  </si>
  <si>
    <t>B11:H15</t>
  </si>
  <si>
    <t>B11:I15</t>
  </si>
  <si>
    <t>B11:J15</t>
  </si>
  <si>
    <t>B11:L15</t>
  </si>
  <si>
    <t>B11:I18</t>
  </si>
  <si>
    <t>Lig-05 / Col-03</t>
  </si>
  <si>
    <t>Lig-05 / Col-04</t>
  </si>
  <si>
    <t>Lig-05 / Col-05</t>
  </si>
  <si>
    <t>Lig-05 / Col-07</t>
  </si>
  <si>
    <t>Lig-05 / Col-08</t>
  </si>
  <si>
    <t>Lig-05 / Col-09</t>
  </si>
  <si>
    <t>Lig-05 / Col-10</t>
  </si>
  <si>
    <t>&lt;Pento/Down/Sym</t>
  </si>
  <si>
    <r>
      <t>0</t>
    </r>
    <r>
      <rPr>
        <sz val="8"/>
        <color rgb="FFFF0000"/>
        <rFont val="NSimSun"/>
        <family val="3"/>
      </rPr>
      <t>n</t>
    </r>
    <r>
      <rPr>
        <sz val="8"/>
        <color theme="1"/>
        <rFont val="NSimSun"/>
        <family val="3"/>
      </rPr>
      <t>0NNNN0</t>
    </r>
  </si>
  <si>
    <r>
      <rPr>
        <sz val="8"/>
        <color rgb="FFFF0000"/>
        <rFont val="NSimSun"/>
        <family val="3"/>
      </rPr>
      <t>n</t>
    </r>
    <r>
      <rPr>
        <sz val="8"/>
        <color theme="1"/>
        <rFont val="NSimSun"/>
        <family val="3"/>
      </rPr>
      <t>0N0NN0N</t>
    </r>
  </si>
  <si>
    <r>
      <rPr>
        <sz val="8"/>
        <color rgb="FFFF0000"/>
        <rFont val="NSimSun"/>
        <family val="3"/>
      </rPr>
      <t>n</t>
    </r>
    <r>
      <rPr>
        <sz val="8"/>
        <color theme="1"/>
        <rFont val="NSimSun"/>
        <family val="3"/>
      </rPr>
      <t>N000NNN</t>
    </r>
  </si>
  <si>
    <r>
      <t>0</t>
    </r>
    <r>
      <rPr>
        <sz val="8"/>
        <color rgb="FFFF0000"/>
        <rFont val="NSimSun"/>
        <family val="3"/>
      </rPr>
      <t>n</t>
    </r>
    <r>
      <rPr>
        <sz val="8"/>
        <color theme="1"/>
        <rFont val="NSimSun"/>
        <family val="3"/>
      </rPr>
      <t>NNNN00</t>
    </r>
  </si>
  <si>
    <r>
      <t>0</t>
    </r>
    <r>
      <rPr>
        <sz val="8"/>
        <color rgb="FFFF0000"/>
        <rFont val="NSimSun"/>
        <family val="3"/>
      </rPr>
      <t>n</t>
    </r>
    <r>
      <rPr>
        <sz val="8"/>
        <color theme="1"/>
        <rFont val="NSimSun"/>
        <family val="3"/>
      </rPr>
      <t>NNN0N0</t>
    </r>
  </si>
  <si>
    <r>
      <rPr>
        <sz val="8"/>
        <color rgb="FFFF0000"/>
        <rFont val="NSimSun"/>
        <family val="3"/>
      </rPr>
      <t>n</t>
    </r>
    <r>
      <rPr>
        <sz val="8"/>
        <color theme="1"/>
        <rFont val="NSimSun"/>
        <family val="3"/>
      </rPr>
      <t>0NN0N0N</t>
    </r>
  </si>
  <si>
    <r>
      <rPr>
        <sz val="8"/>
        <color rgb="FFFF0000"/>
        <rFont val="NSimSun"/>
        <family val="3"/>
      </rPr>
      <t>n</t>
    </r>
    <r>
      <rPr>
        <sz val="8"/>
        <color theme="1"/>
        <rFont val="NSimSun"/>
        <family val="3"/>
      </rPr>
      <t>NN000NN</t>
    </r>
  </si>
  <si>
    <r>
      <rPr>
        <sz val="8"/>
        <color rgb="FFFF0000"/>
        <rFont val="NSimSun"/>
        <family val="3"/>
      </rPr>
      <t>l</t>
    </r>
    <r>
      <rPr>
        <sz val="8"/>
        <color theme="1"/>
        <rFont val="NSimSun"/>
        <family val="3"/>
      </rPr>
      <t>0L0L0LL</t>
    </r>
  </si>
  <si>
    <r>
      <t>0</t>
    </r>
    <r>
      <rPr>
        <sz val="8"/>
        <color rgb="FFFF0000"/>
        <rFont val="NSimSun"/>
        <family val="3"/>
      </rPr>
      <t>l</t>
    </r>
    <r>
      <rPr>
        <sz val="8"/>
        <color theme="1"/>
        <rFont val="NSimSun"/>
        <family val="3"/>
      </rPr>
      <t>0L0LLL</t>
    </r>
  </si>
  <si>
    <r>
      <rPr>
        <sz val="8"/>
        <color rgb="FFFF0000"/>
        <rFont val="NSimSun"/>
        <family val="3"/>
      </rPr>
      <t>l</t>
    </r>
    <r>
      <rPr>
        <sz val="8"/>
        <color theme="1"/>
        <rFont val="NSimSun"/>
        <family val="3"/>
      </rPr>
      <t>LLLL000</t>
    </r>
  </si>
  <si>
    <r>
      <rPr>
        <sz val="8"/>
        <color rgb="FFFF0000"/>
        <rFont val="NSimSun"/>
        <family val="3"/>
      </rPr>
      <t>l</t>
    </r>
    <r>
      <rPr>
        <sz val="8"/>
        <color theme="1"/>
        <rFont val="NSimSun"/>
        <family val="3"/>
      </rPr>
      <t>LLL000L</t>
    </r>
  </si>
  <si>
    <r>
      <rPr>
        <sz val="8"/>
        <color rgb="FFFF0000"/>
        <rFont val="NSimSun"/>
        <family val="3"/>
      </rPr>
      <t>l</t>
    </r>
    <r>
      <rPr>
        <sz val="8"/>
        <color theme="1"/>
        <rFont val="NSimSun"/>
        <family val="3"/>
      </rPr>
      <t>L0L0L0L</t>
    </r>
  </si>
  <si>
    <r>
      <rPr>
        <sz val="8"/>
        <color rgb="FFFF0000"/>
        <rFont val="NSimSun"/>
        <family val="3"/>
      </rPr>
      <t>l</t>
    </r>
    <r>
      <rPr>
        <sz val="8"/>
        <color theme="1"/>
        <rFont val="NSimSun"/>
        <family val="3"/>
      </rPr>
      <t>LL0L0L0</t>
    </r>
  </si>
  <si>
    <r>
      <t>000</t>
    </r>
    <r>
      <rPr>
        <sz val="8"/>
        <color rgb="FFFF0000"/>
        <rFont val="NSimSun"/>
        <family val="3"/>
      </rPr>
      <t>l</t>
    </r>
    <r>
      <rPr>
        <sz val="8"/>
        <rFont val="NSimSun"/>
        <family val="3"/>
      </rPr>
      <t>L</t>
    </r>
    <r>
      <rPr>
        <sz val="8"/>
        <color theme="1"/>
        <rFont val="NSimSun"/>
        <family val="3"/>
      </rPr>
      <t>LLL</t>
    </r>
  </si>
  <si>
    <r>
      <rPr>
        <sz val="8"/>
        <color rgb="FFFF0000"/>
        <rFont val="NSimSun"/>
        <family val="3"/>
      </rPr>
      <t>l</t>
    </r>
    <r>
      <rPr>
        <sz val="8"/>
        <color theme="1"/>
        <rFont val="NSimSun"/>
        <family val="3"/>
      </rPr>
      <t>000LLLL</t>
    </r>
  </si>
  <si>
    <r>
      <rPr>
        <sz val="8"/>
        <color rgb="FFFF0000"/>
        <rFont val="NSimSun"/>
        <family val="3"/>
      </rPr>
      <t>p</t>
    </r>
    <r>
      <rPr>
        <sz val="8"/>
        <color theme="1"/>
        <rFont val="NSimSun"/>
        <family val="3"/>
      </rPr>
      <t>PPPP0</t>
    </r>
  </si>
  <si>
    <r>
      <rPr>
        <sz val="8"/>
        <color rgb="FFFF0000"/>
        <rFont val="NSimSun"/>
        <family val="3"/>
      </rPr>
      <t>p</t>
    </r>
    <r>
      <rPr>
        <sz val="8"/>
        <color theme="1"/>
        <rFont val="NSimSun"/>
        <family val="3"/>
      </rPr>
      <t>PPP0P</t>
    </r>
  </si>
  <si>
    <r>
      <rPr>
        <sz val="8"/>
        <color rgb="FFFF0000"/>
        <rFont val="NSimSun"/>
        <family val="3"/>
      </rPr>
      <t>p</t>
    </r>
    <r>
      <rPr>
        <sz val="8"/>
        <color theme="1"/>
        <rFont val="NSimSun"/>
        <family val="3"/>
      </rPr>
      <t>PP0PP</t>
    </r>
  </si>
  <si>
    <r>
      <t>0</t>
    </r>
    <r>
      <rPr>
        <sz val="8"/>
        <color rgb="FFFF0000"/>
        <rFont val="NSimSun"/>
        <family val="3"/>
      </rPr>
      <t>p</t>
    </r>
    <r>
      <rPr>
        <sz val="8"/>
        <color theme="1"/>
        <rFont val="NSimSun"/>
        <family val="3"/>
      </rPr>
      <t>PPPP</t>
    </r>
  </si>
  <si>
    <r>
      <rPr>
        <sz val="8"/>
        <color rgb="FFFF0000"/>
        <rFont val="NSimSun"/>
        <family val="3"/>
      </rPr>
      <t>p</t>
    </r>
    <r>
      <rPr>
        <sz val="8"/>
        <color theme="1"/>
        <rFont val="NSimSun"/>
        <family val="3"/>
      </rPr>
      <t>0PPPP</t>
    </r>
  </si>
  <si>
    <r>
      <rPr>
        <sz val="8"/>
        <color rgb="FFFF0000"/>
        <rFont val="NSimSun"/>
        <family val="3"/>
      </rPr>
      <t>p</t>
    </r>
    <r>
      <rPr>
        <sz val="8"/>
        <color theme="1"/>
        <rFont val="NSimSun"/>
        <family val="3"/>
      </rPr>
      <t>P0PPP</t>
    </r>
  </si>
  <si>
    <r>
      <rPr>
        <sz val="8"/>
        <color rgb="FFFF0000"/>
        <rFont val="NSimSun"/>
        <family val="3"/>
      </rPr>
      <t>t</t>
    </r>
    <r>
      <rPr>
        <sz val="8"/>
        <rFont val="NSimSun"/>
        <family val="3"/>
      </rPr>
      <t>TT0T00T0</t>
    </r>
  </si>
  <si>
    <r>
      <t>00</t>
    </r>
    <r>
      <rPr>
        <sz val="8"/>
        <color rgb="FFFF0000"/>
        <rFont val="NSimSun"/>
        <family val="3"/>
      </rPr>
      <t>t</t>
    </r>
    <r>
      <rPr>
        <sz val="8"/>
        <rFont val="NSimSun"/>
        <family val="3"/>
      </rPr>
      <t>TTT00T</t>
    </r>
  </si>
  <si>
    <r>
      <t>0</t>
    </r>
    <r>
      <rPr>
        <sz val="8"/>
        <color rgb="FFFF0000"/>
        <rFont val="NSimSun"/>
        <family val="3"/>
      </rPr>
      <t>t</t>
    </r>
    <r>
      <rPr>
        <sz val="8"/>
        <rFont val="NSimSun"/>
        <family val="3"/>
      </rPr>
      <t>00T0TTT</t>
    </r>
  </si>
  <si>
    <r>
      <rPr>
        <sz val="8"/>
        <color rgb="FFFF0000"/>
        <rFont val="NSimSun"/>
        <family val="3"/>
      </rPr>
      <t>t</t>
    </r>
    <r>
      <rPr>
        <sz val="8"/>
        <rFont val="NSimSun"/>
        <family val="3"/>
      </rPr>
      <t>00TTTT00</t>
    </r>
  </si>
  <si>
    <r>
      <t>0</t>
    </r>
    <r>
      <rPr>
        <sz val="8"/>
        <color rgb="FFFF0000"/>
        <rFont val="NSimSun"/>
        <family val="3"/>
      </rPr>
      <t>y</t>
    </r>
    <r>
      <rPr>
        <sz val="8"/>
        <color theme="1"/>
        <rFont val="NSimSun"/>
        <family val="3"/>
      </rPr>
      <t>YY0Y0Y</t>
    </r>
  </si>
  <si>
    <r>
      <rPr>
        <sz val="8"/>
        <color rgb="FFFF0000"/>
        <rFont val="NSimSun"/>
        <family val="3"/>
      </rPr>
      <t>y</t>
    </r>
    <r>
      <rPr>
        <sz val="8"/>
        <color theme="1"/>
        <rFont val="NSimSun"/>
        <family val="3"/>
      </rPr>
      <t>0YYY0Y0</t>
    </r>
  </si>
  <si>
    <r>
      <t>00Y0</t>
    </r>
    <r>
      <rPr>
        <sz val="8"/>
        <color rgb="FFFF0000"/>
        <rFont val="NSimSun"/>
        <family val="3"/>
      </rPr>
      <t>y</t>
    </r>
    <r>
      <rPr>
        <sz val="8"/>
        <color theme="1"/>
        <rFont val="NSimSun"/>
        <family val="3"/>
      </rPr>
      <t>YYY</t>
    </r>
  </si>
  <si>
    <r>
      <rPr>
        <sz val="8"/>
        <color rgb="FFFF0000"/>
        <rFont val="NSimSun"/>
        <family val="3"/>
      </rPr>
      <t>y</t>
    </r>
    <r>
      <rPr>
        <sz val="8"/>
        <color theme="1"/>
        <rFont val="NSimSun"/>
        <family val="3"/>
      </rPr>
      <t>0Y0YYY0</t>
    </r>
  </si>
  <si>
    <r>
      <t>0</t>
    </r>
    <r>
      <rPr>
        <sz val="8"/>
        <color rgb="FFFF0000"/>
        <rFont val="NSimSun"/>
        <family val="3"/>
      </rPr>
      <t>y</t>
    </r>
    <r>
      <rPr>
        <sz val="8"/>
        <color theme="1"/>
        <rFont val="NSimSun"/>
        <family val="3"/>
      </rPr>
      <t>0YYY0Y</t>
    </r>
  </si>
  <si>
    <r>
      <rPr>
        <sz val="8"/>
        <color rgb="FFFF0000"/>
        <rFont val="NSimSun"/>
        <family val="3"/>
      </rPr>
      <t>y</t>
    </r>
    <r>
      <rPr>
        <sz val="8"/>
        <color theme="1"/>
        <rFont val="NSimSun"/>
        <family val="3"/>
      </rPr>
      <t>YYY0Y00</t>
    </r>
  </si>
  <si>
    <r>
      <rPr>
        <sz val="8"/>
        <color rgb="FFFF0000"/>
        <rFont val="NSimSun"/>
        <family val="3"/>
      </rPr>
      <t>z</t>
    </r>
    <r>
      <rPr>
        <sz val="8"/>
        <color theme="1"/>
        <rFont val="NSimSun"/>
        <family val="3"/>
      </rPr>
      <t>Z00Z00ZZ</t>
    </r>
  </si>
  <si>
    <r>
      <t>0</t>
    </r>
    <r>
      <rPr>
        <sz val="8"/>
        <color rgb="FFFF0000"/>
        <rFont val="NSimSun"/>
        <family val="3"/>
      </rPr>
      <t>z</t>
    </r>
    <r>
      <rPr>
        <sz val="8"/>
        <color theme="1"/>
        <rFont val="NSimSun"/>
        <family val="3"/>
      </rPr>
      <t>Z0Z0ZZ0</t>
    </r>
  </si>
  <si>
    <r>
      <t>00</t>
    </r>
    <r>
      <rPr>
        <sz val="8"/>
        <color rgb="FFFF0000"/>
        <rFont val="NSimSun"/>
        <family val="3"/>
      </rPr>
      <t>z</t>
    </r>
    <r>
      <rPr>
        <sz val="8"/>
        <color theme="1"/>
        <rFont val="NSimSun"/>
        <family val="3"/>
      </rPr>
      <t>ZZZZ00</t>
    </r>
  </si>
  <si>
    <r>
      <rPr>
        <sz val="8"/>
        <color rgb="FFFF0000"/>
        <rFont val="NSimSun"/>
        <family val="3"/>
      </rPr>
      <t>z</t>
    </r>
    <r>
      <rPr>
        <sz val="8"/>
        <color theme="1"/>
        <rFont val="NSimSun"/>
        <family val="3"/>
      </rPr>
      <t>00ZZZ00Z</t>
    </r>
  </si>
  <si>
    <r>
      <rPr>
        <sz val="8"/>
        <color rgb="FFFF0000"/>
        <rFont val="NSimSun"/>
        <family val="3"/>
      </rPr>
      <t>v</t>
    </r>
    <r>
      <rPr>
        <sz val="8"/>
        <color theme="1"/>
        <rFont val="NSimSun"/>
        <family val="3"/>
      </rPr>
      <t>00V00VVV</t>
    </r>
  </si>
  <si>
    <r>
      <rPr>
        <sz val="8"/>
        <color rgb="FFFF0000"/>
        <rFont val="NSimSun"/>
        <family val="3"/>
      </rPr>
      <t>v</t>
    </r>
    <r>
      <rPr>
        <sz val="8"/>
        <color theme="1"/>
        <rFont val="NSimSun"/>
        <family val="3"/>
      </rPr>
      <t>VVV00V00</t>
    </r>
  </si>
  <si>
    <r>
      <t>0</t>
    </r>
    <r>
      <rPr>
        <sz val="7.2"/>
        <color rgb="FFFF0000"/>
        <rFont val="NSimSun"/>
        <family val="3"/>
      </rPr>
      <t>f</t>
    </r>
    <r>
      <rPr>
        <sz val="8"/>
        <color theme="1"/>
        <rFont val="NSimSun"/>
        <family val="3"/>
      </rPr>
      <t>FFF00F0</t>
    </r>
  </si>
  <si>
    <r>
      <rPr>
        <sz val="7.2"/>
        <color rgb="FFFF0000"/>
        <rFont val="NSimSun"/>
        <family val="3"/>
      </rPr>
      <t>f</t>
    </r>
    <r>
      <rPr>
        <sz val="8"/>
        <color theme="1"/>
        <rFont val="NSimSun"/>
        <family val="3"/>
      </rPr>
      <t>F00FF0F0</t>
    </r>
  </si>
  <si>
    <r>
      <t>0</t>
    </r>
    <r>
      <rPr>
        <sz val="7.2"/>
        <color rgb="FFFF0000"/>
        <rFont val="NSimSun"/>
        <family val="3"/>
      </rPr>
      <t>f</t>
    </r>
    <r>
      <rPr>
        <sz val="8"/>
        <color theme="1"/>
        <rFont val="NSimSun"/>
        <family val="3"/>
      </rPr>
      <t>0FFF00F</t>
    </r>
  </si>
  <si>
    <r>
      <t>0</t>
    </r>
    <r>
      <rPr>
        <sz val="7.2"/>
        <color rgb="FFFF0000"/>
        <rFont val="NSimSun"/>
        <family val="3"/>
      </rPr>
      <t>f</t>
    </r>
    <r>
      <rPr>
        <sz val="8"/>
        <color theme="1"/>
        <rFont val="NSimSun"/>
        <family val="3"/>
      </rPr>
      <t>0FFFF00</t>
    </r>
  </si>
  <si>
    <r>
      <t>0</t>
    </r>
    <r>
      <rPr>
        <sz val="7.2"/>
        <color rgb="FFFF0000"/>
        <rFont val="NSimSun"/>
        <family val="3"/>
      </rPr>
      <t>f</t>
    </r>
    <r>
      <rPr>
        <sz val="8"/>
        <color theme="1"/>
        <rFont val="NSimSun"/>
        <family val="3"/>
      </rPr>
      <t>00FFFF0</t>
    </r>
  </si>
  <si>
    <r>
      <t>0</t>
    </r>
    <r>
      <rPr>
        <sz val="7.2"/>
        <color rgb="FFFF0000"/>
        <rFont val="NSimSun"/>
        <family val="3"/>
      </rPr>
      <t>f</t>
    </r>
    <r>
      <rPr>
        <sz val="8"/>
        <color theme="1"/>
        <rFont val="NSimSun"/>
        <family val="3"/>
      </rPr>
      <t>0FF00FF</t>
    </r>
  </si>
  <si>
    <r>
      <rPr>
        <sz val="7.2"/>
        <color rgb="FFFF0000"/>
        <rFont val="NSimSun"/>
        <family val="3"/>
      </rPr>
      <t>f</t>
    </r>
    <r>
      <rPr>
        <sz val="8"/>
        <color theme="1"/>
        <rFont val="NSimSun"/>
        <family val="3"/>
      </rPr>
      <t>00FFF0F0</t>
    </r>
  </si>
  <si>
    <r>
      <t>00</t>
    </r>
    <r>
      <rPr>
        <sz val="7.2"/>
        <color rgb="FFFF0000"/>
        <rFont val="NSimSun"/>
        <family val="3"/>
      </rPr>
      <t>f</t>
    </r>
    <r>
      <rPr>
        <sz val="8"/>
        <color theme="1"/>
        <rFont val="NSimSun"/>
        <family val="3"/>
      </rPr>
      <t>FFF0F0</t>
    </r>
  </si>
  <si>
    <r>
      <rPr>
        <sz val="8"/>
        <color rgb="FFFF0000"/>
        <rFont val="Calibri"/>
        <family val="2"/>
      </rPr>
      <t>u</t>
    </r>
    <r>
      <rPr>
        <sz val="8"/>
        <color theme="1"/>
        <rFont val="Calibri"/>
        <family val="2"/>
        <scheme val="minor"/>
      </rPr>
      <t>0UUUU</t>
    </r>
  </si>
  <si>
    <r>
      <rPr>
        <sz val="8"/>
        <color rgb="FFFF0000"/>
        <rFont val="Calibri"/>
        <family val="2"/>
      </rPr>
      <t>u</t>
    </r>
    <r>
      <rPr>
        <sz val="8"/>
        <color theme="1"/>
        <rFont val="Calibri"/>
        <family val="2"/>
        <scheme val="minor"/>
      </rPr>
      <t>UU0UU</t>
    </r>
  </si>
  <si>
    <r>
      <rPr>
        <sz val="8"/>
        <color rgb="FFFF0000"/>
        <rFont val="Calibri"/>
        <family val="2"/>
      </rPr>
      <t>u</t>
    </r>
    <r>
      <rPr>
        <sz val="8"/>
        <color theme="1"/>
        <rFont val="Calibri"/>
        <family val="2"/>
        <scheme val="minor"/>
      </rPr>
      <t>UUU0U</t>
    </r>
  </si>
  <si>
    <r>
      <rPr>
        <sz val="8"/>
        <color rgb="FFFF0000"/>
        <rFont val="Calibri"/>
        <family val="2"/>
      </rPr>
      <t>u</t>
    </r>
    <r>
      <rPr>
        <sz val="8"/>
        <color theme="1"/>
        <rFont val="Calibri"/>
        <family val="2"/>
        <scheme val="minor"/>
      </rPr>
      <t>U0UUU</t>
    </r>
  </si>
  <si>
    <t>Pentomino F</t>
  </si>
  <si>
    <t>Pentomino I</t>
  </si>
  <si>
    <t>Pentomino L</t>
  </si>
  <si>
    <t>Pentomino N</t>
  </si>
  <si>
    <t>Pentomino P</t>
  </si>
  <si>
    <t>Pentomino T</t>
  </si>
  <si>
    <t>Pentomino U</t>
  </si>
  <si>
    <t>Pentomino V</t>
  </si>
  <si>
    <t>Pentomino W</t>
  </si>
  <si>
    <t>Pentomino X</t>
  </si>
  <si>
    <t>Pentomino Y</t>
  </si>
  <si>
    <t>Pentomino Z</t>
  </si>
  <si>
    <t>B11:J19</t>
  </si>
  <si>
    <t>B11:M16</t>
  </si>
  <si>
    <t>B11:G19</t>
  </si>
  <si>
    <t>B11:J16</t>
  </si>
  <si>
    <r>
      <t>00</t>
    </r>
    <r>
      <rPr>
        <sz val="8"/>
        <color rgb="FFFF0000"/>
        <rFont val="NSimSun"/>
        <family val="3"/>
      </rPr>
      <t>v</t>
    </r>
    <r>
      <rPr>
        <sz val="8"/>
        <rFont val="NSimSun"/>
        <family val="3"/>
      </rPr>
      <t>00VV</t>
    </r>
    <r>
      <rPr>
        <sz val="8"/>
        <color theme="1"/>
        <rFont val="NSimSun"/>
        <family val="3"/>
      </rPr>
      <t>VV</t>
    </r>
  </si>
  <si>
    <t>vVV00V00V</t>
  </si>
  <si>
    <r>
      <rPr>
        <sz val="8"/>
        <color rgb="FFFF0000"/>
        <rFont val="NSimSun"/>
        <family val="3"/>
      </rPr>
      <t>w</t>
    </r>
    <r>
      <rPr>
        <sz val="8"/>
        <color theme="1"/>
        <rFont val="NSimSun"/>
        <family val="3"/>
      </rPr>
      <t>00WW00WW</t>
    </r>
  </si>
  <si>
    <r>
      <t>0</t>
    </r>
    <r>
      <rPr>
        <sz val="8"/>
        <color rgb="FFFF0000"/>
        <rFont val="NSimSun"/>
        <family val="3"/>
      </rPr>
      <t>w</t>
    </r>
    <r>
      <rPr>
        <sz val="8"/>
        <color theme="1"/>
        <rFont val="NSimSun"/>
        <family val="3"/>
      </rPr>
      <t>WWW0W00</t>
    </r>
  </si>
  <si>
    <r>
      <rPr>
        <sz val="8"/>
        <color rgb="FFFF0000"/>
        <rFont val="NSimSun"/>
        <family val="3"/>
      </rPr>
      <t>w</t>
    </r>
    <r>
      <rPr>
        <sz val="8"/>
        <color theme="1"/>
        <rFont val="NSimSun"/>
        <family val="3"/>
      </rPr>
      <t>W00WW00W</t>
    </r>
  </si>
  <si>
    <r>
      <rPr>
        <sz val="8"/>
        <color rgb="FFFF0000"/>
        <rFont val="NSimSun"/>
        <family val="3"/>
      </rPr>
      <t>i</t>
    </r>
    <r>
      <rPr>
        <sz val="8"/>
        <rFont val="NSimSun"/>
        <family val="3"/>
      </rPr>
      <t>IIII</t>
    </r>
  </si>
  <si>
    <r>
      <t>00</t>
    </r>
    <r>
      <rPr>
        <sz val="8"/>
        <color rgb="FFFF0000"/>
        <rFont val="NSimSun"/>
        <family val="3"/>
      </rPr>
      <t>w</t>
    </r>
    <r>
      <rPr>
        <sz val="8"/>
        <color theme="1"/>
        <rFont val="NSimSun"/>
        <family val="3"/>
      </rPr>
      <t>0WWWW0</t>
    </r>
  </si>
  <si>
    <r>
      <t>0</t>
    </r>
    <r>
      <rPr>
        <sz val="8"/>
        <color rgb="FFFF0000"/>
        <rFont val="NSimSun"/>
        <family val="3"/>
      </rPr>
      <t>y</t>
    </r>
    <r>
      <rPr>
        <sz val="8"/>
        <rFont val="NSimSun"/>
        <family val="3"/>
      </rPr>
      <t>00</t>
    </r>
    <r>
      <rPr>
        <sz val="8"/>
        <color theme="1"/>
        <rFont val="NSimSun"/>
        <family val="3"/>
      </rPr>
      <t>YYYY</t>
    </r>
  </si>
  <si>
    <r>
      <t>00</t>
    </r>
    <r>
      <rPr>
        <sz val="8"/>
        <color rgb="FFFF0000"/>
        <rFont val="NSimSun"/>
        <family val="3"/>
      </rPr>
      <t>n</t>
    </r>
    <r>
      <rPr>
        <sz val="8"/>
        <rFont val="NSimSun"/>
        <family val="3"/>
      </rPr>
      <t>N</t>
    </r>
    <r>
      <rPr>
        <sz val="8"/>
        <color theme="1"/>
        <rFont val="NSimSun"/>
        <family val="3"/>
      </rPr>
      <t>NNN0</t>
    </r>
  </si>
  <si>
    <t>Invers. lig/col</t>
  </si>
  <si>
    <r>
      <rPr>
        <sz val="8"/>
        <color rgb="FFFF0000"/>
        <rFont val="NSimSun"/>
        <family val="3"/>
      </rPr>
      <t>y</t>
    </r>
    <r>
      <rPr>
        <sz val="8"/>
        <color theme="1"/>
        <rFont val="NSimSun"/>
        <family val="3"/>
      </rPr>
      <t>YYY00Y0</t>
    </r>
  </si>
  <si>
    <t xml:space="preserve">Lig-05 / Col-11 </t>
  </si>
  <si>
    <t>B11:P14</t>
  </si>
  <si>
    <t>01040101_02070101_03100101_04130101</t>
  </si>
  <si>
    <t>01070101_02080101_03090101_04100101</t>
  </si>
  <si>
    <t>02020201_02150201</t>
  </si>
  <si>
    <t>02040201_02130201</t>
  </si>
  <si>
    <t>02050201_02120201</t>
  </si>
  <si>
    <t>02060201_02110201</t>
  </si>
  <si>
    <t>02080202</t>
  </si>
  <si>
    <t>02010201_02160201</t>
  </si>
  <si>
    <t>04040309</t>
  </si>
  <si>
    <t>01010303_07010303_04070603</t>
  </si>
  <si>
    <t>04010303_01070306</t>
  </si>
  <si>
    <t>04010603_04070603</t>
  </si>
  <si>
    <t>01040303</t>
  </si>
  <si>
    <t>01040606</t>
  </si>
  <si>
    <t>01010303_07010303_01070303_07070303</t>
  </si>
  <si>
    <t>01010306_01100303</t>
  </si>
  <si>
    <t>04010603_01070603</t>
  </si>
  <si>
    <t>07010303_01040304_01070603</t>
  </si>
  <si>
    <t>07040303</t>
  </si>
  <si>
    <t>Rectangle 3 à 4 lignes</t>
  </si>
  <si>
    <t>Rectangle 5 à 8 lignes</t>
  </si>
  <si>
    <t>Figures Pentominos</t>
  </si>
  <si>
    <t>Figures Diverses</t>
  </si>
  <si>
    <t>Choix</t>
  </si>
  <si>
    <t>B11:Q19</t>
  </si>
  <si>
    <t>Croix en pointe</t>
  </si>
  <si>
    <t>Croix latine</t>
  </si>
  <si>
    <t>01010308_01120303_07010308_07120303</t>
  </si>
  <si>
    <t>B11:O19</t>
  </si>
  <si>
    <t>Croix grecque</t>
  </si>
  <si>
    <t>B11:L21</t>
  </si>
  <si>
    <t>01010304_01080304_09010304_09080304_03010203_03090203_08010203_08090203_06060101</t>
  </si>
  <si>
    <t>3&lt;RECTANGLES&gt;5</t>
  </si>
  <si>
    <t>P&lt;FIGURES&gt;D</t>
  </si>
  <si>
    <t xml:space="preserve">Flag Posit° Pento </t>
  </si>
  <si>
    <t>&lt;Tag/Surface piéce</t>
  </si>
  <si>
    <r>
      <t>&lt; Lig/Col/</t>
    </r>
    <r>
      <rPr>
        <i/>
        <sz val="8"/>
        <rFont val="Arial"/>
        <family val="2"/>
      </rPr>
      <t>Vitesse</t>
    </r>
  </si>
  <si>
    <t>Pièces&gt;</t>
  </si>
  <si>
    <t>Points&gt;</t>
  </si>
  <si>
    <t>Nbre de K Plateau de Jeu</t>
  </si>
  <si>
    <t>Lig-05 / Col-06</t>
  </si>
  <si>
    <t>Lig-08 a Col-08</t>
  </si>
  <si>
    <t>Lig-05 / Col-12</t>
  </si>
  <si>
    <t>Lig-08 b Col-08</t>
  </si>
  <si>
    <t>Lig-08 c Col-08</t>
  </si>
  <si>
    <t>Lig-08 d Col-08</t>
  </si>
  <si>
    <t>Lig-08 e Col-08</t>
  </si>
  <si>
    <t>04040202</t>
  </si>
  <si>
    <t>03030101_03060101_06030101_06060101</t>
  </si>
  <si>
    <t>02020101_02070101_07020101_07070101</t>
  </si>
  <si>
    <t>03030101_04040101_05050101_06060101</t>
  </si>
  <si>
    <t>B11:G15</t>
  </si>
  <si>
    <t>01010101_01080101_08010101_08080101</t>
  </si>
  <si>
    <t>Lig-06 / Col-10</t>
  </si>
  <si>
    <t>02030201_01140203_04160101</t>
  </si>
  <si>
    <t>01060201_02060202_01150202</t>
  </si>
  <si>
    <t>Cadre Photos</t>
  </si>
  <si>
    <t>B11:M18</t>
  </si>
  <si>
    <t>01010801_01120801_02050504</t>
  </si>
  <si>
    <t>388,665</t>
  </si>
  <si>
    <t>388,698</t>
  </si>
  <si>
    <t>388,730</t>
  </si>
  <si>
    <t>424,665</t>
  </si>
  <si>
    <t>424,698</t>
  </si>
  <si>
    <t>424,730</t>
  </si>
  <si>
    <t>&lt;Aire(lig/col) Pos°</t>
  </si>
  <si>
    <t>01010101_02060101_03110101_04160101</t>
  </si>
  <si>
    <t>B11:O20</t>
  </si>
  <si>
    <t>Cygne voguant</t>
  </si>
  <si>
    <t>01010102_03010803_10010104_01050702_07050201_01060503_05060202_01080406_01130502_05140201</t>
  </si>
  <si>
    <t>B11:L18</t>
  </si>
  <si>
    <t>Théière basique</t>
  </si>
  <si>
    <t>01010105_01030301_01040201_05010402_03010301_01070102_01080202_01090303_05090301_03110601</t>
  </si>
  <si>
    <t>Petite poule</t>
  </si>
  <si>
    <t>B11:N21</t>
  </si>
  <si>
    <t>01010102_03010502_07010503_01050308_01120202_03050201_08030404_09060103_10060102_09110303_11090103_07120302_06130201</t>
  </si>
  <si>
    <t>01010602_01020404_01050305_04020202_06010201_09010304_10040202_11050104_08100404_03130401_06120302_07110202_08080103_09090102_01130101</t>
  </si>
  <si>
    <t>01010308_01120305_07010308_07120305_03010202_06010202_01160401_06160401</t>
  </si>
  <si>
    <t>B11:T20</t>
  </si>
  <si>
    <t>Eagle Metal</t>
  </si>
  <si>
    <t>01010306_01060211_01160102_05010303_05030102_09010204_09040102_01190201_05110609_04190301_06100202_07080404_09070202</t>
  </si>
  <si>
    <t>B11:U21</t>
  </si>
  <si>
    <t>01040105_01050201_01070201_04010501_05010102_08010103_08050103_07050201_07070201_08090103_04110501_05100102</t>
  </si>
  <si>
    <t>B11:M15</t>
  </si>
  <si>
    <t>Le Diplodocus</t>
  </si>
  <si>
    <t>Le Girafon</t>
  </si>
  <si>
    <t>Le Papillon</t>
  </si>
  <si>
    <t>&lt;Rect3à+(lig32à+)</t>
  </si>
  <si>
    <t>u</t>
  </si>
  <si>
    <t>f</t>
  </si>
  <si>
    <t>p</t>
  </si>
  <si>
    <t>Exemple 3 Pentos</t>
  </si>
  <si>
    <t>01010803_01020606_01070506_01120204_06030202_02120302_02130202_01200101_01150103_10010205_10080203_09130307_06150405_03170404_08140202_04160302_05110201</t>
  </si>
  <si>
    <t>L'oiseau en vol</t>
  </si>
  <si>
    <t>B11:P20</t>
  </si>
  <si>
    <t>01010306_01060102_01090102_01100306_05010201_06010202_07010405_08050103_09050102_08090103_09100102_07110405_05150101_06140202</t>
  </si>
  <si>
    <t>A</t>
  </si>
  <si>
    <t>B</t>
  </si>
  <si>
    <t>E</t>
  </si>
  <si>
    <t>Ô</t>
  </si>
  <si>
    <t>O</t>
  </si>
  <si>
    <t>Système:</t>
  </si>
  <si>
    <t>Ecran:</t>
  </si>
  <si>
    <t>PATIENTEZ</t>
  </si>
  <si>
    <t>32-bits</t>
  </si>
  <si>
    <t>A1:U23</t>
  </si>
  <si>
    <t>VERSION ECRAN REDUIT</t>
  </si>
  <si>
    <t>01040101_02110101_03180101</t>
  </si>
  <si>
    <t>X Cellus - Pento 2021 pour</t>
  </si>
  <si>
    <t>La résolution de l'écran (largeur x hauteur): _x000D_
1 024 x 768</t>
  </si>
</sst>
</file>

<file path=xl/styles.xml><?xml version="1.0" encoding="utf-8"?>
<styleSheet xmlns="http://schemas.openxmlformats.org/spreadsheetml/2006/main">
  <numFmts count="1">
    <numFmt numFmtId="164" formatCode="0.000"/>
  </numFmts>
  <fonts count="29"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rgb="FFFF0000"/>
      <name val="Arial"/>
      <family val="2"/>
    </font>
    <font>
      <sz val="11"/>
      <color rgb="FF00000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rgb="FFFF000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  <font>
      <b/>
      <sz val="11"/>
      <name val="Arial"/>
      <family val="2"/>
    </font>
    <font>
      <b/>
      <sz val="8"/>
      <color theme="0"/>
      <name val="Arial"/>
      <family val="2"/>
    </font>
    <font>
      <vertAlign val="subscript"/>
      <sz val="8"/>
      <name val="Arial"/>
      <family val="2"/>
    </font>
    <font>
      <vertAlign val="subscript"/>
      <sz val="8"/>
      <color theme="8" tint="-0.249977111117893"/>
      <name val="Arial"/>
      <family val="2"/>
    </font>
    <font>
      <i/>
      <sz val="11"/>
      <name val="Arial"/>
      <family val="2"/>
    </font>
    <font>
      <b/>
      <sz val="9"/>
      <name val="Arial"/>
      <family val="2"/>
    </font>
    <font>
      <sz val="8"/>
      <color rgb="FFFF0000"/>
      <name val="Calibri"/>
      <family val="2"/>
      <scheme val="minor"/>
    </font>
    <font>
      <sz val="8"/>
      <color theme="5" tint="-0.249977111117893"/>
      <name val="Arial"/>
      <family val="2"/>
    </font>
    <font>
      <sz val="8"/>
      <color theme="1"/>
      <name val="NSimSun"/>
      <family val="3"/>
    </font>
    <font>
      <sz val="8"/>
      <color rgb="FFFF0000"/>
      <name val="NSimSun"/>
      <family val="3"/>
    </font>
    <font>
      <sz val="8"/>
      <name val="NSimSun"/>
      <family val="3"/>
    </font>
    <font>
      <sz val="11"/>
      <name val="NSimSun"/>
      <family val="3"/>
    </font>
    <font>
      <sz val="7.2"/>
      <color rgb="FFFF0000"/>
      <name val="NSimSun"/>
      <family val="3"/>
    </font>
    <font>
      <sz val="8"/>
      <color rgb="FFFF0000"/>
      <name val="Calibri"/>
      <family val="2"/>
    </font>
    <font>
      <i/>
      <sz val="8"/>
      <name val="Arial"/>
      <family val="2"/>
    </font>
    <font>
      <sz val="72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107">
    <xf numFmtId="0" fontId="0" fillId="0" borderId="0" xfId="0"/>
    <xf numFmtId="0" fontId="0" fillId="0" borderId="0" xfId="0" applyAlignment="1">
      <alignment horizontal="center"/>
    </xf>
    <xf numFmtId="0" fontId="12" fillId="6" borderId="0" xfId="0" applyFont="1" applyFill="1" applyAlignment="1">
      <alignment horizontal="center"/>
    </xf>
    <xf numFmtId="0" fontId="0" fillId="2" borderId="0" xfId="0" applyFill="1"/>
    <xf numFmtId="0" fontId="12" fillId="2" borderId="0" xfId="0" applyFont="1" applyFill="1" applyAlignment="1">
      <alignment horizontal="center"/>
    </xf>
    <xf numFmtId="0" fontId="9" fillId="0" borderId="0" xfId="0" applyFont="1"/>
    <xf numFmtId="0" fontId="4" fillId="0" borderId="0" xfId="0" applyFont="1"/>
    <xf numFmtId="0" fontId="9" fillId="0" borderId="0" xfId="0" applyFont="1" applyAlignment="1">
      <alignment horizontal="center"/>
    </xf>
    <xf numFmtId="49" fontId="13" fillId="9" borderId="0" xfId="0" applyNumberFormat="1" applyFont="1" applyFill="1" applyAlignment="1">
      <alignment horizontal="left" vertical="center"/>
    </xf>
    <xf numFmtId="49" fontId="14" fillId="0" borderId="0" xfId="0" applyNumberFormat="1" applyFont="1"/>
    <xf numFmtId="49" fontId="15" fillId="0" borderId="0" xfId="0" applyNumberFormat="1" applyFont="1"/>
    <xf numFmtId="0" fontId="16" fillId="0" borderId="0" xfId="0" applyFont="1"/>
    <xf numFmtId="0" fontId="8" fillId="11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1" fontId="12" fillId="0" borderId="2" xfId="0" applyNumberFormat="1" applyFont="1" applyBorder="1" applyAlignment="1">
      <alignment horizontal="center"/>
    </xf>
    <xf numFmtId="1" fontId="0" fillId="8" borderId="1" xfId="0" applyNumberFormat="1" applyFill="1" applyBorder="1" applyAlignment="1">
      <alignment horizontal="center"/>
    </xf>
    <xf numFmtId="1" fontId="0" fillId="0" borderId="0" xfId="0" applyNumberFormat="1"/>
    <xf numFmtId="0" fontId="0" fillId="13" borderId="0" xfId="0" applyFill="1" applyAlignment="1">
      <alignment horizontal="center"/>
    </xf>
    <xf numFmtId="0" fontId="17" fillId="0" borderId="0" xfId="0" applyFont="1" applyAlignment="1">
      <alignment horizontal="center"/>
    </xf>
    <xf numFmtId="0" fontId="12" fillId="0" borderId="0" xfId="0" applyFont="1"/>
    <xf numFmtId="1" fontId="9" fillId="0" borderId="0" xfId="0" applyNumberFormat="1" applyFont="1" applyAlignment="1">
      <alignment horizontal="center"/>
    </xf>
    <xf numFmtId="0" fontId="5" fillId="7" borderId="0" xfId="0" applyFont="1" applyFill="1" applyAlignment="1">
      <alignment horizontal="center"/>
    </xf>
    <xf numFmtId="0" fontId="0" fillId="14" borderId="3" xfId="0" applyFill="1" applyBorder="1" applyAlignment="1">
      <alignment horizontal="center"/>
    </xf>
    <xf numFmtId="0" fontId="0" fillId="14" borderId="4" xfId="0" applyFill="1" applyBorder="1" applyAlignment="1">
      <alignment horizontal="center"/>
    </xf>
    <xf numFmtId="0" fontId="0" fillId="14" borderId="5" xfId="0" applyFill="1" applyBorder="1" applyAlignment="1">
      <alignment horizontal="center"/>
    </xf>
    <xf numFmtId="0" fontId="16" fillId="15" borderId="0" xfId="0" applyFont="1" applyFill="1"/>
    <xf numFmtId="0" fontId="16" fillId="15" borderId="0" xfId="0" applyFont="1" applyFill="1" applyAlignment="1">
      <alignment wrapText="1"/>
    </xf>
    <xf numFmtId="0" fontId="19" fillId="0" borderId="0" xfId="0" applyFont="1" applyAlignment="1">
      <alignment horizontal="center"/>
    </xf>
    <xf numFmtId="49" fontId="20" fillId="6" borderId="0" xfId="1" applyNumberFormat="1" applyFont="1" applyFill="1" applyAlignment="1">
      <alignment horizontal="center"/>
    </xf>
    <xf numFmtId="0" fontId="23" fillId="2" borderId="0" xfId="0" applyFont="1" applyFill="1"/>
    <xf numFmtId="0" fontId="22" fillId="2" borderId="0" xfId="0" quotePrefix="1" applyFont="1" applyFill="1"/>
    <xf numFmtId="0" fontId="22" fillId="2" borderId="0" xfId="0" applyFont="1" applyFill="1" applyAlignment="1">
      <alignment horizontal="left"/>
    </xf>
    <xf numFmtId="49" fontId="20" fillId="2" borderId="0" xfId="1" applyNumberFormat="1" applyFont="1" applyFill="1" applyAlignment="1">
      <alignment horizontal="center"/>
    </xf>
    <xf numFmtId="0" fontId="20" fillId="6" borderId="0" xfId="1" applyFont="1" applyFill="1" applyAlignment="1">
      <alignment horizontal="center"/>
    </xf>
    <xf numFmtId="49" fontId="11" fillId="2" borderId="0" xfId="1" applyNumberFormat="1" applyFont="1" applyFill="1" applyAlignment="1">
      <alignment horizontal="center"/>
    </xf>
    <xf numFmtId="0" fontId="11" fillId="0" borderId="0" xfId="0" applyFont="1"/>
    <xf numFmtId="0" fontId="11" fillId="0" borderId="0" xfId="0" applyFont="1" applyFill="1" applyBorder="1"/>
    <xf numFmtId="0" fontId="0" fillId="7" borderId="0" xfId="0" applyFill="1"/>
    <xf numFmtId="0" fontId="0" fillId="7" borderId="0" xfId="0" applyFill="1" applyAlignment="1">
      <alignment horizontal="left"/>
    </xf>
    <xf numFmtId="0" fontId="22" fillId="2" borderId="0" xfId="0" applyFont="1" applyFill="1"/>
    <xf numFmtId="49" fontId="14" fillId="16" borderId="0" xfId="0" applyNumberFormat="1" applyFont="1" applyFill="1"/>
    <xf numFmtId="0" fontId="0" fillId="16" borderId="0" xfId="0" applyFill="1"/>
    <xf numFmtId="0" fontId="4" fillId="0" borderId="0" xfId="0" applyFont="1" applyAlignment="1">
      <alignment horizontal="left"/>
    </xf>
    <xf numFmtId="1" fontId="5" fillId="7" borderId="0" xfId="0" applyNumberFormat="1" applyFont="1" applyFill="1" applyAlignment="1">
      <alignment horizontal="center"/>
    </xf>
    <xf numFmtId="164" fontId="4" fillId="2" borderId="0" xfId="0" applyNumberFormat="1" applyFont="1" applyFill="1"/>
    <xf numFmtId="164" fontId="22" fillId="2" borderId="0" xfId="0" quotePrefix="1" applyNumberFormat="1" applyFont="1" applyFill="1"/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left"/>
    </xf>
    <xf numFmtId="0" fontId="10" fillId="0" borderId="0" xfId="0" applyFont="1"/>
    <xf numFmtId="1" fontId="10" fillId="0" borderId="0" xfId="0" quotePrefix="1" applyNumberFormat="1" applyFont="1"/>
    <xf numFmtId="0" fontId="0" fillId="5" borderId="0" xfId="0" applyFill="1" applyAlignment="1">
      <alignment horizontal="center"/>
    </xf>
    <xf numFmtId="0" fontId="0" fillId="0" borderId="6" xfId="0" applyBorder="1"/>
    <xf numFmtId="0" fontId="0" fillId="0" borderId="7" xfId="0" applyBorder="1"/>
    <xf numFmtId="0" fontId="9" fillId="0" borderId="8" xfId="0" applyFont="1" applyBorder="1" applyAlignment="1">
      <alignment horizontal="center"/>
    </xf>
    <xf numFmtId="2" fontId="10" fillId="0" borderId="9" xfId="0" applyNumberFormat="1" applyFont="1" applyBorder="1"/>
    <xf numFmtId="2" fontId="10" fillId="0" borderId="0" xfId="0" applyNumberFormat="1" applyFont="1" applyBorder="1"/>
    <xf numFmtId="0" fontId="8" fillId="3" borderId="10" xfId="0" applyFont="1" applyFill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9" fillId="0" borderId="9" xfId="0" quotePrefix="1" applyFont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0" xfId="0" applyFill="1" applyBorder="1" applyAlignment="1">
      <alignment horizontal="center"/>
    </xf>
    <xf numFmtId="0" fontId="16" fillId="15" borderId="9" xfId="0" applyFont="1" applyFill="1" applyBorder="1"/>
    <xf numFmtId="0" fontId="16" fillId="15" borderId="0" xfId="0" applyFont="1" applyFill="1" applyBorder="1"/>
    <xf numFmtId="0" fontId="0" fillId="12" borderId="1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14" borderId="10" xfId="0" applyFill="1" applyBorder="1" applyAlignment="1">
      <alignment horizontal="center"/>
    </xf>
    <xf numFmtId="49" fontId="8" fillId="4" borderId="9" xfId="0" applyNumberFormat="1" applyFont="1" applyFill="1" applyBorder="1" applyAlignment="1">
      <alignment horizontal="center"/>
    </xf>
    <xf numFmtId="0" fontId="4" fillId="0" borderId="10" xfId="0" applyFont="1" applyBorder="1"/>
    <xf numFmtId="0" fontId="0" fillId="10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10" borderId="13" xfId="0" applyFill="1" applyBorder="1" applyAlignment="1">
      <alignment horizontal="center"/>
    </xf>
    <xf numFmtId="1" fontId="10" fillId="0" borderId="9" xfId="0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2" fillId="17" borderId="0" xfId="2" applyFill="1" applyAlignment="1">
      <alignment vertical="center"/>
    </xf>
    <xf numFmtId="0" fontId="2" fillId="0" borderId="0" xfId="2"/>
    <xf numFmtId="0" fontId="2" fillId="18" borderId="0" xfId="2" applyFill="1"/>
    <xf numFmtId="0" fontId="27" fillId="18" borderId="0" xfId="2" applyFont="1" applyFill="1" applyAlignment="1">
      <alignment horizontal="left"/>
    </xf>
    <xf numFmtId="0" fontId="27" fillId="18" borderId="0" xfId="2" applyFont="1" applyFill="1" applyAlignment="1">
      <alignment horizontal="right"/>
    </xf>
    <xf numFmtId="0" fontId="27" fillId="18" borderId="0" xfId="2" applyFont="1" applyFill="1"/>
    <xf numFmtId="0" fontId="2" fillId="19" borderId="0" xfId="2" applyFill="1"/>
    <xf numFmtId="0" fontId="2" fillId="20" borderId="0" xfId="2" applyFill="1"/>
    <xf numFmtId="0" fontId="27" fillId="17" borderId="0" xfId="2" applyFont="1" applyFill="1" applyAlignment="1">
      <alignment horizontal="center" vertical="center"/>
    </xf>
    <xf numFmtId="0" fontId="2" fillId="17" borderId="0" xfId="2" applyFill="1"/>
    <xf numFmtId="0" fontId="2" fillId="20" borderId="6" xfId="2" applyFill="1" applyBorder="1"/>
    <xf numFmtId="0" fontId="2" fillId="20" borderId="8" xfId="2" applyFill="1" applyBorder="1"/>
    <xf numFmtId="0" fontId="2" fillId="20" borderId="9" xfId="2" applyFill="1" applyBorder="1" applyAlignment="1">
      <alignment horizontal="center"/>
    </xf>
    <xf numFmtId="0" fontId="2" fillId="20" borderId="10" xfId="2" applyFill="1" applyBorder="1"/>
    <xf numFmtId="0" fontId="2" fillId="20" borderId="9" xfId="2" applyFill="1" applyBorder="1"/>
    <xf numFmtId="0" fontId="2" fillId="20" borderId="10" xfId="2" applyFill="1" applyBorder="1" applyAlignment="1">
      <alignment wrapText="1"/>
    </xf>
    <xf numFmtId="0" fontId="2" fillId="20" borderId="11" xfId="2" applyFill="1" applyBorder="1"/>
    <xf numFmtId="0" fontId="2" fillId="20" borderId="13" xfId="2" applyFill="1" applyBorder="1"/>
    <xf numFmtId="0" fontId="2" fillId="9" borderId="0" xfId="2" applyFill="1"/>
    <xf numFmtId="0" fontId="2" fillId="0" borderId="0" xfId="2" applyAlignment="1">
      <alignment horizontal="center"/>
    </xf>
    <xf numFmtId="0" fontId="16" fillId="0" borderId="0" xfId="0" applyFont="1" applyAlignment="1">
      <alignment wrapText="1"/>
    </xf>
    <xf numFmtId="0" fontId="1" fillId="18" borderId="0" xfId="2" applyFont="1" applyFill="1" applyAlignment="1">
      <alignment vertical="top"/>
    </xf>
    <xf numFmtId="0" fontId="2" fillId="19" borderId="0" xfId="2" applyFill="1" applyAlignment="1">
      <alignment wrapText="1"/>
    </xf>
    <xf numFmtId="0" fontId="28" fillId="19" borderId="0" xfId="2" applyFont="1" applyFill="1"/>
    <xf numFmtId="0" fontId="27" fillId="17" borderId="0" xfId="2" applyFont="1" applyFill="1" applyAlignment="1">
      <alignment horizontal="right" vertical="center"/>
    </xf>
    <xf numFmtId="0" fontId="7" fillId="18" borderId="0" xfId="2" applyFont="1" applyFill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0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2">
    <dxf>
      <fill>
        <patternFill>
          <bgColor theme="4" tint="0.3999450666829432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295275</xdr:colOff>
      <xdr:row>11</xdr:row>
      <xdr:rowOff>57150</xdr:rowOff>
    </xdr:from>
    <xdr:to>
      <xdr:col>8</xdr:col>
      <xdr:colOff>628650</xdr:colOff>
      <xdr:row>12</xdr:row>
      <xdr:rowOff>107949</xdr:rowOff>
    </xdr:to>
    <xdr:grpSp>
      <xdr:nvGrpSpPr>
        <xdr:cNvPr id="2" name="Tri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pSpPr/>
      </xdr:nvGrpSpPr>
      <xdr:grpSpPr>
        <a:xfrm>
          <a:off x="6819900" y="4867275"/>
          <a:ext cx="333375" cy="241299"/>
          <a:chOff x="2900362" y="2905125"/>
          <a:chExt cx="333375" cy="241299"/>
        </a:xfrm>
      </xdr:grpSpPr>
      <xdr:sp macro="" textlink="">
        <xdr:nvSpPr>
          <xdr:cNvPr id="3" name="Parallélogramme 2">
            <a:extLst>
              <a:ext uri="{FF2B5EF4-FFF2-40B4-BE49-F238E27FC236}">
                <a16:creationId xmlns:a16="http://schemas.microsoft.com/office/drawing/2014/main" xmlns="" id="{00000000-0008-0000-0000-000003000000}"/>
              </a:ext>
            </a:extLst>
          </xdr:cNvPr>
          <xdr:cNvSpPr/>
        </xdr:nvSpPr>
        <xdr:spPr bwMode="auto">
          <a:xfrm>
            <a:off x="3009901" y="2909888"/>
            <a:ext cx="115200" cy="228600"/>
          </a:xfrm>
          <a:prstGeom prst="parallelogram">
            <a:avLst/>
          </a:prstGeom>
          <a:solidFill>
            <a:srgbClr val="92D050"/>
          </a:solidFill>
          <a:ln w="9525" cap="flat" cmpd="sng" algn="ctr">
            <a:noFill/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ctr"/>
            <a:endParaRPr lang="en-US" sz="1100"/>
          </a:p>
        </xdr:txBody>
      </xdr:sp>
      <xdr:sp macro="" textlink="">
        <xdr:nvSpPr>
          <xdr:cNvPr id="4" name="Parallélogramme 3">
            <a:extLst>
              <a:ext uri="{FF2B5EF4-FFF2-40B4-BE49-F238E27FC236}">
                <a16:creationId xmlns:a16="http://schemas.microsoft.com/office/drawing/2014/main" xmlns="" id="{00000000-0008-0000-0000-000004000000}"/>
              </a:ext>
            </a:extLst>
          </xdr:cNvPr>
          <xdr:cNvSpPr/>
        </xdr:nvSpPr>
        <xdr:spPr bwMode="auto">
          <a:xfrm>
            <a:off x="2900362" y="2909889"/>
            <a:ext cx="115200" cy="230400"/>
          </a:xfrm>
          <a:prstGeom prst="parallelogram">
            <a:avLst/>
          </a:prstGeom>
          <a:solidFill>
            <a:srgbClr val="92D050"/>
          </a:solidFill>
          <a:ln w="9525" cap="flat" cmpd="sng" algn="ctr">
            <a:noFill/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ctr"/>
            <a:endParaRPr lang="en-US" sz="1100"/>
          </a:p>
        </xdr:txBody>
      </xdr:sp>
      <xdr:sp macro="" textlink="">
        <xdr:nvSpPr>
          <xdr:cNvPr id="5" name="Parallélogramme 4">
            <a:extLst>
              <a:ext uri="{FF2B5EF4-FFF2-40B4-BE49-F238E27FC236}">
                <a16:creationId xmlns:a16="http://schemas.microsoft.com/office/drawing/2014/main" xmlns="" id="{00000000-0008-0000-0000-000005000000}"/>
              </a:ext>
            </a:extLst>
          </xdr:cNvPr>
          <xdr:cNvSpPr/>
        </xdr:nvSpPr>
        <xdr:spPr bwMode="auto">
          <a:xfrm>
            <a:off x="3119437" y="2905125"/>
            <a:ext cx="114300" cy="241299"/>
          </a:xfrm>
          <a:prstGeom prst="parallelogram">
            <a:avLst/>
          </a:prstGeom>
          <a:solidFill>
            <a:srgbClr val="92D050"/>
          </a:solidFill>
          <a:ln w="9525" cap="flat" cmpd="sng" algn="ctr">
            <a:noFill/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3</xdr:col>
      <xdr:colOff>304800</xdr:colOff>
      <xdr:row>10</xdr:row>
      <xdr:rowOff>19050</xdr:rowOff>
    </xdr:from>
    <xdr:to>
      <xdr:col>9</xdr:col>
      <xdr:colOff>28575</xdr:colOff>
      <xdr:row>13</xdr:row>
      <xdr:rowOff>142875</xdr:rowOff>
    </xdr:to>
    <xdr:grpSp>
      <xdr:nvGrpSpPr>
        <xdr:cNvPr id="6" name="Cadran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GrpSpPr/>
      </xdr:nvGrpSpPr>
      <xdr:grpSpPr>
        <a:xfrm>
          <a:off x="2638425" y="4638675"/>
          <a:ext cx="4752975" cy="695325"/>
          <a:chOff x="2600325" y="4838700"/>
          <a:chExt cx="4295775" cy="695325"/>
        </a:xfrm>
      </xdr:grpSpPr>
      <xdr:pic>
        <xdr:nvPicPr>
          <xdr:cNvPr id="7" name="Image 6" descr="CaptBar.JPG">
            <a:extLst>
              <a:ext uri="{FF2B5EF4-FFF2-40B4-BE49-F238E27FC236}">
                <a16:creationId xmlns:a16="http://schemas.microsoft.com/office/drawing/2014/main" xmlns="" id="{00000000-0008-0000-00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2600325" y="4838700"/>
            <a:ext cx="4295775" cy="695325"/>
          </a:xfrm>
          <a:prstGeom prst="rect">
            <a:avLst/>
          </a:prstGeom>
        </xdr:spPr>
      </xdr:pic>
      <xdr:sp macro="" textlink="">
        <xdr:nvSpPr>
          <xdr:cNvPr id="8" name="Cadre 7">
            <a:extLst>
              <a:ext uri="{FF2B5EF4-FFF2-40B4-BE49-F238E27FC236}">
                <a16:creationId xmlns:a16="http://schemas.microsoft.com/office/drawing/2014/main" xmlns="" id="{00000000-0008-0000-0000-000008000000}"/>
              </a:ext>
            </a:extLst>
          </xdr:cNvPr>
          <xdr:cNvSpPr/>
        </xdr:nvSpPr>
        <xdr:spPr bwMode="auto">
          <a:xfrm>
            <a:off x="3133725" y="4962525"/>
            <a:ext cx="3209925" cy="442913"/>
          </a:xfrm>
          <a:prstGeom prst="frame">
            <a:avLst/>
          </a:prstGeom>
          <a:solidFill>
            <a:srgbClr val="FFFFFF"/>
          </a:solidFill>
          <a:ln w="9525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1</xdr:col>
      <xdr:colOff>9525</xdr:colOff>
      <xdr:row>0</xdr:row>
      <xdr:rowOff>400060</xdr:rowOff>
    </xdr:from>
    <xdr:to>
      <xdr:col>2</xdr:col>
      <xdr:colOff>85726</xdr:colOff>
      <xdr:row>0</xdr:row>
      <xdr:rowOff>1684346</xdr:rowOff>
    </xdr:to>
    <xdr:grpSp>
      <xdr:nvGrpSpPr>
        <xdr:cNvPr id="9" name="P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GrpSpPr/>
      </xdr:nvGrpSpPr>
      <xdr:grpSpPr>
        <a:xfrm rot="5400000">
          <a:off x="481808" y="585002"/>
          <a:ext cx="1284286" cy="914401"/>
          <a:chOff x="1307457" y="2584454"/>
          <a:chExt cx="1266821" cy="838201"/>
        </a:xfrm>
      </xdr:grpSpPr>
      <xdr:sp macro="" textlink="">
        <xdr:nvSpPr>
          <xdr:cNvPr id="10" name="4.0">
            <a:extLst>
              <a:ext uri="{FF2B5EF4-FFF2-40B4-BE49-F238E27FC236}">
                <a16:creationId xmlns:a16="http://schemas.microsoft.com/office/drawing/2014/main" xmlns="" id="{00000000-0008-0000-0000-00000A000000}"/>
              </a:ext>
            </a:extLst>
          </xdr:cNvPr>
          <xdr:cNvSpPr>
            <a:spLocks noChangeAspect="1"/>
          </xdr:cNvSpPr>
        </xdr:nvSpPr>
        <xdr:spPr>
          <a:xfrm rot="16200000">
            <a:off x="1521767" y="2370144"/>
            <a:ext cx="838201" cy="1266821"/>
          </a:xfrm>
          <a:custGeom>
            <a:avLst/>
            <a:gdLst>
              <a:gd name="connsiteX0" fmla="*/ 66675 w 960837"/>
              <a:gd name="connsiteY0" fmla="*/ 74572 h 1229004"/>
              <a:gd name="connsiteX1" fmla="*/ 866775 w 960837"/>
              <a:gd name="connsiteY1" fmla="*/ 84097 h 1229004"/>
              <a:gd name="connsiteX2" fmla="*/ 857250 w 960837"/>
              <a:gd name="connsiteY2" fmla="*/ 817522 h 1229004"/>
              <a:gd name="connsiteX3" fmla="*/ 647700 w 960837"/>
              <a:gd name="connsiteY3" fmla="*/ 807997 h 1229004"/>
              <a:gd name="connsiteX4" fmla="*/ 495300 w 960837"/>
              <a:gd name="connsiteY4" fmla="*/ 817522 h 1229004"/>
              <a:gd name="connsiteX5" fmla="*/ 457200 w 960837"/>
              <a:gd name="connsiteY5" fmla="*/ 827047 h 1229004"/>
              <a:gd name="connsiteX6" fmla="*/ 428625 w 960837"/>
              <a:gd name="connsiteY6" fmla="*/ 846097 h 1229004"/>
              <a:gd name="connsiteX7" fmla="*/ 419100 w 960837"/>
              <a:gd name="connsiteY7" fmla="*/ 1112797 h 1229004"/>
              <a:gd name="connsiteX8" fmla="*/ 438150 w 960837"/>
              <a:gd name="connsiteY8" fmla="*/ 1169947 h 1229004"/>
              <a:gd name="connsiteX9" fmla="*/ 447675 w 960837"/>
              <a:gd name="connsiteY9" fmla="*/ 1208047 h 1229004"/>
              <a:gd name="connsiteX10" fmla="*/ 333375 w 960837"/>
              <a:gd name="connsiteY10" fmla="*/ 1217572 h 1229004"/>
              <a:gd name="connsiteX11" fmla="*/ 0 w 960837"/>
              <a:gd name="connsiteY11" fmla="*/ 1208047 h 1229004"/>
              <a:gd name="connsiteX12" fmla="*/ 9525 w 960837"/>
              <a:gd name="connsiteY12" fmla="*/ 579397 h 1229004"/>
              <a:gd name="connsiteX13" fmla="*/ 47625 w 960837"/>
              <a:gd name="connsiteY13" fmla="*/ 484147 h 1229004"/>
              <a:gd name="connsiteX14" fmla="*/ 57150 w 960837"/>
              <a:gd name="connsiteY14" fmla="*/ 455572 h 1229004"/>
              <a:gd name="connsiteX15" fmla="*/ 66675 w 960837"/>
              <a:gd name="connsiteY15" fmla="*/ 369847 h 1229004"/>
              <a:gd name="connsiteX16" fmla="*/ 85725 w 960837"/>
              <a:gd name="connsiteY16" fmla="*/ 179347 h 1229004"/>
              <a:gd name="connsiteX17" fmla="*/ 76200 w 960837"/>
              <a:gd name="connsiteY17" fmla="*/ 122197 h 1229004"/>
              <a:gd name="connsiteX18" fmla="*/ 66675 w 960837"/>
              <a:gd name="connsiteY18" fmla="*/ 93622 h 1229004"/>
              <a:gd name="connsiteX19" fmla="*/ 66675 w 960837"/>
              <a:gd name="connsiteY19" fmla="*/ 74572 h 1229004"/>
              <a:gd name="connsiteX0" fmla="*/ 66675 w 960837"/>
              <a:gd name="connsiteY0" fmla="*/ 0 h 1154432"/>
              <a:gd name="connsiteX1" fmla="*/ 866775 w 960837"/>
              <a:gd name="connsiteY1" fmla="*/ 9525 h 1154432"/>
              <a:gd name="connsiteX2" fmla="*/ 857250 w 960837"/>
              <a:gd name="connsiteY2" fmla="*/ 742950 h 1154432"/>
              <a:gd name="connsiteX3" fmla="*/ 647700 w 960837"/>
              <a:gd name="connsiteY3" fmla="*/ 733425 h 1154432"/>
              <a:gd name="connsiteX4" fmla="*/ 495300 w 960837"/>
              <a:gd name="connsiteY4" fmla="*/ 742950 h 1154432"/>
              <a:gd name="connsiteX5" fmla="*/ 457200 w 960837"/>
              <a:gd name="connsiteY5" fmla="*/ 752475 h 1154432"/>
              <a:gd name="connsiteX6" fmla="*/ 428625 w 960837"/>
              <a:gd name="connsiteY6" fmla="*/ 771525 h 1154432"/>
              <a:gd name="connsiteX7" fmla="*/ 419100 w 960837"/>
              <a:gd name="connsiteY7" fmla="*/ 1038225 h 1154432"/>
              <a:gd name="connsiteX8" fmla="*/ 438150 w 960837"/>
              <a:gd name="connsiteY8" fmla="*/ 1095375 h 1154432"/>
              <a:gd name="connsiteX9" fmla="*/ 447675 w 960837"/>
              <a:gd name="connsiteY9" fmla="*/ 1133475 h 1154432"/>
              <a:gd name="connsiteX10" fmla="*/ 333375 w 960837"/>
              <a:gd name="connsiteY10" fmla="*/ 1143000 h 1154432"/>
              <a:gd name="connsiteX11" fmla="*/ 0 w 960837"/>
              <a:gd name="connsiteY11" fmla="*/ 1133475 h 1154432"/>
              <a:gd name="connsiteX12" fmla="*/ 9525 w 960837"/>
              <a:gd name="connsiteY12" fmla="*/ 504825 h 1154432"/>
              <a:gd name="connsiteX13" fmla="*/ 47625 w 960837"/>
              <a:gd name="connsiteY13" fmla="*/ 409575 h 1154432"/>
              <a:gd name="connsiteX14" fmla="*/ 57150 w 960837"/>
              <a:gd name="connsiteY14" fmla="*/ 381000 h 1154432"/>
              <a:gd name="connsiteX15" fmla="*/ 66675 w 960837"/>
              <a:gd name="connsiteY15" fmla="*/ 295275 h 1154432"/>
              <a:gd name="connsiteX16" fmla="*/ 85725 w 960837"/>
              <a:gd name="connsiteY16" fmla="*/ 104775 h 1154432"/>
              <a:gd name="connsiteX17" fmla="*/ 76200 w 960837"/>
              <a:gd name="connsiteY17" fmla="*/ 47625 h 1154432"/>
              <a:gd name="connsiteX18" fmla="*/ 66675 w 960837"/>
              <a:gd name="connsiteY18" fmla="*/ 19050 h 1154432"/>
              <a:gd name="connsiteX19" fmla="*/ 66675 w 960837"/>
              <a:gd name="connsiteY19" fmla="*/ 0 h 1154432"/>
              <a:gd name="connsiteX0" fmla="*/ 66675 w 866775"/>
              <a:gd name="connsiteY0" fmla="*/ 0 h 1154432"/>
              <a:gd name="connsiteX1" fmla="*/ 866775 w 866775"/>
              <a:gd name="connsiteY1" fmla="*/ 9525 h 1154432"/>
              <a:gd name="connsiteX2" fmla="*/ 857250 w 866775"/>
              <a:gd name="connsiteY2" fmla="*/ 742950 h 1154432"/>
              <a:gd name="connsiteX3" fmla="*/ 647700 w 866775"/>
              <a:gd name="connsiteY3" fmla="*/ 733425 h 1154432"/>
              <a:gd name="connsiteX4" fmla="*/ 495300 w 866775"/>
              <a:gd name="connsiteY4" fmla="*/ 742950 h 1154432"/>
              <a:gd name="connsiteX5" fmla="*/ 457200 w 866775"/>
              <a:gd name="connsiteY5" fmla="*/ 752475 h 1154432"/>
              <a:gd name="connsiteX6" fmla="*/ 428625 w 866775"/>
              <a:gd name="connsiteY6" fmla="*/ 771525 h 1154432"/>
              <a:gd name="connsiteX7" fmla="*/ 419100 w 866775"/>
              <a:gd name="connsiteY7" fmla="*/ 1038225 h 1154432"/>
              <a:gd name="connsiteX8" fmla="*/ 438150 w 866775"/>
              <a:gd name="connsiteY8" fmla="*/ 1095375 h 1154432"/>
              <a:gd name="connsiteX9" fmla="*/ 447675 w 866775"/>
              <a:gd name="connsiteY9" fmla="*/ 1133475 h 1154432"/>
              <a:gd name="connsiteX10" fmla="*/ 333375 w 866775"/>
              <a:gd name="connsiteY10" fmla="*/ 1143000 h 1154432"/>
              <a:gd name="connsiteX11" fmla="*/ 0 w 866775"/>
              <a:gd name="connsiteY11" fmla="*/ 1133475 h 1154432"/>
              <a:gd name="connsiteX12" fmla="*/ 9525 w 866775"/>
              <a:gd name="connsiteY12" fmla="*/ 504825 h 1154432"/>
              <a:gd name="connsiteX13" fmla="*/ 47625 w 866775"/>
              <a:gd name="connsiteY13" fmla="*/ 409575 h 1154432"/>
              <a:gd name="connsiteX14" fmla="*/ 57150 w 866775"/>
              <a:gd name="connsiteY14" fmla="*/ 381000 h 1154432"/>
              <a:gd name="connsiteX15" fmla="*/ 66675 w 866775"/>
              <a:gd name="connsiteY15" fmla="*/ 295275 h 1154432"/>
              <a:gd name="connsiteX16" fmla="*/ 85725 w 866775"/>
              <a:gd name="connsiteY16" fmla="*/ 104775 h 1154432"/>
              <a:gd name="connsiteX17" fmla="*/ 76200 w 866775"/>
              <a:gd name="connsiteY17" fmla="*/ 47625 h 1154432"/>
              <a:gd name="connsiteX18" fmla="*/ 66675 w 866775"/>
              <a:gd name="connsiteY18" fmla="*/ 19050 h 1154432"/>
              <a:gd name="connsiteX19" fmla="*/ 66675 w 866775"/>
              <a:gd name="connsiteY19" fmla="*/ 0 h 1154432"/>
              <a:gd name="connsiteX0" fmla="*/ 66675 w 885825"/>
              <a:gd name="connsiteY0" fmla="*/ 1411 h 1155843"/>
              <a:gd name="connsiteX1" fmla="*/ 885825 w 885825"/>
              <a:gd name="connsiteY1" fmla="*/ 1411 h 1155843"/>
              <a:gd name="connsiteX2" fmla="*/ 857250 w 885825"/>
              <a:gd name="connsiteY2" fmla="*/ 744361 h 1155843"/>
              <a:gd name="connsiteX3" fmla="*/ 647700 w 885825"/>
              <a:gd name="connsiteY3" fmla="*/ 734836 h 1155843"/>
              <a:gd name="connsiteX4" fmla="*/ 495300 w 885825"/>
              <a:gd name="connsiteY4" fmla="*/ 744361 h 1155843"/>
              <a:gd name="connsiteX5" fmla="*/ 457200 w 885825"/>
              <a:gd name="connsiteY5" fmla="*/ 753886 h 1155843"/>
              <a:gd name="connsiteX6" fmla="*/ 428625 w 885825"/>
              <a:gd name="connsiteY6" fmla="*/ 772936 h 1155843"/>
              <a:gd name="connsiteX7" fmla="*/ 419100 w 885825"/>
              <a:gd name="connsiteY7" fmla="*/ 1039636 h 1155843"/>
              <a:gd name="connsiteX8" fmla="*/ 438150 w 885825"/>
              <a:gd name="connsiteY8" fmla="*/ 1096786 h 1155843"/>
              <a:gd name="connsiteX9" fmla="*/ 447675 w 885825"/>
              <a:gd name="connsiteY9" fmla="*/ 1134886 h 1155843"/>
              <a:gd name="connsiteX10" fmla="*/ 333375 w 885825"/>
              <a:gd name="connsiteY10" fmla="*/ 1144411 h 1155843"/>
              <a:gd name="connsiteX11" fmla="*/ 0 w 885825"/>
              <a:gd name="connsiteY11" fmla="*/ 1134886 h 1155843"/>
              <a:gd name="connsiteX12" fmla="*/ 9525 w 885825"/>
              <a:gd name="connsiteY12" fmla="*/ 506236 h 1155843"/>
              <a:gd name="connsiteX13" fmla="*/ 47625 w 885825"/>
              <a:gd name="connsiteY13" fmla="*/ 410986 h 1155843"/>
              <a:gd name="connsiteX14" fmla="*/ 57150 w 885825"/>
              <a:gd name="connsiteY14" fmla="*/ 382411 h 1155843"/>
              <a:gd name="connsiteX15" fmla="*/ 66675 w 885825"/>
              <a:gd name="connsiteY15" fmla="*/ 296686 h 1155843"/>
              <a:gd name="connsiteX16" fmla="*/ 85725 w 885825"/>
              <a:gd name="connsiteY16" fmla="*/ 106186 h 1155843"/>
              <a:gd name="connsiteX17" fmla="*/ 76200 w 885825"/>
              <a:gd name="connsiteY17" fmla="*/ 49036 h 1155843"/>
              <a:gd name="connsiteX18" fmla="*/ 66675 w 885825"/>
              <a:gd name="connsiteY18" fmla="*/ 20461 h 1155843"/>
              <a:gd name="connsiteX19" fmla="*/ 66675 w 885825"/>
              <a:gd name="connsiteY19" fmla="*/ 1411 h 1155843"/>
              <a:gd name="connsiteX0" fmla="*/ 66675 w 956319"/>
              <a:gd name="connsiteY0" fmla="*/ 57156 h 1211588"/>
              <a:gd name="connsiteX1" fmla="*/ 885825 w 956319"/>
              <a:gd name="connsiteY1" fmla="*/ 57156 h 1211588"/>
              <a:gd name="connsiteX2" fmla="*/ 885825 w 956319"/>
              <a:gd name="connsiteY2" fmla="*/ 819157 h 1211588"/>
              <a:gd name="connsiteX3" fmla="*/ 647700 w 956319"/>
              <a:gd name="connsiteY3" fmla="*/ 790581 h 1211588"/>
              <a:gd name="connsiteX4" fmla="*/ 495300 w 956319"/>
              <a:gd name="connsiteY4" fmla="*/ 800106 h 1211588"/>
              <a:gd name="connsiteX5" fmla="*/ 457200 w 956319"/>
              <a:gd name="connsiteY5" fmla="*/ 809631 h 1211588"/>
              <a:gd name="connsiteX6" fmla="*/ 428625 w 956319"/>
              <a:gd name="connsiteY6" fmla="*/ 828681 h 1211588"/>
              <a:gd name="connsiteX7" fmla="*/ 419100 w 956319"/>
              <a:gd name="connsiteY7" fmla="*/ 1095381 h 1211588"/>
              <a:gd name="connsiteX8" fmla="*/ 438150 w 956319"/>
              <a:gd name="connsiteY8" fmla="*/ 1152531 h 1211588"/>
              <a:gd name="connsiteX9" fmla="*/ 447675 w 956319"/>
              <a:gd name="connsiteY9" fmla="*/ 1190631 h 1211588"/>
              <a:gd name="connsiteX10" fmla="*/ 333375 w 956319"/>
              <a:gd name="connsiteY10" fmla="*/ 1200156 h 1211588"/>
              <a:gd name="connsiteX11" fmla="*/ 0 w 956319"/>
              <a:gd name="connsiteY11" fmla="*/ 1190631 h 1211588"/>
              <a:gd name="connsiteX12" fmla="*/ 9525 w 956319"/>
              <a:gd name="connsiteY12" fmla="*/ 561981 h 1211588"/>
              <a:gd name="connsiteX13" fmla="*/ 47625 w 956319"/>
              <a:gd name="connsiteY13" fmla="*/ 466731 h 1211588"/>
              <a:gd name="connsiteX14" fmla="*/ 57150 w 956319"/>
              <a:gd name="connsiteY14" fmla="*/ 438156 h 1211588"/>
              <a:gd name="connsiteX15" fmla="*/ 66675 w 956319"/>
              <a:gd name="connsiteY15" fmla="*/ 352431 h 1211588"/>
              <a:gd name="connsiteX16" fmla="*/ 85725 w 956319"/>
              <a:gd name="connsiteY16" fmla="*/ 161931 h 1211588"/>
              <a:gd name="connsiteX17" fmla="*/ 76200 w 956319"/>
              <a:gd name="connsiteY17" fmla="*/ 104781 h 1211588"/>
              <a:gd name="connsiteX18" fmla="*/ 66675 w 956319"/>
              <a:gd name="connsiteY18" fmla="*/ 76206 h 1211588"/>
              <a:gd name="connsiteX19" fmla="*/ 66675 w 956319"/>
              <a:gd name="connsiteY19" fmla="*/ 57156 h 1211588"/>
              <a:gd name="connsiteX0" fmla="*/ 66675 w 885825"/>
              <a:gd name="connsiteY0" fmla="*/ 57156 h 1211588"/>
              <a:gd name="connsiteX1" fmla="*/ 885825 w 885825"/>
              <a:gd name="connsiteY1" fmla="*/ 57156 h 1211588"/>
              <a:gd name="connsiteX2" fmla="*/ 885825 w 885825"/>
              <a:gd name="connsiteY2" fmla="*/ 819157 h 1211588"/>
              <a:gd name="connsiteX3" fmla="*/ 647700 w 885825"/>
              <a:gd name="connsiteY3" fmla="*/ 790581 h 1211588"/>
              <a:gd name="connsiteX4" fmla="*/ 495300 w 885825"/>
              <a:gd name="connsiteY4" fmla="*/ 800106 h 1211588"/>
              <a:gd name="connsiteX5" fmla="*/ 457200 w 885825"/>
              <a:gd name="connsiteY5" fmla="*/ 809631 h 1211588"/>
              <a:gd name="connsiteX6" fmla="*/ 428625 w 885825"/>
              <a:gd name="connsiteY6" fmla="*/ 828681 h 1211588"/>
              <a:gd name="connsiteX7" fmla="*/ 419100 w 885825"/>
              <a:gd name="connsiteY7" fmla="*/ 1095381 h 1211588"/>
              <a:gd name="connsiteX8" fmla="*/ 438150 w 885825"/>
              <a:gd name="connsiteY8" fmla="*/ 1152531 h 1211588"/>
              <a:gd name="connsiteX9" fmla="*/ 447675 w 885825"/>
              <a:gd name="connsiteY9" fmla="*/ 1190631 h 1211588"/>
              <a:gd name="connsiteX10" fmla="*/ 333375 w 885825"/>
              <a:gd name="connsiteY10" fmla="*/ 1200156 h 1211588"/>
              <a:gd name="connsiteX11" fmla="*/ 0 w 885825"/>
              <a:gd name="connsiteY11" fmla="*/ 1190631 h 1211588"/>
              <a:gd name="connsiteX12" fmla="*/ 9525 w 885825"/>
              <a:gd name="connsiteY12" fmla="*/ 561981 h 1211588"/>
              <a:gd name="connsiteX13" fmla="*/ 47625 w 885825"/>
              <a:gd name="connsiteY13" fmla="*/ 466731 h 1211588"/>
              <a:gd name="connsiteX14" fmla="*/ 57150 w 885825"/>
              <a:gd name="connsiteY14" fmla="*/ 438156 h 1211588"/>
              <a:gd name="connsiteX15" fmla="*/ 66675 w 885825"/>
              <a:gd name="connsiteY15" fmla="*/ 352431 h 1211588"/>
              <a:gd name="connsiteX16" fmla="*/ 85725 w 885825"/>
              <a:gd name="connsiteY16" fmla="*/ 161931 h 1211588"/>
              <a:gd name="connsiteX17" fmla="*/ 76200 w 885825"/>
              <a:gd name="connsiteY17" fmla="*/ 104781 h 1211588"/>
              <a:gd name="connsiteX18" fmla="*/ 66675 w 885825"/>
              <a:gd name="connsiteY18" fmla="*/ 76206 h 1211588"/>
              <a:gd name="connsiteX19" fmla="*/ 66675 w 885825"/>
              <a:gd name="connsiteY19" fmla="*/ 57156 h 1211588"/>
              <a:gd name="connsiteX0" fmla="*/ 66675 w 914752"/>
              <a:gd name="connsiteY0" fmla="*/ 57156 h 1211588"/>
              <a:gd name="connsiteX1" fmla="*/ 885825 w 914752"/>
              <a:gd name="connsiteY1" fmla="*/ 57156 h 1211588"/>
              <a:gd name="connsiteX2" fmla="*/ 885825 w 914752"/>
              <a:gd name="connsiteY2" fmla="*/ 819157 h 1211588"/>
              <a:gd name="connsiteX3" fmla="*/ 495300 w 914752"/>
              <a:gd name="connsiteY3" fmla="*/ 800106 h 1211588"/>
              <a:gd name="connsiteX4" fmla="*/ 457200 w 914752"/>
              <a:gd name="connsiteY4" fmla="*/ 809631 h 1211588"/>
              <a:gd name="connsiteX5" fmla="*/ 428625 w 914752"/>
              <a:gd name="connsiteY5" fmla="*/ 828681 h 1211588"/>
              <a:gd name="connsiteX6" fmla="*/ 419100 w 914752"/>
              <a:gd name="connsiteY6" fmla="*/ 1095381 h 1211588"/>
              <a:gd name="connsiteX7" fmla="*/ 438150 w 914752"/>
              <a:gd name="connsiteY7" fmla="*/ 1152531 h 1211588"/>
              <a:gd name="connsiteX8" fmla="*/ 447675 w 914752"/>
              <a:gd name="connsiteY8" fmla="*/ 1190631 h 1211588"/>
              <a:gd name="connsiteX9" fmla="*/ 333375 w 914752"/>
              <a:gd name="connsiteY9" fmla="*/ 1200156 h 1211588"/>
              <a:gd name="connsiteX10" fmla="*/ 0 w 914752"/>
              <a:gd name="connsiteY10" fmla="*/ 1190631 h 1211588"/>
              <a:gd name="connsiteX11" fmla="*/ 9525 w 914752"/>
              <a:gd name="connsiteY11" fmla="*/ 561981 h 1211588"/>
              <a:gd name="connsiteX12" fmla="*/ 47625 w 914752"/>
              <a:gd name="connsiteY12" fmla="*/ 466731 h 1211588"/>
              <a:gd name="connsiteX13" fmla="*/ 57150 w 914752"/>
              <a:gd name="connsiteY13" fmla="*/ 438156 h 1211588"/>
              <a:gd name="connsiteX14" fmla="*/ 66675 w 914752"/>
              <a:gd name="connsiteY14" fmla="*/ 352431 h 1211588"/>
              <a:gd name="connsiteX15" fmla="*/ 85725 w 914752"/>
              <a:gd name="connsiteY15" fmla="*/ 161931 h 1211588"/>
              <a:gd name="connsiteX16" fmla="*/ 76200 w 914752"/>
              <a:gd name="connsiteY16" fmla="*/ 104781 h 1211588"/>
              <a:gd name="connsiteX17" fmla="*/ 66675 w 914752"/>
              <a:gd name="connsiteY17" fmla="*/ 76206 h 1211588"/>
              <a:gd name="connsiteX18" fmla="*/ 66675 w 914752"/>
              <a:gd name="connsiteY18" fmla="*/ 57156 h 1211588"/>
              <a:gd name="connsiteX0" fmla="*/ 66675 w 914752"/>
              <a:gd name="connsiteY0" fmla="*/ 57156 h 1211588"/>
              <a:gd name="connsiteX1" fmla="*/ 885825 w 914752"/>
              <a:gd name="connsiteY1" fmla="*/ 57156 h 1211588"/>
              <a:gd name="connsiteX2" fmla="*/ 885825 w 914752"/>
              <a:gd name="connsiteY2" fmla="*/ 819157 h 1211588"/>
              <a:gd name="connsiteX3" fmla="*/ 495300 w 914752"/>
              <a:gd name="connsiteY3" fmla="*/ 800106 h 1211588"/>
              <a:gd name="connsiteX4" fmla="*/ 428625 w 914752"/>
              <a:gd name="connsiteY4" fmla="*/ 828681 h 1211588"/>
              <a:gd name="connsiteX5" fmla="*/ 419100 w 914752"/>
              <a:gd name="connsiteY5" fmla="*/ 1095381 h 1211588"/>
              <a:gd name="connsiteX6" fmla="*/ 438150 w 914752"/>
              <a:gd name="connsiteY6" fmla="*/ 1152531 h 1211588"/>
              <a:gd name="connsiteX7" fmla="*/ 447675 w 914752"/>
              <a:gd name="connsiteY7" fmla="*/ 1190631 h 1211588"/>
              <a:gd name="connsiteX8" fmla="*/ 333375 w 914752"/>
              <a:gd name="connsiteY8" fmla="*/ 1200156 h 1211588"/>
              <a:gd name="connsiteX9" fmla="*/ 0 w 914752"/>
              <a:gd name="connsiteY9" fmla="*/ 1190631 h 1211588"/>
              <a:gd name="connsiteX10" fmla="*/ 9525 w 914752"/>
              <a:gd name="connsiteY10" fmla="*/ 561981 h 1211588"/>
              <a:gd name="connsiteX11" fmla="*/ 47625 w 914752"/>
              <a:gd name="connsiteY11" fmla="*/ 466731 h 1211588"/>
              <a:gd name="connsiteX12" fmla="*/ 57150 w 914752"/>
              <a:gd name="connsiteY12" fmla="*/ 438156 h 1211588"/>
              <a:gd name="connsiteX13" fmla="*/ 66675 w 914752"/>
              <a:gd name="connsiteY13" fmla="*/ 352431 h 1211588"/>
              <a:gd name="connsiteX14" fmla="*/ 85725 w 914752"/>
              <a:gd name="connsiteY14" fmla="*/ 161931 h 1211588"/>
              <a:gd name="connsiteX15" fmla="*/ 76200 w 914752"/>
              <a:gd name="connsiteY15" fmla="*/ 104781 h 1211588"/>
              <a:gd name="connsiteX16" fmla="*/ 66675 w 914752"/>
              <a:gd name="connsiteY16" fmla="*/ 76206 h 1211588"/>
              <a:gd name="connsiteX17" fmla="*/ 66675 w 914752"/>
              <a:gd name="connsiteY17" fmla="*/ 57156 h 1211588"/>
              <a:gd name="connsiteX0" fmla="*/ 66675 w 914752"/>
              <a:gd name="connsiteY0" fmla="*/ 57156 h 1211588"/>
              <a:gd name="connsiteX1" fmla="*/ 885825 w 914752"/>
              <a:gd name="connsiteY1" fmla="*/ 57156 h 1211588"/>
              <a:gd name="connsiteX2" fmla="*/ 885825 w 914752"/>
              <a:gd name="connsiteY2" fmla="*/ 819157 h 1211588"/>
              <a:gd name="connsiteX3" fmla="*/ 495300 w 914752"/>
              <a:gd name="connsiteY3" fmla="*/ 800106 h 1211588"/>
              <a:gd name="connsiteX4" fmla="*/ 419100 w 914752"/>
              <a:gd name="connsiteY4" fmla="*/ 1095381 h 1211588"/>
              <a:gd name="connsiteX5" fmla="*/ 438150 w 914752"/>
              <a:gd name="connsiteY5" fmla="*/ 1152531 h 1211588"/>
              <a:gd name="connsiteX6" fmla="*/ 447675 w 914752"/>
              <a:gd name="connsiteY6" fmla="*/ 1190631 h 1211588"/>
              <a:gd name="connsiteX7" fmla="*/ 333375 w 914752"/>
              <a:gd name="connsiteY7" fmla="*/ 1200156 h 1211588"/>
              <a:gd name="connsiteX8" fmla="*/ 0 w 914752"/>
              <a:gd name="connsiteY8" fmla="*/ 1190631 h 1211588"/>
              <a:gd name="connsiteX9" fmla="*/ 9525 w 914752"/>
              <a:gd name="connsiteY9" fmla="*/ 561981 h 1211588"/>
              <a:gd name="connsiteX10" fmla="*/ 47625 w 914752"/>
              <a:gd name="connsiteY10" fmla="*/ 466731 h 1211588"/>
              <a:gd name="connsiteX11" fmla="*/ 57150 w 914752"/>
              <a:gd name="connsiteY11" fmla="*/ 438156 h 1211588"/>
              <a:gd name="connsiteX12" fmla="*/ 66675 w 914752"/>
              <a:gd name="connsiteY12" fmla="*/ 352431 h 1211588"/>
              <a:gd name="connsiteX13" fmla="*/ 85725 w 914752"/>
              <a:gd name="connsiteY13" fmla="*/ 161931 h 1211588"/>
              <a:gd name="connsiteX14" fmla="*/ 76200 w 914752"/>
              <a:gd name="connsiteY14" fmla="*/ 104781 h 1211588"/>
              <a:gd name="connsiteX15" fmla="*/ 66675 w 914752"/>
              <a:gd name="connsiteY15" fmla="*/ 76206 h 1211588"/>
              <a:gd name="connsiteX16" fmla="*/ 66675 w 914752"/>
              <a:gd name="connsiteY16" fmla="*/ 57156 h 1211588"/>
              <a:gd name="connsiteX0" fmla="*/ 66675 w 914752"/>
              <a:gd name="connsiteY0" fmla="*/ 57156 h 1211588"/>
              <a:gd name="connsiteX1" fmla="*/ 885825 w 914752"/>
              <a:gd name="connsiteY1" fmla="*/ 57156 h 1211588"/>
              <a:gd name="connsiteX2" fmla="*/ 885825 w 914752"/>
              <a:gd name="connsiteY2" fmla="*/ 819157 h 1211588"/>
              <a:gd name="connsiteX3" fmla="*/ 495300 w 914752"/>
              <a:gd name="connsiteY3" fmla="*/ 800106 h 1211588"/>
              <a:gd name="connsiteX4" fmla="*/ 419100 w 914752"/>
              <a:gd name="connsiteY4" fmla="*/ 1095381 h 1211588"/>
              <a:gd name="connsiteX5" fmla="*/ 438150 w 914752"/>
              <a:gd name="connsiteY5" fmla="*/ 1152531 h 1211588"/>
              <a:gd name="connsiteX6" fmla="*/ 447675 w 914752"/>
              <a:gd name="connsiteY6" fmla="*/ 1190631 h 1211588"/>
              <a:gd name="connsiteX7" fmla="*/ 333375 w 914752"/>
              <a:gd name="connsiteY7" fmla="*/ 1200156 h 1211588"/>
              <a:gd name="connsiteX8" fmla="*/ 0 w 914752"/>
              <a:gd name="connsiteY8" fmla="*/ 1190631 h 1211588"/>
              <a:gd name="connsiteX9" fmla="*/ 9525 w 914752"/>
              <a:gd name="connsiteY9" fmla="*/ 561981 h 1211588"/>
              <a:gd name="connsiteX10" fmla="*/ 47625 w 914752"/>
              <a:gd name="connsiteY10" fmla="*/ 466731 h 1211588"/>
              <a:gd name="connsiteX11" fmla="*/ 57150 w 914752"/>
              <a:gd name="connsiteY11" fmla="*/ 438156 h 1211588"/>
              <a:gd name="connsiteX12" fmla="*/ 66675 w 914752"/>
              <a:gd name="connsiteY12" fmla="*/ 352431 h 1211588"/>
              <a:gd name="connsiteX13" fmla="*/ 85725 w 914752"/>
              <a:gd name="connsiteY13" fmla="*/ 161931 h 1211588"/>
              <a:gd name="connsiteX14" fmla="*/ 76200 w 914752"/>
              <a:gd name="connsiteY14" fmla="*/ 104781 h 1211588"/>
              <a:gd name="connsiteX15" fmla="*/ 66675 w 914752"/>
              <a:gd name="connsiteY15" fmla="*/ 76206 h 1211588"/>
              <a:gd name="connsiteX16" fmla="*/ 66675 w 914752"/>
              <a:gd name="connsiteY16" fmla="*/ 57156 h 1211588"/>
              <a:gd name="connsiteX0" fmla="*/ 66675 w 914752"/>
              <a:gd name="connsiteY0" fmla="*/ 57156 h 1211588"/>
              <a:gd name="connsiteX1" fmla="*/ 885825 w 914752"/>
              <a:gd name="connsiteY1" fmla="*/ 57156 h 1211588"/>
              <a:gd name="connsiteX2" fmla="*/ 885825 w 914752"/>
              <a:gd name="connsiteY2" fmla="*/ 819157 h 1211588"/>
              <a:gd name="connsiteX3" fmla="*/ 495300 w 914752"/>
              <a:gd name="connsiteY3" fmla="*/ 800106 h 1211588"/>
              <a:gd name="connsiteX4" fmla="*/ 419100 w 914752"/>
              <a:gd name="connsiteY4" fmla="*/ 1095381 h 1211588"/>
              <a:gd name="connsiteX5" fmla="*/ 438150 w 914752"/>
              <a:gd name="connsiteY5" fmla="*/ 1152531 h 1211588"/>
              <a:gd name="connsiteX6" fmla="*/ 447675 w 914752"/>
              <a:gd name="connsiteY6" fmla="*/ 1190631 h 1211588"/>
              <a:gd name="connsiteX7" fmla="*/ 333375 w 914752"/>
              <a:gd name="connsiteY7" fmla="*/ 1200156 h 1211588"/>
              <a:gd name="connsiteX8" fmla="*/ 0 w 914752"/>
              <a:gd name="connsiteY8" fmla="*/ 1190631 h 1211588"/>
              <a:gd name="connsiteX9" fmla="*/ 9525 w 914752"/>
              <a:gd name="connsiteY9" fmla="*/ 561981 h 1211588"/>
              <a:gd name="connsiteX10" fmla="*/ 47625 w 914752"/>
              <a:gd name="connsiteY10" fmla="*/ 466731 h 1211588"/>
              <a:gd name="connsiteX11" fmla="*/ 57150 w 914752"/>
              <a:gd name="connsiteY11" fmla="*/ 438156 h 1211588"/>
              <a:gd name="connsiteX12" fmla="*/ 66675 w 914752"/>
              <a:gd name="connsiteY12" fmla="*/ 352431 h 1211588"/>
              <a:gd name="connsiteX13" fmla="*/ 76200 w 914752"/>
              <a:gd name="connsiteY13" fmla="*/ 104781 h 1211588"/>
              <a:gd name="connsiteX14" fmla="*/ 66675 w 914752"/>
              <a:gd name="connsiteY14" fmla="*/ 76206 h 1211588"/>
              <a:gd name="connsiteX15" fmla="*/ 66675 w 914752"/>
              <a:gd name="connsiteY15" fmla="*/ 57156 h 1211588"/>
              <a:gd name="connsiteX0" fmla="*/ 66675 w 963671"/>
              <a:gd name="connsiteY0" fmla="*/ 71100 h 1206482"/>
              <a:gd name="connsiteX1" fmla="*/ 885825 w 963671"/>
              <a:gd name="connsiteY1" fmla="*/ 52050 h 1206482"/>
              <a:gd name="connsiteX2" fmla="*/ 885825 w 963671"/>
              <a:gd name="connsiteY2" fmla="*/ 814051 h 1206482"/>
              <a:gd name="connsiteX3" fmla="*/ 495300 w 963671"/>
              <a:gd name="connsiteY3" fmla="*/ 795000 h 1206482"/>
              <a:gd name="connsiteX4" fmla="*/ 419100 w 963671"/>
              <a:gd name="connsiteY4" fmla="*/ 1090275 h 1206482"/>
              <a:gd name="connsiteX5" fmla="*/ 438150 w 963671"/>
              <a:gd name="connsiteY5" fmla="*/ 1147425 h 1206482"/>
              <a:gd name="connsiteX6" fmla="*/ 447675 w 963671"/>
              <a:gd name="connsiteY6" fmla="*/ 1185525 h 1206482"/>
              <a:gd name="connsiteX7" fmla="*/ 333375 w 963671"/>
              <a:gd name="connsiteY7" fmla="*/ 1195050 h 1206482"/>
              <a:gd name="connsiteX8" fmla="*/ 0 w 963671"/>
              <a:gd name="connsiteY8" fmla="*/ 1185525 h 1206482"/>
              <a:gd name="connsiteX9" fmla="*/ 9525 w 963671"/>
              <a:gd name="connsiteY9" fmla="*/ 556875 h 1206482"/>
              <a:gd name="connsiteX10" fmla="*/ 47625 w 963671"/>
              <a:gd name="connsiteY10" fmla="*/ 461625 h 1206482"/>
              <a:gd name="connsiteX11" fmla="*/ 57150 w 963671"/>
              <a:gd name="connsiteY11" fmla="*/ 433050 h 1206482"/>
              <a:gd name="connsiteX12" fmla="*/ 66675 w 963671"/>
              <a:gd name="connsiteY12" fmla="*/ 347325 h 1206482"/>
              <a:gd name="connsiteX13" fmla="*/ 76200 w 963671"/>
              <a:gd name="connsiteY13" fmla="*/ 99675 h 1206482"/>
              <a:gd name="connsiteX14" fmla="*/ 66675 w 963671"/>
              <a:gd name="connsiteY14" fmla="*/ 71100 h 1206482"/>
              <a:gd name="connsiteX0" fmla="*/ 76200 w 962997"/>
              <a:gd name="connsiteY0" fmla="*/ 99256 h 1206063"/>
              <a:gd name="connsiteX1" fmla="*/ 885825 w 962997"/>
              <a:gd name="connsiteY1" fmla="*/ 51631 h 1206063"/>
              <a:gd name="connsiteX2" fmla="*/ 885825 w 962997"/>
              <a:gd name="connsiteY2" fmla="*/ 813632 h 1206063"/>
              <a:gd name="connsiteX3" fmla="*/ 495300 w 962997"/>
              <a:gd name="connsiteY3" fmla="*/ 794581 h 1206063"/>
              <a:gd name="connsiteX4" fmla="*/ 419100 w 962997"/>
              <a:gd name="connsiteY4" fmla="*/ 1089856 h 1206063"/>
              <a:gd name="connsiteX5" fmla="*/ 438150 w 962997"/>
              <a:gd name="connsiteY5" fmla="*/ 1147006 h 1206063"/>
              <a:gd name="connsiteX6" fmla="*/ 447675 w 962997"/>
              <a:gd name="connsiteY6" fmla="*/ 1185106 h 1206063"/>
              <a:gd name="connsiteX7" fmla="*/ 333375 w 962997"/>
              <a:gd name="connsiteY7" fmla="*/ 1194631 h 1206063"/>
              <a:gd name="connsiteX8" fmla="*/ 0 w 962997"/>
              <a:gd name="connsiteY8" fmla="*/ 1185106 h 1206063"/>
              <a:gd name="connsiteX9" fmla="*/ 9525 w 962997"/>
              <a:gd name="connsiteY9" fmla="*/ 556456 h 1206063"/>
              <a:gd name="connsiteX10" fmla="*/ 47625 w 962997"/>
              <a:gd name="connsiteY10" fmla="*/ 461206 h 1206063"/>
              <a:gd name="connsiteX11" fmla="*/ 57150 w 962997"/>
              <a:gd name="connsiteY11" fmla="*/ 432631 h 1206063"/>
              <a:gd name="connsiteX12" fmla="*/ 66675 w 962997"/>
              <a:gd name="connsiteY12" fmla="*/ 346906 h 1206063"/>
              <a:gd name="connsiteX13" fmla="*/ 76200 w 962997"/>
              <a:gd name="connsiteY13" fmla="*/ 99256 h 1206063"/>
              <a:gd name="connsiteX0" fmla="*/ 76200 w 962997"/>
              <a:gd name="connsiteY0" fmla="*/ 99256 h 1206063"/>
              <a:gd name="connsiteX1" fmla="*/ 885825 w 962997"/>
              <a:gd name="connsiteY1" fmla="*/ 51631 h 1206063"/>
              <a:gd name="connsiteX2" fmla="*/ 885825 w 962997"/>
              <a:gd name="connsiteY2" fmla="*/ 813632 h 1206063"/>
              <a:gd name="connsiteX3" fmla="*/ 495300 w 962997"/>
              <a:gd name="connsiteY3" fmla="*/ 794581 h 1206063"/>
              <a:gd name="connsiteX4" fmla="*/ 419100 w 962997"/>
              <a:gd name="connsiteY4" fmla="*/ 1089856 h 1206063"/>
              <a:gd name="connsiteX5" fmla="*/ 438150 w 962997"/>
              <a:gd name="connsiteY5" fmla="*/ 1147006 h 1206063"/>
              <a:gd name="connsiteX6" fmla="*/ 447675 w 962997"/>
              <a:gd name="connsiteY6" fmla="*/ 1185106 h 1206063"/>
              <a:gd name="connsiteX7" fmla="*/ 333375 w 962997"/>
              <a:gd name="connsiteY7" fmla="*/ 1194631 h 1206063"/>
              <a:gd name="connsiteX8" fmla="*/ 0 w 962997"/>
              <a:gd name="connsiteY8" fmla="*/ 1185106 h 1206063"/>
              <a:gd name="connsiteX9" fmla="*/ 9525 w 962997"/>
              <a:gd name="connsiteY9" fmla="*/ 556456 h 1206063"/>
              <a:gd name="connsiteX10" fmla="*/ 47625 w 962997"/>
              <a:gd name="connsiteY10" fmla="*/ 461206 h 1206063"/>
              <a:gd name="connsiteX11" fmla="*/ 66675 w 962997"/>
              <a:gd name="connsiteY11" fmla="*/ 346906 h 1206063"/>
              <a:gd name="connsiteX12" fmla="*/ 76200 w 962997"/>
              <a:gd name="connsiteY12" fmla="*/ 99256 h 1206063"/>
              <a:gd name="connsiteX0" fmla="*/ 76200 w 962997"/>
              <a:gd name="connsiteY0" fmla="*/ 99256 h 1206063"/>
              <a:gd name="connsiteX1" fmla="*/ 885825 w 962997"/>
              <a:gd name="connsiteY1" fmla="*/ 51631 h 1206063"/>
              <a:gd name="connsiteX2" fmla="*/ 885825 w 962997"/>
              <a:gd name="connsiteY2" fmla="*/ 813632 h 1206063"/>
              <a:gd name="connsiteX3" fmla="*/ 495300 w 962997"/>
              <a:gd name="connsiteY3" fmla="*/ 794581 h 1206063"/>
              <a:gd name="connsiteX4" fmla="*/ 419100 w 962997"/>
              <a:gd name="connsiteY4" fmla="*/ 1089856 h 1206063"/>
              <a:gd name="connsiteX5" fmla="*/ 438150 w 962997"/>
              <a:gd name="connsiteY5" fmla="*/ 1147006 h 1206063"/>
              <a:gd name="connsiteX6" fmla="*/ 447675 w 962997"/>
              <a:gd name="connsiteY6" fmla="*/ 1185106 h 1206063"/>
              <a:gd name="connsiteX7" fmla="*/ 333375 w 962997"/>
              <a:gd name="connsiteY7" fmla="*/ 1194631 h 1206063"/>
              <a:gd name="connsiteX8" fmla="*/ 0 w 962997"/>
              <a:gd name="connsiteY8" fmla="*/ 1185106 h 1206063"/>
              <a:gd name="connsiteX9" fmla="*/ 9525 w 962997"/>
              <a:gd name="connsiteY9" fmla="*/ 556456 h 1206063"/>
              <a:gd name="connsiteX10" fmla="*/ 66675 w 962997"/>
              <a:gd name="connsiteY10" fmla="*/ 346906 h 1206063"/>
              <a:gd name="connsiteX11" fmla="*/ 76200 w 962997"/>
              <a:gd name="connsiteY11" fmla="*/ 99256 h 1206063"/>
              <a:gd name="connsiteX0" fmla="*/ 83765 w 970562"/>
              <a:gd name="connsiteY0" fmla="*/ 107158 h 1213965"/>
              <a:gd name="connsiteX1" fmla="*/ 893390 w 970562"/>
              <a:gd name="connsiteY1" fmla="*/ 59533 h 1213965"/>
              <a:gd name="connsiteX2" fmla="*/ 893390 w 970562"/>
              <a:gd name="connsiteY2" fmla="*/ 821534 h 1213965"/>
              <a:gd name="connsiteX3" fmla="*/ 502865 w 970562"/>
              <a:gd name="connsiteY3" fmla="*/ 802483 h 1213965"/>
              <a:gd name="connsiteX4" fmla="*/ 426665 w 970562"/>
              <a:gd name="connsiteY4" fmla="*/ 1097758 h 1213965"/>
              <a:gd name="connsiteX5" fmla="*/ 445715 w 970562"/>
              <a:gd name="connsiteY5" fmla="*/ 1154908 h 1213965"/>
              <a:gd name="connsiteX6" fmla="*/ 455240 w 970562"/>
              <a:gd name="connsiteY6" fmla="*/ 1193008 h 1213965"/>
              <a:gd name="connsiteX7" fmla="*/ 340940 w 970562"/>
              <a:gd name="connsiteY7" fmla="*/ 1202533 h 1213965"/>
              <a:gd name="connsiteX8" fmla="*/ 7565 w 970562"/>
              <a:gd name="connsiteY8" fmla="*/ 1193008 h 1213965"/>
              <a:gd name="connsiteX9" fmla="*/ 17090 w 970562"/>
              <a:gd name="connsiteY9" fmla="*/ 564358 h 1213965"/>
              <a:gd name="connsiteX10" fmla="*/ 83765 w 970562"/>
              <a:gd name="connsiteY10" fmla="*/ 107158 h 1213965"/>
              <a:gd name="connsiteX0" fmla="*/ 110696 w 997493"/>
              <a:gd name="connsiteY0" fmla="*/ 139500 h 1246307"/>
              <a:gd name="connsiteX1" fmla="*/ 920321 w 997493"/>
              <a:gd name="connsiteY1" fmla="*/ 91875 h 1246307"/>
              <a:gd name="connsiteX2" fmla="*/ 920321 w 997493"/>
              <a:gd name="connsiteY2" fmla="*/ 853876 h 1246307"/>
              <a:gd name="connsiteX3" fmla="*/ 529796 w 997493"/>
              <a:gd name="connsiteY3" fmla="*/ 834825 h 1246307"/>
              <a:gd name="connsiteX4" fmla="*/ 453596 w 997493"/>
              <a:gd name="connsiteY4" fmla="*/ 1130100 h 1246307"/>
              <a:gd name="connsiteX5" fmla="*/ 472646 w 997493"/>
              <a:gd name="connsiteY5" fmla="*/ 1187250 h 1246307"/>
              <a:gd name="connsiteX6" fmla="*/ 482171 w 997493"/>
              <a:gd name="connsiteY6" fmla="*/ 1225350 h 1246307"/>
              <a:gd name="connsiteX7" fmla="*/ 367871 w 997493"/>
              <a:gd name="connsiteY7" fmla="*/ 1234875 h 1246307"/>
              <a:gd name="connsiteX8" fmla="*/ 34496 w 997493"/>
              <a:gd name="connsiteY8" fmla="*/ 1225350 h 1246307"/>
              <a:gd name="connsiteX9" fmla="*/ 110696 w 997493"/>
              <a:gd name="connsiteY9" fmla="*/ 139500 h 1246307"/>
              <a:gd name="connsiteX0" fmla="*/ 110696 w 997493"/>
              <a:gd name="connsiteY0" fmla="*/ 139500 h 1246307"/>
              <a:gd name="connsiteX1" fmla="*/ 920321 w 997493"/>
              <a:gd name="connsiteY1" fmla="*/ 91875 h 1246307"/>
              <a:gd name="connsiteX2" fmla="*/ 920321 w 997493"/>
              <a:gd name="connsiteY2" fmla="*/ 853876 h 1246307"/>
              <a:gd name="connsiteX3" fmla="*/ 529796 w 997493"/>
              <a:gd name="connsiteY3" fmla="*/ 834825 h 1246307"/>
              <a:gd name="connsiteX4" fmla="*/ 453596 w 997493"/>
              <a:gd name="connsiteY4" fmla="*/ 1130100 h 1246307"/>
              <a:gd name="connsiteX5" fmla="*/ 482171 w 997493"/>
              <a:gd name="connsiteY5" fmla="*/ 1225350 h 1246307"/>
              <a:gd name="connsiteX6" fmla="*/ 367871 w 997493"/>
              <a:gd name="connsiteY6" fmla="*/ 1234875 h 1246307"/>
              <a:gd name="connsiteX7" fmla="*/ 34496 w 997493"/>
              <a:gd name="connsiteY7" fmla="*/ 1225350 h 1246307"/>
              <a:gd name="connsiteX8" fmla="*/ 110696 w 997493"/>
              <a:gd name="connsiteY8" fmla="*/ 139500 h 1246307"/>
              <a:gd name="connsiteX0" fmla="*/ 110696 w 997493"/>
              <a:gd name="connsiteY0" fmla="*/ 139500 h 1246307"/>
              <a:gd name="connsiteX1" fmla="*/ 920321 w 997493"/>
              <a:gd name="connsiteY1" fmla="*/ 91875 h 1246307"/>
              <a:gd name="connsiteX2" fmla="*/ 920321 w 997493"/>
              <a:gd name="connsiteY2" fmla="*/ 853876 h 1246307"/>
              <a:gd name="connsiteX3" fmla="*/ 529796 w 997493"/>
              <a:gd name="connsiteY3" fmla="*/ 834825 h 1246307"/>
              <a:gd name="connsiteX4" fmla="*/ 453596 w 997493"/>
              <a:gd name="connsiteY4" fmla="*/ 1130100 h 1246307"/>
              <a:gd name="connsiteX5" fmla="*/ 463121 w 997493"/>
              <a:gd name="connsiteY5" fmla="*/ 1139626 h 1246307"/>
              <a:gd name="connsiteX6" fmla="*/ 482171 w 997493"/>
              <a:gd name="connsiteY6" fmla="*/ 1225350 h 1246307"/>
              <a:gd name="connsiteX7" fmla="*/ 367871 w 997493"/>
              <a:gd name="connsiteY7" fmla="*/ 1234875 h 1246307"/>
              <a:gd name="connsiteX8" fmla="*/ 34496 w 997493"/>
              <a:gd name="connsiteY8" fmla="*/ 1225350 h 1246307"/>
              <a:gd name="connsiteX9" fmla="*/ 110696 w 997493"/>
              <a:gd name="connsiteY9" fmla="*/ 139500 h 1246307"/>
              <a:gd name="connsiteX0" fmla="*/ 110696 w 997493"/>
              <a:gd name="connsiteY0" fmla="*/ 139500 h 1246307"/>
              <a:gd name="connsiteX1" fmla="*/ 920321 w 997493"/>
              <a:gd name="connsiteY1" fmla="*/ 91875 h 1246307"/>
              <a:gd name="connsiteX2" fmla="*/ 920321 w 997493"/>
              <a:gd name="connsiteY2" fmla="*/ 853876 h 1246307"/>
              <a:gd name="connsiteX3" fmla="*/ 529796 w 997493"/>
              <a:gd name="connsiteY3" fmla="*/ 834825 h 1246307"/>
              <a:gd name="connsiteX4" fmla="*/ 453596 w 997493"/>
              <a:gd name="connsiteY4" fmla="*/ 1130100 h 1246307"/>
              <a:gd name="connsiteX5" fmla="*/ 482171 w 997493"/>
              <a:gd name="connsiteY5" fmla="*/ 1225350 h 1246307"/>
              <a:gd name="connsiteX6" fmla="*/ 367871 w 997493"/>
              <a:gd name="connsiteY6" fmla="*/ 1234875 h 1246307"/>
              <a:gd name="connsiteX7" fmla="*/ 34496 w 997493"/>
              <a:gd name="connsiteY7" fmla="*/ 1225350 h 1246307"/>
              <a:gd name="connsiteX8" fmla="*/ 110696 w 997493"/>
              <a:gd name="connsiteY8" fmla="*/ 139500 h 1246307"/>
              <a:gd name="connsiteX0" fmla="*/ 110696 w 997493"/>
              <a:gd name="connsiteY0" fmla="*/ 139500 h 1246307"/>
              <a:gd name="connsiteX1" fmla="*/ 920321 w 997493"/>
              <a:gd name="connsiteY1" fmla="*/ 91875 h 1246307"/>
              <a:gd name="connsiteX2" fmla="*/ 920321 w 997493"/>
              <a:gd name="connsiteY2" fmla="*/ 853876 h 1246307"/>
              <a:gd name="connsiteX3" fmla="*/ 529796 w 997493"/>
              <a:gd name="connsiteY3" fmla="*/ 834825 h 1246307"/>
              <a:gd name="connsiteX4" fmla="*/ 482171 w 997493"/>
              <a:gd name="connsiteY4" fmla="*/ 1225350 h 1246307"/>
              <a:gd name="connsiteX5" fmla="*/ 367871 w 997493"/>
              <a:gd name="connsiteY5" fmla="*/ 1234875 h 1246307"/>
              <a:gd name="connsiteX6" fmla="*/ 34496 w 997493"/>
              <a:gd name="connsiteY6" fmla="*/ 1225350 h 1246307"/>
              <a:gd name="connsiteX7" fmla="*/ 110696 w 997493"/>
              <a:gd name="connsiteY7" fmla="*/ 139500 h 1246307"/>
              <a:gd name="connsiteX0" fmla="*/ 118726 w 1005523"/>
              <a:gd name="connsiteY0" fmla="*/ 139500 h 1322280"/>
              <a:gd name="connsiteX1" fmla="*/ 928351 w 1005523"/>
              <a:gd name="connsiteY1" fmla="*/ 91875 h 1322280"/>
              <a:gd name="connsiteX2" fmla="*/ 928351 w 1005523"/>
              <a:gd name="connsiteY2" fmla="*/ 853876 h 1322280"/>
              <a:gd name="connsiteX3" fmla="*/ 537826 w 1005523"/>
              <a:gd name="connsiteY3" fmla="*/ 834825 h 1322280"/>
              <a:gd name="connsiteX4" fmla="*/ 490201 w 1005523"/>
              <a:gd name="connsiteY4" fmla="*/ 1225350 h 1322280"/>
              <a:gd name="connsiteX5" fmla="*/ 42526 w 1005523"/>
              <a:gd name="connsiteY5" fmla="*/ 1225350 h 1322280"/>
              <a:gd name="connsiteX6" fmla="*/ 118726 w 1005523"/>
              <a:gd name="connsiteY6" fmla="*/ 139500 h 1322280"/>
              <a:gd name="connsiteX0" fmla="*/ 76200 w 962997"/>
              <a:gd name="connsiteY0" fmla="*/ 139500 h 1322280"/>
              <a:gd name="connsiteX1" fmla="*/ 885825 w 962997"/>
              <a:gd name="connsiteY1" fmla="*/ 91875 h 1322280"/>
              <a:gd name="connsiteX2" fmla="*/ 885825 w 962997"/>
              <a:gd name="connsiteY2" fmla="*/ 853876 h 1322280"/>
              <a:gd name="connsiteX3" fmla="*/ 495300 w 962997"/>
              <a:gd name="connsiteY3" fmla="*/ 834825 h 1322280"/>
              <a:gd name="connsiteX4" fmla="*/ 447675 w 962997"/>
              <a:gd name="connsiteY4" fmla="*/ 1225350 h 1322280"/>
              <a:gd name="connsiteX5" fmla="*/ 0 w 962997"/>
              <a:gd name="connsiteY5" fmla="*/ 1225350 h 1322280"/>
              <a:gd name="connsiteX6" fmla="*/ 76200 w 962997"/>
              <a:gd name="connsiteY6" fmla="*/ 139500 h 1322280"/>
              <a:gd name="connsiteX0" fmla="*/ 76200 w 962997"/>
              <a:gd name="connsiteY0" fmla="*/ 47625 h 1230405"/>
              <a:gd name="connsiteX1" fmla="*/ 885825 w 962997"/>
              <a:gd name="connsiteY1" fmla="*/ 0 h 1230405"/>
              <a:gd name="connsiteX2" fmla="*/ 885825 w 962997"/>
              <a:gd name="connsiteY2" fmla="*/ 762001 h 1230405"/>
              <a:gd name="connsiteX3" fmla="*/ 495300 w 962997"/>
              <a:gd name="connsiteY3" fmla="*/ 742950 h 1230405"/>
              <a:gd name="connsiteX4" fmla="*/ 447675 w 962997"/>
              <a:gd name="connsiteY4" fmla="*/ 1133475 h 1230405"/>
              <a:gd name="connsiteX5" fmla="*/ 0 w 962997"/>
              <a:gd name="connsiteY5" fmla="*/ 1133475 h 1230405"/>
              <a:gd name="connsiteX6" fmla="*/ 76200 w 962997"/>
              <a:gd name="connsiteY6" fmla="*/ 47625 h 1230405"/>
              <a:gd name="connsiteX0" fmla="*/ 76200 w 885825"/>
              <a:gd name="connsiteY0" fmla="*/ 47625 h 1230405"/>
              <a:gd name="connsiteX1" fmla="*/ 885825 w 885825"/>
              <a:gd name="connsiteY1" fmla="*/ 0 h 1230405"/>
              <a:gd name="connsiteX2" fmla="*/ 885825 w 885825"/>
              <a:gd name="connsiteY2" fmla="*/ 762001 h 1230405"/>
              <a:gd name="connsiteX3" fmla="*/ 495300 w 885825"/>
              <a:gd name="connsiteY3" fmla="*/ 742950 h 1230405"/>
              <a:gd name="connsiteX4" fmla="*/ 447675 w 885825"/>
              <a:gd name="connsiteY4" fmla="*/ 1133475 h 1230405"/>
              <a:gd name="connsiteX5" fmla="*/ 0 w 885825"/>
              <a:gd name="connsiteY5" fmla="*/ 1133475 h 1230405"/>
              <a:gd name="connsiteX6" fmla="*/ 76200 w 885825"/>
              <a:gd name="connsiteY6" fmla="*/ 47625 h 1230405"/>
              <a:gd name="connsiteX0" fmla="*/ 76200 w 885825"/>
              <a:gd name="connsiteY0" fmla="*/ 47625 h 1230405"/>
              <a:gd name="connsiteX1" fmla="*/ 885825 w 885825"/>
              <a:gd name="connsiteY1" fmla="*/ 0 h 1230405"/>
              <a:gd name="connsiteX2" fmla="*/ 885825 w 885825"/>
              <a:gd name="connsiteY2" fmla="*/ 762001 h 1230405"/>
              <a:gd name="connsiteX3" fmla="*/ 495300 w 885825"/>
              <a:gd name="connsiteY3" fmla="*/ 742950 h 1230405"/>
              <a:gd name="connsiteX4" fmla="*/ 447675 w 885825"/>
              <a:gd name="connsiteY4" fmla="*/ 1133475 h 1230405"/>
              <a:gd name="connsiteX5" fmla="*/ 0 w 885825"/>
              <a:gd name="connsiteY5" fmla="*/ 1133475 h 1230405"/>
              <a:gd name="connsiteX6" fmla="*/ 76200 w 885825"/>
              <a:gd name="connsiteY6" fmla="*/ 47625 h 1230405"/>
              <a:gd name="connsiteX0" fmla="*/ 76200 w 885825"/>
              <a:gd name="connsiteY0" fmla="*/ 47625 h 1230405"/>
              <a:gd name="connsiteX1" fmla="*/ 885825 w 885825"/>
              <a:gd name="connsiteY1" fmla="*/ 0 h 1230405"/>
              <a:gd name="connsiteX2" fmla="*/ 885825 w 885825"/>
              <a:gd name="connsiteY2" fmla="*/ 762001 h 1230405"/>
              <a:gd name="connsiteX3" fmla="*/ 495300 w 885825"/>
              <a:gd name="connsiteY3" fmla="*/ 742950 h 1230405"/>
              <a:gd name="connsiteX4" fmla="*/ 447675 w 885825"/>
              <a:gd name="connsiteY4" fmla="*/ 1133475 h 1230405"/>
              <a:gd name="connsiteX5" fmla="*/ 0 w 885825"/>
              <a:gd name="connsiteY5" fmla="*/ 1133475 h 1230405"/>
              <a:gd name="connsiteX6" fmla="*/ 76200 w 885825"/>
              <a:gd name="connsiteY6" fmla="*/ 47625 h 1230405"/>
              <a:gd name="connsiteX0" fmla="*/ 76200 w 885825"/>
              <a:gd name="connsiteY0" fmla="*/ 47625 h 1133475"/>
              <a:gd name="connsiteX1" fmla="*/ 885825 w 885825"/>
              <a:gd name="connsiteY1" fmla="*/ 0 h 1133475"/>
              <a:gd name="connsiteX2" fmla="*/ 885825 w 885825"/>
              <a:gd name="connsiteY2" fmla="*/ 762001 h 1133475"/>
              <a:gd name="connsiteX3" fmla="*/ 495300 w 885825"/>
              <a:gd name="connsiteY3" fmla="*/ 742950 h 1133475"/>
              <a:gd name="connsiteX4" fmla="*/ 447675 w 885825"/>
              <a:gd name="connsiteY4" fmla="*/ 1133475 h 1133475"/>
              <a:gd name="connsiteX5" fmla="*/ 0 w 885825"/>
              <a:gd name="connsiteY5" fmla="*/ 1133475 h 1133475"/>
              <a:gd name="connsiteX6" fmla="*/ 76200 w 885825"/>
              <a:gd name="connsiteY6" fmla="*/ 47625 h 1133475"/>
              <a:gd name="connsiteX0" fmla="*/ 28575 w 949325"/>
              <a:gd name="connsiteY0" fmla="*/ 56444 h 1189919"/>
              <a:gd name="connsiteX1" fmla="*/ 885825 w 949325"/>
              <a:gd name="connsiteY1" fmla="*/ 56444 h 1189919"/>
              <a:gd name="connsiteX2" fmla="*/ 885825 w 949325"/>
              <a:gd name="connsiteY2" fmla="*/ 818445 h 1189919"/>
              <a:gd name="connsiteX3" fmla="*/ 495300 w 949325"/>
              <a:gd name="connsiteY3" fmla="*/ 799394 h 1189919"/>
              <a:gd name="connsiteX4" fmla="*/ 447675 w 949325"/>
              <a:gd name="connsiteY4" fmla="*/ 1189919 h 1189919"/>
              <a:gd name="connsiteX5" fmla="*/ 0 w 949325"/>
              <a:gd name="connsiteY5" fmla="*/ 1189919 h 1189919"/>
              <a:gd name="connsiteX6" fmla="*/ 28575 w 949325"/>
              <a:gd name="connsiteY6" fmla="*/ 56444 h 1189919"/>
              <a:gd name="connsiteX0" fmla="*/ 0 w 920750"/>
              <a:gd name="connsiteY0" fmla="*/ 56444 h 1199444"/>
              <a:gd name="connsiteX1" fmla="*/ 857250 w 920750"/>
              <a:gd name="connsiteY1" fmla="*/ 56444 h 1199444"/>
              <a:gd name="connsiteX2" fmla="*/ 857250 w 920750"/>
              <a:gd name="connsiteY2" fmla="*/ 818445 h 1199444"/>
              <a:gd name="connsiteX3" fmla="*/ 466725 w 920750"/>
              <a:gd name="connsiteY3" fmla="*/ 799394 h 1199444"/>
              <a:gd name="connsiteX4" fmla="*/ 419100 w 920750"/>
              <a:gd name="connsiteY4" fmla="*/ 1189919 h 1199444"/>
              <a:gd name="connsiteX5" fmla="*/ 0 w 920750"/>
              <a:gd name="connsiteY5" fmla="*/ 1199444 h 1199444"/>
              <a:gd name="connsiteX6" fmla="*/ 0 w 920750"/>
              <a:gd name="connsiteY6" fmla="*/ 56444 h 1199444"/>
              <a:gd name="connsiteX0" fmla="*/ 0 w 937797"/>
              <a:gd name="connsiteY0" fmla="*/ 56445 h 1199445"/>
              <a:gd name="connsiteX1" fmla="*/ 857249 w 937797"/>
              <a:gd name="connsiteY1" fmla="*/ 56444 h 1199445"/>
              <a:gd name="connsiteX2" fmla="*/ 857250 w 937797"/>
              <a:gd name="connsiteY2" fmla="*/ 818446 h 1199445"/>
              <a:gd name="connsiteX3" fmla="*/ 466725 w 937797"/>
              <a:gd name="connsiteY3" fmla="*/ 799395 h 1199445"/>
              <a:gd name="connsiteX4" fmla="*/ 419100 w 937797"/>
              <a:gd name="connsiteY4" fmla="*/ 1189920 h 1199445"/>
              <a:gd name="connsiteX5" fmla="*/ 0 w 937797"/>
              <a:gd name="connsiteY5" fmla="*/ 1199445 h 1199445"/>
              <a:gd name="connsiteX6" fmla="*/ 0 w 937797"/>
              <a:gd name="connsiteY6" fmla="*/ 56445 h 1199445"/>
              <a:gd name="connsiteX0" fmla="*/ 0 w 937796"/>
              <a:gd name="connsiteY0" fmla="*/ 56445 h 1199445"/>
              <a:gd name="connsiteX1" fmla="*/ 857249 w 937796"/>
              <a:gd name="connsiteY1" fmla="*/ 56444 h 1199445"/>
              <a:gd name="connsiteX2" fmla="*/ 857249 w 937796"/>
              <a:gd name="connsiteY2" fmla="*/ 818445 h 1199445"/>
              <a:gd name="connsiteX3" fmla="*/ 466725 w 937796"/>
              <a:gd name="connsiteY3" fmla="*/ 799395 h 1199445"/>
              <a:gd name="connsiteX4" fmla="*/ 419100 w 937796"/>
              <a:gd name="connsiteY4" fmla="*/ 1189920 h 1199445"/>
              <a:gd name="connsiteX5" fmla="*/ 0 w 937796"/>
              <a:gd name="connsiteY5" fmla="*/ 1199445 h 1199445"/>
              <a:gd name="connsiteX6" fmla="*/ 0 w 937796"/>
              <a:gd name="connsiteY6" fmla="*/ 56445 h 1199445"/>
              <a:gd name="connsiteX0" fmla="*/ 0 w 939738"/>
              <a:gd name="connsiteY0" fmla="*/ 56445 h 1199445"/>
              <a:gd name="connsiteX1" fmla="*/ 857249 w 939738"/>
              <a:gd name="connsiteY1" fmla="*/ 56444 h 1199445"/>
              <a:gd name="connsiteX2" fmla="*/ 857249 w 939738"/>
              <a:gd name="connsiteY2" fmla="*/ 818445 h 1199445"/>
              <a:gd name="connsiteX3" fmla="*/ 428624 w 939738"/>
              <a:gd name="connsiteY3" fmla="*/ 818445 h 1199445"/>
              <a:gd name="connsiteX4" fmla="*/ 419100 w 939738"/>
              <a:gd name="connsiteY4" fmla="*/ 1189920 h 1199445"/>
              <a:gd name="connsiteX5" fmla="*/ 0 w 939738"/>
              <a:gd name="connsiteY5" fmla="*/ 1199445 h 1199445"/>
              <a:gd name="connsiteX6" fmla="*/ 0 w 939738"/>
              <a:gd name="connsiteY6" fmla="*/ 56445 h 1199445"/>
              <a:gd name="connsiteX0" fmla="*/ 0 w 939738"/>
              <a:gd name="connsiteY0" fmla="*/ 56445 h 1199445"/>
              <a:gd name="connsiteX1" fmla="*/ 857249 w 939738"/>
              <a:gd name="connsiteY1" fmla="*/ 56444 h 1199445"/>
              <a:gd name="connsiteX2" fmla="*/ 857249 w 939738"/>
              <a:gd name="connsiteY2" fmla="*/ 818445 h 1199445"/>
              <a:gd name="connsiteX3" fmla="*/ 428624 w 939738"/>
              <a:gd name="connsiteY3" fmla="*/ 818445 h 1199445"/>
              <a:gd name="connsiteX4" fmla="*/ 419100 w 939738"/>
              <a:gd name="connsiteY4" fmla="*/ 1189920 h 1199445"/>
              <a:gd name="connsiteX5" fmla="*/ 0 w 939738"/>
              <a:gd name="connsiteY5" fmla="*/ 1199445 h 1199445"/>
              <a:gd name="connsiteX6" fmla="*/ 0 w 939738"/>
              <a:gd name="connsiteY6" fmla="*/ 56445 h 1199445"/>
              <a:gd name="connsiteX0" fmla="*/ 0 w 939738"/>
              <a:gd name="connsiteY0" fmla="*/ 56445 h 1199445"/>
              <a:gd name="connsiteX1" fmla="*/ 857249 w 939738"/>
              <a:gd name="connsiteY1" fmla="*/ 56444 h 1199445"/>
              <a:gd name="connsiteX2" fmla="*/ 857249 w 939738"/>
              <a:gd name="connsiteY2" fmla="*/ 818445 h 1199445"/>
              <a:gd name="connsiteX3" fmla="*/ 428624 w 939738"/>
              <a:gd name="connsiteY3" fmla="*/ 818445 h 1199445"/>
              <a:gd name="connsiteX4" fmla="*/ 419100 w 939738"/>
              <a:gd name="connsiteY4" fmla="*/ 1189920 h 1199445"/>
              <a:gd name="connsiteX5" fmla="*/ 0 w 939738"/>
              <a:gd name="connsiteY5" fmla="*/ 1199445 h 1199445"/>
              <a:gd name="connsiteX6" fmla="*/ 0 w 939738"/>
              <a:gd name="connsiteY6" fmla="*/ 56445 h 1199445"/>
              <a:gd name="connsiteX0" fmla="*/ 0 w 939738"/>
              <a:gd name="connsiteY0" fmla="*/ 56445 h 1199445"/>
              <a:gd name="connsiteX1" fmla="*/ 857249 w 939738"/>
              <a:gd name="connsiteY1" fmla="*/ 56444 h 1199445"/>
              <a:gd name="connsiteX2" fmla="*/ 857249 w 939738"/>
              <a:gd name="connsiteY2" fmla="*/ 818445 h 1199445"/>
              <a:gd name="connsiteX3" fmla="*/ 428624 w 939738"/>
              <a:gd name="connsiteY3" fmla="*/ 818445 h 1199445"/>
              <a:gd name="connsiteX4" fmla="*/ 419100 w 939738"/>
              <a:gd name="connsiteY4" fmla="*/ 1189920 h 1199445"/>
              <a:gd name="connsiteX5" fmla="*/ 0 w 939738"/>
              <a:gd name="connsiteY5" fmla="*/ 1199445 h 1199445"/>
              <a:gd name="connsiteX6" fmla="*/ 0 w 939738"/>
              <a:gd name="connsiteY6" fmla="*/ 56445 h 1199445"/>
              <a:gd name="connsiteX0" fmla="*/ 0 w 857249"/>
              <a:gd name="connsiteY0" fmla="*/ 56445 h 1199445"/>
              <a:gd name="connsiteX1" fmla="*/ 857249 w 857249"/>
              <a:gd name="connsiteY1" fmla="*/ 56444 h 1199445"/>
              <a:gd name="connsiteX2" fmla="*/ 857249 w 857249"/>
              <a:gd name="connsiteY2" fmla="*/ 818445 h 1199445"/>
              <a:gd name="connsiteX3" fmla="*/ 428624 w 857249"/>
              <a:gd name="connsiteY3" fmla="*/ 818445 h 1199445"/>
              <a:gd name="connsiteX4" fmla="*/ 419100 w 857249"/>
              <a:gd name="connsiteY4" fmla="*/ 1189920 h 1199445"/>
              <a:gd name="connsiteX5" fmla="*/ 0 w 857249"/>
              <a:gd name="connsiteY5" fmla="*/ 1199445 h 1199445"/>
              <a:gd name="connsiteX6" fmla="*/ 0 w 857249"/>
              <a:gd name="connsiteY6" fmla="*/ 56445 h 1199445"/>
              <a:gd name="connsiteX0" fmla="*/ 0 w 857249"/>
              <a:gd name="connsiteY0" fmla="*/ 1 h 1143001"/>
              <a:gd name="connsiteX1" fmla="*/ 857249 w 857249"/>
              <a:gd name="connsiteY1" fmla="*/ 0 h 1143001"/>
              <a:gd name="connsiteX2" fmla="*/ 857249 w 857249"/>
              <a:gd name="connsiteY2" fmla="*/ 762001 h 1143001"/>
              <a:gd name="connsiteX3" fmla="*/ 428624 w 857249"/>
              <a:gd name="connsiteY3" fmla="*/ 762001 h 1143001"/>
              <a:gd name="connsiteX4" fmla="*/ 419100 w 857249"/>
              <a:gd name="connsiteY4" fmla="*/ 1133476 h 1143001"/>
              <a:gd name="connsiteX5" fmla="*/ 0 w 857249"/>
              <a:gd name="connsiteY5" fmla="*/ 1143001 h 1143001"/>
              <a:gd name="connsiteX6" fmla="*/ 0 w 857249"/>
              <a:gd name="connsiteY6" fmla="*/ 1 h 1143001"/>
              <a:gd name="connsiteX0" fmla="*/ 0 w 857249"/>
              <a:gd name="connsiteY0" fmla="*/ 1 h 1143001"/>
              <a:gd name="connsiteX1" fmla="*/ 857249 w 857249"/>
              <a:gd name="connsiteY1" fmla="*/ 0 h 1143001"/>
              <a:gd name="connsiteX2" fmla="*/ 857249 w 857249"/>
              <a:gd name="connsiteY2" fmla="*/ 762001 h 1143001"/>
              <a:gd name="connsiteX3" fmla="*/ 428624 w 857249"/>
              <a:gd name="connsiteY3" fmla="*/ 762001 h 1143001"/>
              <a:gd name="connsiteX4" fmla="*/ 423584 w 857249"/>
              <a:gd name="connsiteY4" fmla="*/ 1143000 h 1143001"/>
              <a:gd name="connsiteX5" fmla="*/ 0 w 857249"/>
              <a:gd name="connsiteY5" fmla="*/ 1143001 h 1143001"/>
              <a:gd name="connsiteX6" fmla="*/ 0 w 857249"/>
              <a:gd name="connsiteY6" fmla="*/ 1 h 1143001"/>
              <a:gd name="connsiteX0" fmla="*/ 0 w 857249"/>
              <a:gd name="connsiteY0" fmla="*/ 1 h 1143001"/>
              <a:gd name="connsiteX1" fmla="*/ 857249 w 857249"/>
              <a:gd name="connsiteY1" fmla="*/ 0 h 1143001"/>
              <a:gd name="connsiteX2" fmla="*/ 857249 w 857249"/>
              <a:gd name="connsiteY2" fmla="*/ 762001 h 1143001"/>
              <a:gd name="connsiteX3" fmla="*/ 428624 w 857249"/>
              <a:gd name="connsiteY3" fmla="*/ 762001 h 1143001"/>
              <a:gd name="connsiteX4" fmla="*/ 423584 w 857249"/>
              <a:gd name="connsiteY4" fmla="*/ 1143000 h 1143001"/>
              <a:gd name="connsiteX5" fmla="*/ 0 w 857249"/>
              <a:gd name="connsiteY5" fmla="*/ 1143001 h 1143001"/>
              <a:gd name="connsiteX6" fmla="*/ 0 w 857249"/>
              <a:gd name="connsiteY6" fmla="*/ 1 h 1143001"/>
              <a:gd name="connsiteX0" fmla="*/ 0 w 857249"/>
              <a:gd name="connsiteY0" fmla="*/ 1 h 1143001"/>
              <a:gd name="connsiteX1" fmla="*/ 857249 w 857249"/>
              <a:gd name="connsiteY1" fmla="*/ 0 h 1143001"/>
              <a:gd name="connsiteX2" fmla="*/ 857249 w 857249"/>
              <a:gd name="connsiteY2" fmla="*/ 762001 h 1143001"/>
              <a:gd name="connsiteX3" fmla="*/ 428624 w 857249"/>
              <a:gd name="connsiteY3" fmla="*/ 762001 h 1143001"/>
              <a:gd name="connsiteX4" fmla="*/ 423584 w 857249"/>
              <a:gd name="connsiteY4" fmla="*/ 1143000 h 1143001"/>
              <a:gd name="connsiteX5" fmla="*/ 0 w 857249"/>
              <a:gd name="connsiteY5" fmla="*/ 1143001 h 1143001"/>
              <a:gd name="connsiteX6" fmla="*/ 0 w 857249"/>
              <a:gd name="connsiteY6" fmla="*/ 1 h 114300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857249" h="1143001">
                <a:moveTo>
                  <a:pt x="0" y="1"/>
                </a:moveTo>
                <a:lnTo>
                  <a:pt x="857249" y="0"/>
                </a:lnTo>
                <a:lnTo>
                  <a:pt x="857249" y="762001"/>
                </a:lnTo>
                <a:lnTo>
                  <a:pt x="428624" y="762001"/>
                </a:lnTo>
                <a:lnTo>
                  <a:pt x="423584" y="1143000"/>
                </a:lnTo>
                <a:lnTo>
                  <a:pt x="0" y="1143001"/>
                </a:lnTo>
                <a:lnTo>
                  <a:pt x="0" y="1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4.1">
            <a:extLst>
              <a:ext uri="{FF2B5EF4-FFF2-40B4-BE49-F238E27FC236}">
                <a16:creationId xmlns:a16="http://schemas.microsoft.com/office/drawing/2014/main" xmlns="" id="{00000000-0008-0000-0000-00000B000000}"/>
              </a:ext>
            </a:extLst>
          </xdr:cNvPr>
          <xdr:cNvSpPr/>
        </xdr:nvSpPr>
        <xdr:spPr>
          <a:xfrm>
            <a:off x="1466847" y="2738438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2" name="4.2">
            <a:extLst>
              <a:ext uri="{FF2B5EF4-FFF2-40B4-BE49-F238E27FC236}">
                <a16:creationId xmlns:a16="http://schemas.microsoft.com/office/drawing/2014/main" xmlns="" id="{00000000-0008-0000-0000-00000C000000}"/>
              </a:ext>
            </a:extLst>
          </xdr:cNvPr>
          <xdr:cNvSpPr/>
        </xdr:nvSpPr>
        <xdr:spPr>
          <a:xfrm>
            <a:off x="1889588" y="2740025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3" name="4.3">
            <a:extLst>
              <a:ext uri="{FF2B5EF4-FFF2-40B4-BE49-F238E27FC236}">
                <a16:creationId xmlns:a16="http://schemas.microsoft.com/office/drawing/2014/main" xmlns="" id="{00000000-0008-0000-0000-00000D000000}"/>
              </a:ext>
            </a:extLst>
          </xdr:cNvPr>
          <xdr:cNvSpPr/>
        </xdr:nvSpPr>
        <xdr:spPr>
          <a:xfrm>
            <a:off x="1474694" y="3171825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4" name="4.4">
            <a:extLst>
              <a:ext uri="{FF2B5EF4-FFF2-40B4-BE49-F238E27FC236}">
                <a16:creationId xmlns:a16="http://schemas.microsoft.com/office/drawing/2014/main" xmlns="" id="{00000000-0008-0000-0000-00000E000000}"/>
              </a:ext>
            </a:extLst>
          </xdr:cNvPr>
          <xdr:cNvSpPr/>
        </xdr:nvSpPr>
        <xdr:spPr>
          <a:xfrm>
            <a:off x="1892948" y="3159125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5" name="4.5">
            <a:extLst>
              <a:ext uri="{FF2B5EF4-FFF2-40B4-BE49-F238E27FC236}">
                <a16:creationId xmlns:a16="http://schemas.microsoft.com/office/drawing/2014/main" xmlns="" id="{00000000-0008-0000-0000-00000F000000}"/>
              </a:ext>
            </a:extLst>
          </xdr:cNvPr>
          <xdr:cNvSpPr/>
        </xdr:nvSpPr>
        <xdr:spPr>
          <a:xfrm>
            <a:off x="2291040" y="3160712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2</xdr:col>
      <xdr:colOff>628650</xdr:colOff>
      <xdr:row>0</xdr:row>
      <xdr:rowOff>57150</xdr:rowOff>
    </xdr:from>
    <xdr:to>
      <xdr:col>3</xdr:col>
      <xdr:colOff>704851</xdr:colOff>
      <xdr:row>0</xdr:row>
      <xdr:rowOff>1762125</xdr:rowOff>
    </xdr:to>
    <xdr:grpSp>
      <xdr:nvGrpSpPr>
        <xdr:cNvPr id="16" name="N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GrpSpPr/>
      </xdr:nvGrpSpPr>
      <xdr:grpSpPr>
        <a:xfrm rot="5400000">
          <a:off x="1728788" y="452437"/>
          <a:ext cx="1704975" cy="914401"/>
          <a:chOff x="1276350" y="1952623"/>
          <a:chExt cx="1704975" cy="838201"/>
        </a:xfrm>
      </xdr:grpSpPr>
      <xdr:sp macro="" textlink="">
        <xdr:nvSpPr>
          <xdr:cNvPr id="17" name="3.0">
            <a:extLst>
              <a:ext uri="{FF2B5EF4-FFF2-40B4-BE49-F238E27FC236}">
                <a16:creationId xmlns:a16="http://schemas.microsoft.com/office/drawing/2014/main" xmlns="" id="{00000000-0008-0000-0000-000011000000}"/>
              </a:ext>
            </a:extLst>
          </xdr:cNvPr>
          <xdr:cNvSpPr>
            <a:spLocks noChangeAspect="1"/>
          </xdr:cNvSpPr>
        </xdr:nvSpPr>
        <xdr:spPr>
          <a:xfrm rot="10800000" flipH="1">
            <a:off x="1276350" y="1952623"/>
            <a:ext cx="1704975" cy="838201"/>
          </a:xfrm>
          <a:custGeom>
            <a:avLst/>
            <a:gdLst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33500 w 1724025"/>
              <a:gd name="connsiteY3" fmla="*/ 428625 h 809625"/>
              <a:gd name="connsiteX4" fmla="*/ 1724025 w 1724025"/>
              <a:gd name="connsiteY4" fmla="*/ 428625 h 809625"/>
              <a:gd name="connsiteX5" fmla="*/ 1724025 w 1724025"/>
              <a:gd name="connsiteY5" fmla="*/ 19050 h 809625"/>
              <a:gd name="connsiteX6" fmla="*/ 9239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33500 w 1724025"/>
              <a:gd name="connsiteY3" fmla="*/ 428625 h 809625"/>
              <a:gd name="connsiteX4" fmla="*/ 1724025 w 1724025"/>
              <a:gd name="connsiteY4" fmla="*/ 428625 h 809625"/>
              <a:gd name="connsiteX5" fmla="*/ 1724025 w 1724025"/>
              <a:gd name="connsiteY5" fmla="*/ 19050 h 809625"/>
              <a:gd name="connsiteX6" fmla="*/ 8858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33500 w 1724025"/>
              <a:gd name="connsiteY3" fmla="*/ 428625 h 809625"/>
              <a:gd name="connsiteX4" fmla="*/ 1724025 w 1724025"/>
              <a:gd name="connsiteY4" fmla="*/ 428625 h 809625"/>
              <a:gd name="connsiteX5" fmla="*/ 1724025 w 1724025"/>
              <a:gd name="connsiteY5" fmla="*/ 0 h 809625"/>
              <a:gd name="connsiteX6" fmla="*/ 8858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04925 w 1724025"/>
              <a:gd name="connsiteY3" fmla="*/ 419100 h 809625"/>
              <a:gd name="connsiteX4" fmla="*/ 1724025 w 1724025"/>
              <a:gd name="connsiteY4" fmla="*/ 428625 h 809625"/>
              <a:gd name="connsiteX5" fmla="*/ 1724025 w 1724025"/>
              <a:gd name="connsiteY5" fmla="*/ 0 h 809625"/>
              <a:gd name="connsiteX6" fmla="*/ 8858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38200"/>
              <a:gd name="connsiteX1" fmla="*/ 38100 w 1724025"/>
              <a:gd name="connsiteY1" fmla="*/ 809625 h 838200"/>
              <a:gd name="connsiteX2" fmla="*/ 1314450 w 1724025"/>
              <a:gd name="connsiteY2" fmla="*/ 838200 h 838200"/>
              <a:gd name="connsiteX3" fmla="*/ 1304925 w 1724025"/>
              <a:gd name="connsiteY3" fmla="*/ 419100 h 838200"/>
              <a:gd name="connsiteX4" fmla="*/ 1724025 w 1724025"/>
              <a:gd name="connsiteY4" fmla="*/ 428625 h 838200"/>
              <a:gd name="connsiteX5" fmla="*/ 1724025 w 1724025"/>
              <a:gd name="connsiteY5" fmla="*/ 0 h 838200"/>
              <a:gd name="connsiteX6" fmla="*/ 885825 w 1724025"/>
              <a:gd name="connsiteY6" fmla="*/ 0 h 838200"/>
              <a:gd name="connsiteX7" fmla="*/ 904875 w 1724025"/>
              <a:gd name="connsiteY7" fmla="*/ 381000 h 838200"/>
              <a:gd name="connsiteX8" fmla="*/ 0 w 1724025"/>
              <a:gd name="connsiteY8" fmla="*/ 409575 h 838200"/>
              <a:gd name="connsiteX0" fmla="*/ 0 w 1724025"/>
              <a:gd name="connsiteY0" fmla="*/ 409575 h 838200"/>
              <a:gd name="connsiteX1" fmla="*/ 38100 w 1724025"/>
              <a:gd name="connsiteY1" fmla="*/ 809625 h 838200"/>
              <a:gd name="connsiteX2" fmla="*/ 1314450 w 1724025"/>
              <a:gd name="connsiteY2" fmla="*/ 838200 h 838200"/>
              <a:gd name="connsiteX3" fmla="*/ 1314450 w 1724025"/>
              <a:gd name="connsiteY3" fmla="*/ 419099 h 838200"/>
              <a:gd name="connsiteX4" fmla="*/ 1724025 w 1724025"/>
              <a:gd name="connsiteY4" fmla="*/ 428625 h 838200"/>
              <a:gd name="connsiteX5" fmla="*/ 1724025 w 1724025"/>
              <a:gd name="connsiteY5" fmla="*/ 0 h 838200"/>
              <a:gd name="connsiteX6" fmla="*/ 885825 w 1724025"/>
              <a:gd name="connsiteY6" fmla="*/ 0 h 838200"/>
              <a:gd name="connsiteX7" fmla="*/ 904875 w 1724025"/>
              <a:gd name="connsiteY7" fmla="*/ 381000 h 838200"/>
              <a:gd name="connsiteX8" fmla="*/ 0 w 1724025"/>
              <a:gd name="connsiteY8" fmla="*/ 409575 h 838200"/>
              <a:gd name="connsiteX0" fmla="*/ 0 w 1733550"/>
              <a:gd name="connsiteY0" fmla="*/ 409575 h 838200"/>
              <a:gd name="connsiteX1" fmla="*/ 38100 w 1733550"/>
              <a:gd name="connsiteY1" fmla="*/ 809625 h 838200"/>
              <a:gd name="connsiteX2" fmla="*/ 1314450 w 1733550"/>
              <a:gd name="connsiteY2" fmla="*/ 838200 h 838200"/>
              <a:gd name="connsiteX3" fmla="*/ 1314450 w 1733550"/>
              <a:gd name="connsiteY3" fmla="*/ 419099 h 838200"/>
              <a:gd name="connsiteX4" fmla="*/ 1733550 w 1733550"/>
              <a:gd name="connsiteY4" fmla="*/ 419099 h 838200"/>
              <a:gd name="connsiteX5" fmla="*/ 1724025 w 1733550"/>
              <a:gd name="connsiteY5" fmla="*/ 0 h 838200"/>
              <a:gd name="connsiteX6" fmla="*/ 885825 w 1733550"/>
              <a:gd name="connsiteY6" fmla="*/ 0 h 838200"/>
              <a:gd name="connsiteX7" fmla="*/ 904875 w 1733550"/>
              <a:gd name="connsiteY7" fmla="*/ 381000 h 838200"/>
              <a:gd name="connsiteX8" fmla="*/ 0 w 1733550"/>
              <a:gd name="connsiteY8" fmla="*/ 409575 h 838200"/>
              <a:gd name="connsiteX0" fmla="*/ 0 w 1733550"/>
              <a:gd name="connsiteY0" fmla="*/ 409576 h 838201"/>
              <a:gd name="connsiteX1" fmla="*/ 38100 w 1733550"/>
              <a:gd name="connsiteY1" fmla="*/ 809626 h 838201"/>
              <a:gd name="connsiteX2" fmla="*/ 1314450 w 1733550"/>
              <a:gd name="connsiteY2" fmla="*/ 838201 h 838201"/>
              <a:gd name="connsiteX3" fmla="*/ 1314450 w 1733550"/>
              <a:gd name="connsiteY3" fmla="*/ 419100 h 838201"/>
              <a:gd name="connsiteX4" fmla="*/ 1733550 w 1733550"/>
              <a:gd name="connsiteY4" fmla="*/ 419100 h 838201"/>
              <a:gd name="connsiteX5" fmla="*/ 1733549 w 1733550"/>
              <a:gd name="connsiteY5" fmla="*/ 0 h 838201"/>
              <a:gd name="connsiteX6" fmla="*/ 885825 w 1733550"/>
              <a:gd name="connsiteY6" fmla="*/ 1 h 838201"/>
              <a:gd name="connsiteX7" fmla="*/ 904875 w 1733550"/>
              <a:gd name="connsiteY7" fmla="*/ 381001 h 838201"/>
              <a:gd name="connsiteX8" fmla="*/ 0 w 1733550"/>
              <a:gd name="connsiteY8" fmla="*/ 409576 h 838201"/>
              <a:gd name="connsiteX0" fmla="*/ 0 w 1733550"/>
              <a:gd name="connsiteY0" fmla="*/ 409576 h 838201"/>
              <a:gd name="connsiteX1" fmla="*/ 38100 w 1733550"/>
              <a:gd name="connsiteY1" fmla="*/ 809626 h 838201"/>
              <a:gd name="connsiteX2" fmla="*/ 1314450 w 1733550"/>
              <a:gd name="connsiteY2" fmla="*/ 838201 h 838201"/>
              <a:gd name="connsiteX3" fmla="*/ 1314450 w 1733550"/>
              <a:gd name="connsiteY3" fmla="*/ 419100 h 838201"/>
              <a:gd name="connsiteX4" fmla="*/ 1733550 w 1733550"/>
              <a:gd name="connsiteY4" fmla="*/ 419100 h 838201"/>
              <a:gd name="connsiteX5" fmla="*/ 1733549 w 1733550"/>
              <a:gd name="connsiteY5" fmla="*/ 0 h 838201"/>
              <a:gd name="connsiteX6" fmla="*/ 895349 w 1733550"/>
              <a:gd name="connsiteY6" fmla="*/ 1 h 838201"/>
              <a:gd name="connsiteX7" fmla="*/ 904875 w 1733550"/>
              <a:gd name="connsiteY7" fmla="*/ 381001 h 838201"/>
              <a:gd name="connsiteX8" fmla="*/ 0 w 1733550"/>
              <a:gd name="connsiteY8" fmla="*/ 409576 h 838201"/>
              <a:gd name="connsiteX0" fmla="*/ 0 w 1733550"/>
              <a:gd name="connsiteY0" fmla="*/ 409576 h 838201"/>
              <a:gd name="connsiteX1" fmla="*/ 38100 w 1733550"/>
              <a:gd name="connsiteY1" fmla="*/ 809626 h 838201"/>
              <a:gd name="connsiteX2" fmla="*/ 1314450 w 1733550"/>
              <a:gd name="connsiteY2" fmla="*/ 838201 h 838201"/>
              <a:gd name="connsiteX3" fmla="*/ 1314450 w 1733550"/>
              <a:gd name="connsiteY3" fmla="*/ 419100 h 838201"/>
              <a:gd name="connsiteX4" fmla="*/ 1733550 w 1733550"/>
              <a:gd name="connsiteY4" fmla="*/ 419100 h 838201"/>
              <a:gd name="connsiteX5" fmla="*/ 1733549 w 1733550"/>
              <a:gd name="connsiteY5" fmla="*/ 0 h 838201"/>
              <a:gd name="connsiteX6" fmla="*/ 895349 w 1733550"/>
              <a:gd name="connsiteY6" fmla="*/ 1 h 838201"/>
              <a:gd name="connsiteX7" fmla="*/ 895349 w 1733550"/>
              <a:gd name="connsiteY7" fmla="*/ 419101 h 838201"/>
              <a:gd name="connsiteX8" fmla="*/ 0 w 1733550"/>
              <a:gd name="connsiteY8" fmla="*/ 409576 h 838201"/>
              <a:gd name="connsiteX0" fmla="*/ 19049 w 1695450"/>
              <a:gd name="connsiteY0" fmla="*/ 419101 h 838201"/>
              <a:gd name="connsiteX1" fmla="*/ 0 w 1695450"/>
              <a:gd name="connsiteY1" fmla="*/ 809626 h 838201"/>
              <a:gd name="connsiteX2" fmla="*/ 1276350 w 1695450"/>
              <a:gd name="connsiteY2" fmla="*/ 838201 h 838201"/>
              <a:gd name="connsiteX3" fmla="*/ 1276350 w 1695450"/>
              <a:gd name="connsiteY3" fmla="*/ 419100 h 838201"/>
              <a:gd name="connsiteX4" fmla="*/ 1695450 w 1695450"/>
              <a:gd name="connsiteY4" fmla="*/ 419100 h 838201"/>
              <a:gd name="connsiteX5" fmla="*/ 1695449 w 1695450"/>
              <a:gd name="connsiteY5" fmla="*/ 0 h 838201"/>
              <a:gd name="connsiteX6" fmla="*/ 857249 w 1695450"/>
              <a:gd name="connsiteY6" fmla="*/ 1 h 838201"/>
              <a:gd name="connsiteX7" fmla="*/ 857249 w 1695450"/>
              <a:gd name="connsiteY7" fmla="*/ 419101 h 838201"/>
              <a:gd name="connsiteX8" fmla="*/ 19049 w 1695450"/>
              <a:gd name="connsiteY8" fmla="*/ 419101 h 838201"/>
              <a:gd name="connsiteX0" fmla="*/ 0 w 1676401"/>
              <a:gd name="connsiteY0" fmla="*/ 419101 h 838201"/>
              <a:gd name="connsiteX1" fmla="*/ 0 w 1676401"/>
              <a:gd name="connsiteY1" fmla="*/ 838201 h 838201"/>
              <a:gd name="connsiteX2" fmla="*/ 1257301 w 1676401"/>
              <a:gd name="connsiteY2" fmla="*/ 838201 h 838201"/>
              <a:gd name="connsiteX3" fmla="*/ 1257301 w 1676401"/>
              <a:gd name="connsiteY3" fmla="*/ 419100 h 838201"/>
              <a:gd name="connsiteX4" fmla="*/ 1676401 w 1676401"/>
              <a:gd name="connsiteY4" fmla="*/ 419100 h 838201"/>
              <a:gd name="connsiteX5" fmla="*/ 1676400 w 1676401"/>
              <a:gd name="connsiteY5" fmla="*/ 0 h 838201"/>
              <a:gd name="connsiteX6" fmla="*/ 838200 w 1676401"/>
              <a:gd name="connsiteY6" fmla="*/ 1 h 838201"/>
              <a:gd name="connsiteX7" fmla="*/ 838200 w 1676401"/>
              <a:gd name="connsiteY7" fmla="*/ 419101 h 838201"/>
              <a:gd name="connsiteX8" fmla="*/ 0 w 1676401"/>
              <a:gd name="connsiteY8" fmla="*/ 419101 h 83820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676401" h="838201">
                <a:moveTo>
                  <a:pt x="0" y="419101"/>
                </a:moveTo>
                <a:lnTo>
                  <a:pt x="0" y="838201"/>
                </a:lnTo>
                <a:lnTo>
                  <a:pt x="1257301" y="838201"/>
                </a:lnTo>
                <a:lnTo>
                  <a:pt x="1257301" y="419100"/>
                </a:lnTo>
                <a:lnTo>
                  <a:pt x="1676401" y="419100"/>
                </a:lnTo>
                <a:cubicBezTo>
                  <a:pt x="1676401" y="279400"/>
                  <a:pt x="1676400" y="139700"/>
                  <a:pt x="1676400" y="0"/>
                </a:cubicBezTo>
                <a:lnTo>
                  <a:pt x="838200" y="1"/>
                </a:lnTo>
                <a:lnTo>
                  <a:pt x="838200" y="419101"/>
                </a:lnTo>
                <a:lnTo>
                  <a:pt x="0" y="419101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3.1">
            <a:extLst>
              <a:ext uri="{FF2B5EF4-FFF2-40B4-BE49-F238E27FC236}">
                <a16:creationId xmlns:a16="http://schemas.microsoft.com/office/drawing/2014/main" xmlns="" id="{00000000-0008-0000-0000-000012000000}"/>
              </a:ext>
            </a:extLst>
          </xdr:cNvPr>
          <xdr:cNvSpPr>
            <a:spLocks/>
          </xdr:cNvSpPr>
        </xdr:nvSpPr>
        <xdr:spPr>
          <a:xfrm>
            <a:off x="1430338" y="2129717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9" name="3.2">
            <a:extLst>
              <a:ext uri="{FF2B5EF4-FFF2-40B4-BE49-F238E27FC236}">
                <a16:creationId xmlns:a16="http://schemas.microsoft.com/office/drawing/2014/main" xmlns="" id="{00000000-0008-0000-0000-000013000000}"/>
              </a:ext>
            </a:extLst>
          </xdr:cNvPr>
          <xdr:cNvSpPr/>
        </xdr:nvSpPr>
        <xdr:spPr>
          <a:xfrm>
            <a:off x="1862137" y="2127250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0" name="3.3">
            <a:extLst>
              <a:ext uri="{FF2B5EF4-FFF2-40B4-BE49-F238E27FC236}">
                <a16:creationId xmlns:a16="http://schemas.microsoft.com/office/drawing/2014/main" xmlns="" id="{00000000-0008-0000-0000-000014000000}"/>
              </a:ext>
            </a:extLst>
          </xdr:cNvPr>
          <xdr:cNvSpPr/>
        </xdr:nvSpPr>
        <xdr:spPr>
          <a:xfrm>
            <a:off x="2292350" y="2122487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1" name="3.4">
            <a:extLst>
              <a:ext uri="{FF2B5EF4-FFF2-40B4-BE49-F238E27FC236}">
                <a16:creationId xmlns:a16="http://schemas.microsoft.com/office/drawing/2014/main" xmlns="" id="{00000000-0008-0000-0000-000015000000}"/>
              </a:ext>
            </a:extLst>
          </xdr:cNvPr>
          <xdr:cNvSpPr/>
        </xdr:nvSpPr>
        <xdr:spPr>
          <a:xfrm>
            <a:off x="2295525" y="2536826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2" name="3.5">
            <a:extLst>
              <a:ext uri="{FF2B5EF4-FFF2-40B4-BE49-F238E27FC236}">
                <a16:creationId xmlns:a16="http://schemas.microsoft.com/office/drawing/2014/main" xmlns="" id="{00000000-0008-0000-0000-000016000000}"/>
              </a:ext>
            </a:extLst>
          </xdr:cNvPr>
          <xdr:cNvSpPr/>
        </xdr:nvSpPr>
        <xdr:spPr>
          <a:xfrm>
            <a:off x="2724150" y="2533650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3</xdr:col>
      <xdr:colOff>761541</xdr:colOff>
      <xdr:row>0</xdr:row>
      <xdr:rowOff>104775</xdr:rowOff>
    </xdr:from>
    <xdr:to>
      <xdr:col>5</xdr:col>
      <xdr:colOff>495758</xdr:colOff>
      <xdr:row>0</xdr:row>
      <xdr:rowOff>1372058</xdr:rowOff>
    </xdr:to>
    <xdr:grpSp>
      <xdr:nvGrpSpPr>
        <xdr:cNvPr id="23" name="T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GrpSpPr/>
      </xdr:nvGrpSpPr>
      <xdr:grpSpPr>
        <a:xfrm>
          <a:off x="3095166" y="104775"/>
          <a:ext cx="1410617" cy="1267283"/>
          <a:chOff x="7296150" y="1957387"/>
          <a:chExt cx="1258217" cy="1276349"/>
        </a:xfrm>
      </xdr:grpSpPr>
      <xdr:sp macro="" textlink="">
        <xdr:nvSpPr>
          <xdr:cNvPr id="24" name="9.0">
            <a:extLst>
              <a:ext uri="{FF2B5EF4-FFF2-40B4-BE49-F238E27FC236}">
                <a16:creationId xmlns:a16="http://schemas.microsoft.com/office/drawing/2014/main" xmlns="" id="{00000000-0008-0000-0000-000018000000}"/>
              </a:ext>
            </a:extLst>
          </xdr:cNvPr>
          <xdr:cNvSpPr>
            <a:spLocks noChangeAspect="1"/>
          </xdr:cNvSpPr>
        </xdr:nvSpPr>
        <xdr:spPr>
          <a:xfrm rot="10800000">
            <a:off x="7296150" y="1957387"/>
            <a:ext cx="1258217" cy="1276349"/>
          </a:xfrm>
          <a:custGeom>
            <a:avLst/>
            <a:gdLst>
              <a:gd name="connsiteX0" fmla="*/ 428625 w 1266825"/>
              <a:gd name="connsiteY0" fmla="*/ 0 h 1266825"/>
              <a:gd name="connsiteX1" fmla="*/ 833437 w 1266825"/>
              <a:gd name="connsiteY1" fmla="*/ 4762 h 1266825"/>
              <a:gd name="connsiteX2" fmla="*/ 847725 w 1266825"/>
              <a:gd name="connsiteY2" fmla="*/ 419100 h 1266825"/>
              <a:gd name="connsiteX3" fmla="*/ 842962 w 1266825"/>
              <a:gd name="connsiteY3" fmla="*/ 838200 h 1266825"/>
              <a:gd name="connsiteX4" fmla="*/ 1252537 w 1266825"/>
              <a:gd name="connsiteY4" fmla="*/ 847725 h 1266825"/>
              <a:gd name="connsiteX5" fmla="*/ 1266825 w 1266825"/>
              <a:gd name="connsiteY5" fmla="*/ 1266825 h 1266825"/>
              <a:gd name="connsiteX6" fmla="*/ 19050 w 1266825"/>
              <a:gd name="connsiteY6" fmla="*/ 1262062 h 1266825"/>
              <a:gd name="connsiteX7" fmla="*/ 0 w 1266825"/>
              <a:gd name="connsiteY7" fmla="*/ 852487 h 1266825"/>
              <a:gd name="connsiteX8" fmla="*/ 423862 w 1266825"/>
              <a:gd name="connsiteY8" fmla="*/ 838200 h 1266825"/>
              <a:gd name="connsiteX9" fmla="*/ 428625 w 1266825"/>
              <a:gd name="connsiteY9" fmla="*/ 0 h 1266825"/>
              <a:gd name="connsiteX0" fmla="*/ 423862 w 1266825"/>
              <a:gd name="connsiteY0" fmla="*/ 0 h 1262063"/>
              <a:gd name="connsiteX1" fmla="*/ 833437 w 1266825"/>
              <a:gd name="connsiteY1" fmla="*/ 0 h 1262063"/>
              <a:gd name="connsiteX2" fmla="*/ 847725 w 1266825"/>
              <a:gd name="connsiteY2" fmla="*/ 414338 h 1262063"/>
              <a:gd name="connsiteX3" fmla="*/ 842962 w 1266825"/>
              <a:gd name="connsiteY3" fmla="*/ 833438 h 1262063"/>
              <a:gd name="connsiteX4" fmla="*/ 1252537 w 1266825"/>
              <a:gd name="connsiteY4" fmla="*/ 842963 h 1262063"/>
              <a:gd name="connsiteX5" fmla="*/ 1266825 w 1266825"/>
              <a:gd name="connsiteY5" fmla="*/ 1262063 h 1262063"/>
              <a:gd name="connsiteX6" fmla="*/ 19050 w 1266825"/>
              <a:gd name="connsiteY6" fmla="*/ 1257300 h 1262063"/>
              <a:gd name="connsiteX7" fmla="*/ 0 w 1266825"/>
              <a:gd name="connsiteY7" fmla="*/ 847725 h 1262063"/>
              <a:gd name="connsiteX8" fmla="*/ 423862 w 1266825"/>
              <a:gd name="connsiteY8" fmla="*/ 833438 h 1262063"/>
              <a:gd name="connsiteX9" fmla="*/ 423862 w 1266825"/>
              <a:gd name="connsiteY9" fmla="*/ 0 h 1262063"/>
              <a:gd name="connsiteX0" fmla="*/ 423862 w 1266825"/>
              <a:gd name="connsiteY0" fmla="*/ 0 h 1262063"/>
              <a:gd name="connsiteX1" fmla="*/ 842962 w 1266825"/>
              <a:gd name="connsiteY1" fmla="*/ 0 h 1262063"/>
              <a:gd name="connsiteX2" fmla="*/ 847725 w 1266825"/>
              <a:gd name="connsiteY2" fmla="*/ 414338 h 1262063"/>
              <a:gd name="connsiteX3" fmla="*/ 842962 w 1266825"/>
              <a:gd name="connsiteY3" fmla="*/ 833438 h 1262063"/>
              <a:gd name="connsiteX4" fmla="*/ 1252537 w 1266825"/>
              <a:gd name="connsiteY4" fmla="*/ 842963 h 1262063"/>
              <a:gd name="connsiteX5" fmla="*/ 1266825 w 1266825"/>
              <a:gd name="connsiteY5" fmla="*/ 1262063 h 1262063"/>
              <a:gd name="connsiteX6" fmla="*/ 19050 w 1266825"/>
              <a:gd name="connsiteY6" fmla="*/ 1257300 h 1262063"/>
              <a:gd name="connsiteX7" fmla="*/ 0 w 1266825"/>
              <a:gd name="connsiteY7" fmla="*/ 847725 h 1262063"/>
              <a:gd name="connsiteX8" fmla="*/ 423862 w 1266825"/>
              <a:gd name="connsiteY8" fmla="*/ 833438 h 1262063"/>
              <a:gd name="connsiteX9" fmla="*/ 423862 w 1266825"/>
              <a:gd name="connsiteY9" fmla="*/ 0 h 1262063"/>
              <a:gd name="connsiteX0" fmla="*/ 423862 w 1266825"/>
              <a:gd name="connsiteY0" fmla="*/ 0 h 1262063"/>
              <a:gd name="connsiteX1" fmla="*/ 842962 w 1266825"/>
              <a:gd name="connsiteY1" fmla="*/ 0 h 1262063"/>
              <a:gd name="connsiteX2" fmla="*/ 847725 w 1266825"/>
              <a:gd name="connsiteY2" fmla="*/ 414338 h 1262063"/>
              <a:gd name="connsiteX3" fmla="*/ 842962 w 1266825"/>
              <a:gd name="connsiteY3" fmla="*/ 833438 h 1262063"/>
              <a:gd name="connsiteX4" fmla="*/ 1262062 w 1266825"/>
              <a:gd name="connsiteY4" fmla="*/ 838200 h 1262063"/>
              <a:gd name="connsiteX5" fmla="*/ 1266825 w 1266825"/>
              <a:gd name="connsiteY5" fmla="*/ 1262063 h 1262063"/>
              <a:gd name="connsiteX6" fmla="*/ 19050 w 1266825"/>
              <a:gd name="connsiteY6" fmla="*/ 1257300 h 1262063"/>
              <a:gd name="connsiteX7" fmla="*/ 0 w 1266825"/>
              <a:gd name="connsiteY7" fmla="*/ 847725 h 1262063"/>
              <a:gd name="connsiteX8" fmla="*/ 423862 w 1266825"/>
              <a:gd name="connsiteY8" fmla="*/ 833438 h 1262063"/>
              <a:gd name="connsiteX9" fmla="*/ 423862 w 1266825"/>
              <a:gd name="connsiteY9" fmla="*/ 0 h 1262063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7725 w 1262520"/>
              <a:gd name="connsiteY2" fmla="*/ 414338 h 1257300"/>
              <a:gd name="connsiteX3" fmla="*/ 842962 w 1262520"/>
              <a:gd name="connsiteY3" fmla="*/ 833438 h 1257300"/>
              <a:gd name="connsiteX4" fmla="*/ 1262062 w 1262520"/>
              <a:gd name="connsiteY4" fmla="*/ 838200 h 1257300"/>
              <a:gd name="connsiteX5" fmla="*/ 1262062 w 1262520"/>
              <a:gd name="connsiteY5" fmla="*/ 1257300 h 1257300"/>
              <a:gd name="connsiteX6" fmla="*/ 19050 w 1262520"/>
              <a:gd name="connsiteY6" fmla="*/ 1257300 h 1257300"/>
              <a:gd name="connsiteX7" fmla="*/ 0 w 1262520"/>
              <a:gd name="connsiteY7" fmla="*/ 847725 h 1257300"/>
              <a:gd name="connsiteX8" fmla="*/ 423862 w 1262520"/>
              <a:gd name="connsiteY8" fmla="*/ 833438 h 1257300"/>
              <a:gd name="connsiteX9" fmla="*/ 423862 w 1262520"/>
              <a:gd name="connsiteY9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7725 w 1262520"/>
              <a:gd name="connsiteY2" fmla="*/ 414338 h 1257300"/>
              <a:gd name="connsiteX3" fmla="*/ 842962 w 1262520"/>
              <a:gd name="connsiteY3" fmla="*/ 833438 h 1257300"/>
              <a:gd name="connsiteX4" fmla="*/ 1262062 w 1262520"/>
              <a:gd name="connsiteY4" fmla="*/ 838200 h 1257300"/>
              <a:gd name="connsiteX5" fmla="*/ 1262062 w 1262520"/>
              <a:gd name="connsiteY5" fmla="*/ 1257300 h 1257300"/>
              <a:gd name="connsiteX6" fmla="*/ 4762 w 1262520"/>
              <a:gd name="connsiteY6" fmla="*/ 1257300 h 1257300"/>
              <a:gd name="connsiteX7" fmla="*/ 0 w 1262520"/>
              <a:gd name="connsiteY7" fmla="*/ 847725 h 1257300"/>
              <a:gd name="connsiteX8" fmla="*/ 423862 w 1262520"/>
              <a:gd name="connsiteY8" fmla="*/ 833438 h 1257300"/>
              <a:gd name="connsiteX9" fmla="*/ 423862 w 1262520"/>
              <a:gd name="connsiteY9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7725 w 1262520"/>
              <a:gd name="connsiteY2" fmla="*/ 414338 h 1257300"/>
              <a:gd name="connsiteX3" fmla="*/ 842962 w 1262520"/>
              <a:gd name="connsiteY3" fmla="*/ 833438 h 1257300"/>
              <a:gd name="connsiteX4" fmla="*/ 1262062 w 1262520"/>
              <a:gd name="connsiteY4" fmla="*/ 838200 h 1257300"/>
              <a:gd name="connsiteX5" fmla="*/ 1262062 w 1262520"/>
              <a:gd name="connsiteY5" fmla="*/ 1257300 h 1257300"/>
              <a:gd name="connsiteX6" fmla="*/ 4762 w 1262520"/>
              <a:gd name="connsiteY6" fmla="*/ 1257300 h 1257300"/>
              <a:gd name="connsiteX7" fmla="*/ 0 w 1262520"/>
              <a:gd name="connsiteY7" fmla="*/ 847725 h 1257300"/>
              <a:gd name="connsiteX8" fmla="*/ 423862 w 1262520"/>
              <a:gd name="connsiteY8" fmla="*/ 838200 h 1257300"/>
              <a:gd name="connsiteX9" fmla="*/ 423862 w 1262520"/>
              <a:gd name="connsiteY9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2962 w 1262520"/>
              <a:gd name="connsiteY2" fmla="*/ 833438 h 1257300"/>
              <a:gd name="connsiteX3" fmla="*/ 1262062 w 1262520"/>
              <a:gd name="connsiteY3" fmla="*/ 838200 h 1257300"/>
              <a:gd name="connsiteX4" fmla="*/ 1262062 w 1262520"/>
              <a:gd name="connsiteY4" fmla="*/ 1257300 h 1257300"/>
              <a:gd name="connsiteX5" fmla="*/ 4762 w 1262520"/>
              <a:gd name="connsiteY5" fmla="*/ 1257300 h 1257300"/>
              <a:gd name="connsiteX6" fmla="*/ 0 w 1262520"/>
              <a:gd name="connsiteY6" fmla="*/ 847725 h 1257300"/>
              <a:gd name="connsiteX7" fmla="*/ 423862 w 1262520"/>
              <a:gd name="connsiteY7" fmla="*/ 838200 h 1257300"/>
              <a:gd name="connsiteX8" fmla="*/ 423862 w 1262520"/>
              <a:gd name="connsiteY8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2962 w 1262520"/>
              <a:gd name="connsiteY2" fmla="*/ 833438 h 1257300"/>
              <a:gd name="connsiteX3" fmla="*/ 1262062 w 1262520"/>
              <a:gd name="connsiteY3" fmla="*/ 838200 h 1257300"/>
              <a:gd name="connsiteX4" fmla="*/ 1262062 w 1262520"/>
              <a:gd name="connsiteY4" fmla="*/ 1257300 h 1257300"/>
              <a:gd name="connsiteX5" fmla="*/ 4762 w 1262520"/>
              <a:gd name="connsiteY5" fmla="*/ 1257300 h 1257300"/>
              <a:gd name="connsiteX6" fmla="*/ 0 w 1262520"/>
              <a:gd name="connsiteY6" fmla="*/ 847725 h 1257300"/>
              <a:gd name="connsiteX7" fmla="*/ 423862 w 1262520"/>
              <a:gd name="connsiteY7" fmla="*/ 838200 h 1257300"/>
              <a:gd name="connsiteX8" fmla="*/ 423862 w 1262520"/>
              <a:gd name="connsiteY8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2962 w 1262520"/>
              <a:gd name="connsiteY2" fmla="*/ 833438 h 1257300"/>
              <a:gd name="connsiteX3" fmla="*/ 1262062 w 1262520"/>
              <a:gd name="connsiteY3" fmla="*/ 838200 h 1257300"/>
              <a:gd name="connsiteX4" fmla="*/ 1262062 w 1262520"/>
              <a:gd name="connsiteY4" fmla="*/ 1257300 h 1257300"/>
              <a:gd name="connsiteX5" fmla="*/ 4762 w 1262520"/>
              <a:gd name="connsiteY5" fmla="*/ 1257300 h 1257300"/>
              <a:gd name="connsiteX6" fmla="*/ 0 w 1262520"/>
              <a:gd name="connsiteY6" fmla="*/ 847725 h 1257300"/>
              <a:gd name="connsiteX7" fmla="*/ 423862 w 1262520"/>
              <a:gd name="connsiteY7" fmla="*/ 838200 h 1257300"/>
              <a:gd name="connsiteX8" fmla="*/ 423862 w 1262520"/>
              <a:gd name="connsiteY8" fmla="*/ 0 h 1257300"/>
              <a:gd name="connsiteX0" fmla="*/ 419559 w 1258217"/>
              <a:gd name="connsiteY0" fmla="*/ 0 h 1257300"/>
              <a:gd name="connsiteX1" fmla="*/ 838659 w 1258217"/>
              <a:gd name="connsiteY1" fmla="*/ 0 h 1257300"/>
              <a:gd name="connsiteX2" fmla="*/ 838659 w 1258217"/>
              <a:gd name="connsiteY2" fmla="*/ 833438 h 1257300"/>
              <a:gd name="connsiteX3" fmla="*/ 1257759 w 1258217"/>
              <a:gd name="connsiteY3" fmla="*/ 838200 h 1257300"/>
              <a:gd name="connsiteX4" fmla="*/ 1257759 w 1258217"/>
              <a:gd name="connsiteY4" fmla="*/ 1257300 h 1257300"/>
              <a:gd name="connsiteX5" fmla="*/ 459 w 1258217"/>
              <a:gd name="connsiteY5" fmla="*/ 1257300 h 1257300"/>
              <a:gd name="connsiteX6" fmla="*/ 459 w 1258217"/>
              <a:gd name="connsiteY6" fmla="*/ 838200 h 1257300"/>
              <a:gd name="connsiteX7" fmla="*/ 419559 w 1258217"/>
              <a:gd name="connsiteY7" fmla="*/ 838200 h 1257300"/>
              <a:gd name="connsiteX8" fmla="*/ 419559 w 1258217"/>
              <a:gd name="connsiteY8" fmla="*/ 0 h 12573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258217" h="1257300">
                <a:moveTo>
                  <a:pt x="419559" y="0"/>
                </a:moveTo>
                <a:lnTo>
                  <a:pt x="838659" y="0"/>
                </a:lnTo>
                <a:lnTo>
                  <a:pt x="838659" y="833438"/>
                </a:lnTo>
                <a:lnTo>
                  <a:pt x="1257759" y="838200"/>
                </a:lnTo>
                <a:cubicBezTo>
                  <a:pt x="1259347" y="979488"/>
                  <a:pt x="1256171" y="1116012"/>
                  <a:pt x="1257759" y="1257300"/>
                </a:cubicBezTo>
                <a:lnTo>
                  <a:pt x="459" y="1257300"/>
                </a:lnTo>
                <a:cubicBezTo>
                  <a:pt x="-1128" y="1120775"/>
                  <a:pt x="2046" y="974725"/>
                  <a:pt x="459" y="838200"/>
                </a:cubicBezTo>
                <a:lnTo>
                  <a:pt x="419559" y="838200"/>
                </a:lnTo>
                <a:cubicBezTo>
                  <a:pt x="421147" y="565150"/>
                  <a:pt x="417971" y="292100"/>
                  <a:pt x="419559" y="0"/>
                </a:cubicBezTo>
                <a:close/>
              </a:path>
            </a:pathLst>
          </a:custGeom>
          <a:solidFill>
            <a:srgbClr val="FAAFEB"/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5" name="9.1">
            <a:extLst>
              <a:ext uri="{FF2B5EF4-FFF2-40B4-BE49-F238E27FC236}">
                <a16:creationId xmlns:a16="http://schemas.microsoft.com/office/drawing/2014/main" xmlns="" id="{00000000-0008-0000-0000-000019000000}"/>
              </a:ext>
            </a:extLst>
          </xdr:cNvPr>
          <xdr:cNvSpPr/>
        </xdr:nvSpPr>
        <xdr:spPr>
          <a:xfrm>
            <a:off x="7475538" y="2135188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6" name="9.2">
            <a:extLst>
              <a:ext uri="{FF2B5EF4-FFF2-40B4-BE49-F238E27FC236}">
                <a16:creationId xmlns:a16="http://schemas.microsoft.com/office/drawing/2014/main" xmlns="" id="{00000000-0008-0000-0000-00001A000000}"/>
              </a:ext>
            </a:extLst>
          </xdr:cNvPr>
          <xdr:cNvSpPr/>
        </xdr:nvSpPr>
        <xdr:spPr>
          <a:xfrm>
            <a:off x="7900987" y="2138363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7" name="9.3">
            <a:extLst>
              <a:ext uri="{FF2B5EF4-FFF2-40B4-BE49-F238E27FC236}">
                <a16:creationId xmlns:a16="http://schemas.microsoft.com/office/drawing/2014/main" xmlns="" id="{00000000-0008-0000-0000-00001B000000}"/>
              </a:ext>
            </a:extLst>
          </xdr:cNvPr>
          <xdr:cNvSpPr/>
        </xdr:nvSpPr>
        <xdr:spPr>
          <a:xfrm>
            <a:off x="8324850" y="2136775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8" name="9.4">
            <a:extLst>
              <a:ext uri="{FF2B5EF4-FFF2-40B4-BE49-F238E27FC236}">
                <a16:creationId xmlns:a16="http://schemas.microsoft.com/office/drawing/2014/main" xmlns="" id="{00000000-0008-0000-0000-00001C000000}"/>
              </a:ext>
            </a:extLst>
          </xdr:cNvPr>
          <xdr:cNvSpPr/>
        </xdr:nvSpPr>
        <xdr:spPr>
          <a:xfrm>
            <a:off x="7897812" y="2568575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9" name="9.5">
            <a:extLst>
              <a:ext uri="{FF2B5EF4-FFF2-40B4-BE49-F238E27FC236}">
                <a16:creationId xmlns:a16="http://schemas.microsoft.com/office/drawing/2014/main" xmlns="" id="{00000000-0008-0000-0000-00001D000000}"/>
              </a:ext>
            </a:extLst>
          </xdr:cNvPr>
          <xdr:cNvSpPr/>
        </xdr:nvSpPr>
        <xdr:spPr>
          <a:xfrm>
            <a:off x="7899400" y="2995612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6</xdr:col>
      <xdr:colOff>161810</xdr:colOff>
      <xdr:row>0</xdr:row>
      <xdr:rowOff>354878</xdr:rowOff>
    </xdr:from>
    <xdr:to>
      <xdr:col>7</xdr:col>
      <xdr:colOff>657340</xdr:colOff>
      <xdr:row>0</xdr:row>
      <xdr:rowOff>1612178</xdr:rowOff>
    </xdr:to>
    <xdr:grpSp>
      <xdr:nvGrpSpPr>
        <xdr:cNvPr id="30" name="W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GrpSpPr/>
      </xdr:nvGrpSpPr>
      <xdr:grpSpPr>
        <a:xfrm rot="13650000">
          <a:off x="5048250" y="316663"/>
          <a:ext cx="1257300" cy="1333730"/>
          <a:chOff x="3001769" y="3233854"/>
          <a:chExt cx="1254977" cy="1255206"/>
        </a:xfrm>
      </xdr:grpSpPr>
      <xdr:sp macro="" textlink="">
        <xdr:nvSpPr>
          <xdr:cNvPr id="31" name="5.0">
            <a:extLst>
              <a:ext uri="{FF2B5EF4-FFF2-40B4-BE49-F238E27FC236}">
                <a16:creationId xmlns:a16="http://schemas.microsoft.com/office/drawing/2014/main" xmlns="" id="{00000000-0008-0000-0000-00001F000000}"/>
              </a:ext>
            </a:extLst>
          </xdr:cNvPr>
          <xdr:cNvSpPr>
            <a:spLocks noChangeAspect="1"/>
          </xdr:cNvSpPr>
        </xdr:nvSpPr>
        <xdr:spPr>
          <a:xfrm rot="5400000" flipH="1">
            <a:off x="3001655" y="3233968"/>
            <a:ext cx="1255206" cy="1254977"/>
          </a:xfrm>
          <a:custGeom>
            <a:avLst/>
            <a:gdLst>
              <a:gd name="connsiteX0" fmla="*/ 400050 w 1228725"/>
              <a:gd name="connsiteY0" fmla="*/ 0 h 1285875"/>
              <a:gd name="connsiteX1" fmla="*/ 1223962 w 1228725"/>
              <a:gd name="connsiteY1" fmla="*/ 19050 h 1285875"/>
              <a:gd name="connsiteX2" fmla="*/ 1228725 w 1228725"/>
              <a:gd name="connsiteY2" fmla="*/ 447675 h 1285875"/>
              <a:gd name="connsiteX3" fmla="*/ 838200 w 1228725"/>
              <a:gd name="connsiteY3" fmla="*/ 447675 h 1285875"/>
              <a:gd name="connsiteX4" fmla="*/ 814387 w 1228725"/>
              <a:gd name="connsiteY4" fmla="*/ 833437 h 1285875"/>
              <a:gd name="connsiteX5" fmla="*/ 414337 w 1228725"/>
              <a:gd name="connsiteY5" fmla="*/ 842962 h 1285875"/>
              <a:gd name="connsiteX6" fmla="*/ 400050 w 1228725"/>
              <a:gd name="connsiteY6" fmla="*/ 1271587 h 1285875"/>
              <a:gd name="connsiteX7" fmla="*/ 14287 w 1228725"/>
              <a:gd name="connsiteY7" fmla="*/ 1285875 h 1285875"/>
              <a:gd name="connsiteX8" fmla="*/ 0 w 1228725"/>
              <a:gd name="connsiteY8" fmla="*/ 452437 h 1285875"/>
              <a:gd name="connsiteX9" fmla="*/ 395287 w 1228725"/>
              <a:gd name="connsiteY9" fmla="*/ 442912 h 1285875"/>
              <a:gd name="connsiteX10" fmla="*/ 400050 w 1228725"/>
              <a:gd name="connsiteY10" fmla="*/ 0 h 1285875"/>
              <a:gd name="connsiteX0" fmla="*/ 395287 w 1228725"/>
              <a:gd name="connsiteY0" fmla="*/ 4762 h 1266825"/>
              <a:gd name="connsiteX1" fmla="*/ 1223962 w 1228725"/>
              <a:gd name="connsiteY1" fmla="*/ 0 h 1266825"/>
              <a:gd name="connsiteX2" fmla="*/ 1228725 w 1228725"/>
              <a:gd name="connsiteY2" fmla="*/ 428625 h 1266825"/>
              <a:gd name="connsiteX3" fmla="*/ 838200 w 1228725"/>
              <a:gd name="connsiteY3" fmla="*/ 428625 h 1266825"/>
              <a:gd name="connsiteX4" fmla="*/ 814387 w 1228725"/>
              <a:gd name="connsiteY4" fmla="*/ 814387 h 1266825"/>
              <a:gd name="connsiteX5" fmla="*/ 414337 w 1228725"/>
              <a:gd name="connsiteY5" fmla="*/ 823912 h 1266825"/>
              <a:gd name="connsiteX6" fmla="*/ 400050 w 1228725"/>
              <a:gd name="connsiteY6" fmla="*/ 1252537 h 1266825"/>
              <a:gd name="connsiteX7" fmla="*/ 14287 w 1228725"/>
              <a:gd name="connsiteY7" fmla="*/ 1266825 h 1266825"/>
              <a:gd name="connsiteX8" fmla="*/ 0 w 1228725"/>
              <a:gd name="connsiteY8" fmla="*/ 433387 h 1266825"/>
              <a:gd name="connsiteX9" fmla="*/ 395287 w 1228725"/>
              <a:gd name="connsiteY9" fmla="*/ 423862 h 1266825"/>
              <a:gd name="connsiteX10" fmla="*/ 395287 w 1228725"/>
              <a:gd name="connsiteY10" fmla="*/ 4762 h 1266825"/>
              <a:gd name="connsiteX0" fmla="*/ 395287 w 1233698"/>
              <a:gd name="connsiteY0" fmla="*/ 0 h 1262063"/>
              <a:gd name="connsiteX1" fmla="*/ 1233487 w 1233698"/>
              <a:gd name="connsiteY1" fmla="*/ 0 h 1262063"/>
              <a:gd name="connsiteX2" fmla="*/ 1228725 w 1233698"/>
              <a:gd name="connsiteY2" fmla="*/ 423863 h 1262063"/>
              <a:gd name="connsiteX3" fmla="*/ 838200 w 1233698"/>
              <a:gd name="connsiteY3" fmla="*/ 423863 h 1262063"/>
              <a:gd name="connsiteX4" fmla="*/ 814387 w 1233698"/>
              <a:gd name="connsiteY4" fmla="*/ 809625 h 1262063"/>
              <a:gd name="connsiteX5" fmla="*/ 414337 w 1233698"/>
              <a:gd name="connsiteY5" fmla="*/ 819150 h 1262063"/>
              <a:gd name="connsiteX6" fmla="*/ 400050 w 1233698"/>
              <a:gd name="connsiteY6" fmla="*/ 1247775 h 1262063"/>
              <a:gd name="connsiteX7" fmla="*/ 14287 w 1233698"/>
              <a:gd name="connsiteY7" fmla="*/ 1262063 h 1262063"/>
              <a:gd name="connsiteX8" fmla="*/ 0 w 1233698"/>
              <a:gd name="connsiteY8" fmla="*/ 428625 h 1262063"/>
              <a:gd name="connsiteX9" fmla="*/ 395287 w 1233698"/>
              <a:gd name="connsiteY9" fmla="*/ 419100 h 1262063"/>
              <a:gd name="connsiteX10" fmla="*/ 395287 w 1233698"/>
              <a:gd name="connsiteY10" fmla="*/ 0 h 1262063"/>
              <a:gd name="connsiteX0" fmla="*/ 395287 w 1233945"/>
              <a:gd name="connsiteY0" fmla="*/ 0 h 1262063"/>
              <a:gd name="connsiteX1" fmla="*/ 1233487 w 1233945"/>
              <a:gd name="connsiteY1" fmla="*/ 0 h 1262063"/>
              <a:gd name="connsiteX2" fmla="*/ 1233486 w 1233945"/>
              <a:gd name="connsiteY2" fmla="*/ 419100 h 1262063"/>
              <a:gd name="connsiteX3" fmla="*/ 838200 w 1233945"/>
              <a:gd name="connsiteY3" fmla="*/ 423863 h 1262063"/>
              <a:gd name="connsiteX4" fmla="*/ 814387 w 1233945"/>
              <a:gd name="connsiteY4" fmla="*/ 809625 h 1262063"/>
              <a:gd name="connsiteX5" fmla="*/ 414337 w 1233945"/>
              <a:gd name="connsiteY5" fmla="*/ 819150 h 1262063"/>
              <a:gd name="connsiteX6" fmla="*/ 400050 w 1233945"/>
              <a:gd name="connsiteY6" fmla="*/ 1247775 h 1262063"/>
              <a:gd name="connsiteX7" fmla="*/ 14287 w 1233945"/>
              <a:gd name="connsiteY7" fmla="*/ 1262063 h 1262063"/>
              <a:gd name="connsiteX8" fmla="*/ 0 w 1233945"/>
              <a:gd name="connsiteY8" fmla="*/ 428625 h 1262063"/>
              <a:gd name="connsiteX9" fmla="*/ 395287 w 1233945"/>
              <a:gd name="connsiteY9" fmla="*/ 419100 h 1262063"/>
              <a:gd name="connsiteX10" fmla="*/ 395287 w 1233945"/>
              <a:gd name="connsiteY10" fmla="*/ 0 h 1262063"/>
              <a:gd name="connsiteX0" fmla="*/ 395287 w 1233945"/>
              <a:gd name="connsiteY0" fmla="*/ 0 h 1262063"/>
              <a:gd name="connsiteX1" fmla="*/ 1233487 w 1233945"/>
              <a:gd name="connsiteY1" fmla="*/ 0 h 1262063"/>
              <a:gd name="connsiteX2" fmla="*/ 1233486 w 1233945"/>
              <a:gd name="connsiteY2" fmla="*/ 419100 h 1262063"/>
              <a:gd name="connsiteX3" fmla="*/ 814386 w 1233945"/>
              <a:gd name="connsiteY3" fmla="*/ 419100 h 1262063"/>
              <a:gd name="connsiteX4" fmla="*/ 814387 w 1233945"/>
              <a:gd name="connsiteY4" fmla="*/ 809625 h 1262063"/>
              <a:gd name="connsiteX5" fmla="*/ 414337 w 1233945"/>
              <a:gd name="connsiteY5" fmla="*/ 819150 h 1262063"/>
              <a:gd name="connsiteX6" fmla="*/ 400050 w 1233945"/>
              <a:gd name="connsiteY6" fmla="*/ 1247775 h 1262063"/>
              <a:gd name="connsiteX7" fmla="*/ 14287 w 1233945"/>
              <a:gd name="connsiteY7" fmla="*/ 1262063 h 1262063"/>
              <a:gd name="connsiteX8" fmla="*/ 0 w 1233945"/>
              <a:gd name="connsiteY8" fmla="*/ 428625 h 1262063"/>
              <a:gd name="connsiteX9" fmla="*/ 395287 w 1233945"/>
              <a:gd name="connsiteY9" fmla="*/ 419100 h 1262063"/>
              <a:gd name="connsiteX10" fmla="*/ 395287 w 1233945"/>
              <a:gd name="connsiteY10" fmla="*/ 0 h 1262063"/>
              <a:gd name="connsiteX0" fmla="*/ 395287 w 1233945"/>
              <a:gd name="connsiteY0" fmla="*/ 0 h 1262063"/>
              <a:gd name="connsiteX1" fmla="*/ 1233487 w 1233945"/>
              <a:gd name="connsiteY1" fmla="*/ 0 h 1262063"/>
              <a:gd name="connsiteX2" fmla="*/ 1233486 w 1233945"/>
              <a:gd name="connsiteY2" fmla="*/ 419100 h 1262063"/>
              <a:gd name="connsiteX3" fmla="*/ 814386 w 1233945"/>
              <a:gd name="connsiteY3" fmla="*/ 419100 h 1262063"/>
              <a:gd name="connsiteX4" fmla="*/ 814386 w 1233945"/>
              <a:gd name="connsiteY4" fmla="*/ 838200 h 1262063"/>
              <a:gd name="connsiteX5" fmla="*/ 414337 w 1233945"/>
              <a:gd name="connsiteY5" fmla="*/ 819150 h 1262063"/>
              <a:gd name="connsiteX6" fmla="*/ 400050 w 1233945"/>
              <a:gd name="connsiteY6" fmla="*/ 1247775 h 1262063"/>
              <a:gd name="connsiteX7" fmla="*/ 14287 w 1233945"/>
              <a:gd name="connsiteY7" fmla="*/ 1262063 h 1262063"/>
              <a:gd name="connsiteX8" fmla="*/ 0 w 1233945"/>
              <a:gd name="connsiteY8" fmla="*/ 428625 h 1262063"/>
              <a:gd name="connsiteX9" fmla="*/ 395287 w 1233945"/>
              <a:gd name="connsiteY9" fmla="*/ 419100 h 1262063"/>
              <a:gd name="connsiteX10" fmla="*/ 395287 w 1233945"/>
              <a:gd name="connsiteY10" fmla="*/ 0 h 1262063"/>
              <a:gd name="connsiteX0" fmla="*/ 395287 w 1233945"/>
              <a:gd name="connsiteY0" fmla="*/ 0 h 1262063"/>
              <a:gd name="connsiteX1" fmla="*/ 1233487 w 1233945"/>
              <a:gd name="connsiteY1" fmla="*/ 0 h 1262063"/>
              <a:gd name="connsiteX2" fmla="*/ 1233486 w 1233945"/>
              <a:gd name="connsiteY2" fmla="*/ 419100 h 1262063"/>
              <a:gd name="connsiteX3" fmla="*/ 814386 w 1233945"/>
              <a:gd name="connsiteY3" fmla="*/ 419100 h 1262063"/>
              <a:gd name="connsiteX4" fmla="*/ 814386 w 1233945"/>
              <a:gd name="connsiteY4" fmla="*/ 838200 h 1262063"/>
              <a:gd name="connsiteX5" fmla="*/ 395286 w 1233945"/>
              <a:gd name="connsiteY5" fmla="*/ 838200 h 1262063"/>
              <a:gd name="connsiteX6" fmla="*/ 400050 w 1233945"/>
              <a:gd name="connsiteY6" fmla="*/ 1247775 h 1262063"/>
              <a:gd name="connsiteX7" fmla="*/ 14287 w 1233945"/>
              <a:gd name="connsiteY7" fmla="*/ 1262063 h 1262063"/>
              <a:gd name="connsiteX8" fmla="*/ 0 w 1233945"/>
              <a:gd name="connsiteY8" fmla="*/ 428625 h 1262063"/>
              <a:gd name="connsiteX9" fmla="*/ 395287 w 1233945"/>
              <a:gd name="connsiteY9" fmla="*/ 419100 h 1262063"/>
              <a:gd name="connsiteX10" fmla="*/ 395287 w 1233945"/>
              <a:gd name="connsiteY10" fmla="*/ 0 h 1262063"/>
              <a:gd name="connsiteX0" fmla="*/ 395287 w 1233945"/>
              <a:gd name="connsiteY0" fmla="*/ 0 h 1262063"/>
              <a:gd name="connsiteX1" fmla="*/ 1233487 w 1233945"/>
              <a:gd name="connsiteY1" fmla="*/ 0 h 1262063"/>
              <a:gd name="connsiteX2" fmla="*/ 1233486 w 1233945"/>
              <a:gd name="connsiteY2" fmla="*/ 419100 h 1262063"/>
              <a:gd name="connsiteX3" fmla="*/ 814386 w 1233945"/>
              <a:gd name="connsiteY3" fmla="*/ 419100 h 1262063"/>
              <a:gd name="connsiteX4" fmla="*/ 814386 w 1233945"/>
              <a:gd name="connsiteY4" fmla="*/ 838200 h 1262063"/>
              <a:gd name="connsiteX5" fmla="*/ 395286 w 1233945"/>
              <a:gd name="connsiteY5" fmla="*/ 838200 h 1262063"/>
              <a:gd name="connsiteX6" fmla="*/ 395286 w 1233945"/>
              <a:gd name="connsiteY6" fmla="*/ 1257300 h 1262063"/>
              <a:gd name="connsiteX7" fmla="*/ 14287 w 1233945"/>
              <a:gd name="connsiteY7" fmla="*/ 1262063 h 1262063"/>
              <a:gd name="connsiteX8" fmla="*/ 0 w 1233945"/>
              <a:gd name="connsiteY8" fmla="*/ 428625 h 1262063"/>
              <a:gd name="connsiteX9" fmla="*/ 395287 w 1233945"/>
              <a:gd name="connsiteY9" fmla="*/ 419100 h 1262063"/>
              <a:gd name="connsiteX10" fmla="*/ 395287 w 1233945"/>
              <a:gd name="connsiteY10" fmla="*/ 0 h 1262063"/>
              <a:gd name="connsiteX0" fmla="*/ 419101 w 1257759"/>
              <a:gd name="connsiteY0" fmla="*/ 0 h 1257300"/>
              <a:gd name="connsiteX1" fmla="*/ 1257301 w 1257759"/>
              <a:gd name="connsiteY1" fmla="*/ 0 h 1257300"/>
              <a:gd name="connsiteX2" fmla="*/ 1257300 w 1257759"/>
              <a:gd name="connsiteY2" fmla="*/ 419100 h 1257300"/>
              <a:gd name="connsiteX3" fmla="*/ 838200 w 1257759"/>
              <a:gd name="connsiteY3" fmla="*/ 419100 h 1257300"/>
              <a:gd name="connsiteX4" fmla="*/ 838200 w 1257759"/>
              <a:gd name="connsiteY4" fmla="*/ 838200 h 1257300"/>
              <a:gd name="connsiteX5" fmla="*/ 419100 w 1257759"/>
              <a:gd name="connsiteY5" fmla="*/ 838200 h 1257300"/>
              <a:gd name="connsiteX6" fmla="*/ 419100 w 1257759"/>
              <a:gd name="connsiteY6" fmla="*/ 1257300 h 1257300"/>
              <a:gd name="connsiteX7" fmla="*/ 0 w 1257759"/>
              <a:gd name="connsiteY7" fmla="*/ 1257300 h 1257300"/>
              <a:gd name="connsiteX8" fmla="*/ 23814 w 1257759"/>
              <a:gd name="connsiteY8" fmla="*/ 428625 h 1257300"/>
              <a:gd name="connsiteX9" fmla="*/ 419101 w 1257759"/>
              <a:gd name="connsiteY9" fmla="*/ 419100 h 1257300"/>
              <a:gd name="connsiteX10" fmla="*/ 419101 w 1257759"/>
              <a:gd name="connsiteY10" fmla="*/ 0 h 1257300"/>
              <a:gd name="connsiteX0" fmla="*/ 419101 w 1257759"/>
              <a:gd name="connsiteY0" fmla="*/ 0 h 1257300"/>
              <a:gd name="connsiteX1" fmla="*/ 1257301 w 1257759"/>
              <a:gd name="connsiteY1" fmla="*/ 0 h 1257300"/>
              <a:gd name="connsiteX2" fmla="*/ 1257300 w 1257759"/>
              <a:gd name="connsiteY2" fmla="*/ 419100 h 1257300"/>
              <a:gd name="connsiteX3" fmla="*/ 838200 w 1257759"/>
              <a:gd name="connsiteY3" fmla="*/ 419100 h 1257300"/>
              <a:gd name="connsiteX4" fmla="*/ 838200 w 1257759"/>
              <a:gd name="connsiteY4" fmla="*/ 838200 h 1257300"/>
              <a:gd name="connsiteX5" fmla="*/ 419100 w 1257759"/>
              <a:gd name="connsiteY5" fmla="*/ 838200 h 1257300"/>
              <a:gd name="connsiteX6" fmla="*/ 419100 w 1257759"/>
              <a:gd name="connsiteY6" fmla="*/ 1257300 h 1257300"/>
              <a:gd name="connsiteX7" fmla="*/ 0 w 1257759"/>
              <a:gd name="connsiteY7" fmla="*/ 1257300 h 1257300"/>
              <a:gd name="connsiteX8" fmla="*/ 0 w 1257759"/>
              <a:gd name="connsiteY8" fmla="*/ 419100 h 1257300"/>
              <a:gd name="connsiteX9" fmla="*/ 419101 w 1257759"/>
              <a:gd name="connsiteY9" fmla="*/ 419100 h 1257300"/>
              <a:gd name="connsiteX10" fmla="*/ 419101 w 1257759"/>
              <a:gd name="connsiteY10" fmla="*/ 0 h 1257300"/>
              <a:gd name="connsiteX0" fmla="*/ 419101 w 1257759"/>
              <a:gd name="connsiteY0" fmla="*/ 0 h 1257300"/>
              <a:gd name="connsiteX1" fmla="*/ 1257301 w 1257759"/>
              <a:gd name="connsiteY1" fmla="*/ 0 h 1257300"/>
              <a:gd name="connsiteX2" fmla="*/ 1257300 w 1257759"/>
              <a:gd name="connsiteY2" fmla="*/ 419100 h 1257300"/>
              <a:gd name="connsiteX3" fmla="*/ 838200 w 1257759"/>
              <a:gd name="connsiteY3" fmla="*/ 419100 h 1257300"/>
              <a:gd name="connsiteX4" fmla="*/ 838200 w 1257759"/>
              <a:gd name="connsiteY4" fmla="*/ 838200 h 1257300"/>
              <a:gd name="connsiteX5" fmla="*/ 419100 w 1257759"/>
              <a:gd name="connsiteY5" fmla="*/ 838200 h 1257300"/>
              <a:gd name="connsiteX6" fmla="*/ 419100 w 1257759"/>
              <a:gd name="connsiteY6" fmla="*/ 1257300 h 1257300"/>
              <a:gd name="connsiteX7" fmla="*/ 0 w 1257759"/>
              <a:gd name="connsiteY7" fmla="*/ 1257300 h 1257300"/>
              <a:gd name="connsiteX8" fmla="*/ 0 w 1257759"/>
              <a:gd name="connsiteY8" fmla="*/ 419100 h 1257300"/>
              <a:gd name="connsiteX9" fmla="*/ 419100 w 1257759"/>
              <a:gd name="connsiteY9" fmla="*/ 419100 h 1257300"/>
              <a:gd name="connsiteX10" fmla="*/ 419101 w 1257759"/>
              <a:gd name="connsiteY10" fmla="*/ 0 h 1257300"/>
              <a:gd name="connsiteX0" fmla="*/ 419100 w 1257759"/>
              <a:gd name="connsiteY0" fmla="*/ 0 h 1257300"/>
              <a:gd name="connsiteX1" fmla="*/ 1257301 w 1257759"/>
              <a:gd name="connsiteY1" fmla="*/ 0 h 1257300"/>
              <a:gd name="connsiteX2" fmla="*/ 1257300 w 1257759"/>
              <a:gd name="connsiteY2" fmla="*/ 419100 h 1257300"/>
              <a:gd name="connsiteX3" fmla="*/ 838200 w 1257759"/>
              <a:gd name="connsiteY3" fmla="*/ 419100 h 1257300"/>
              <a:gd name="connsiteX4" fmla="*/ 838200 w 1257759"/>
              <a:gd name="connsiteY4" fmla="*/ 838200 h 1257300"/>
              <a:gd name="connsiteX5" fmla="*/ 419100 w 1257759"/>
              <a:gd name="connsiteY5" fmla="*/ 838200 h 1257300"/>
              <a:gd name="connsiteX6" fmla="*/ 419100 w 1257759"/>
              <a:gd name="connsiteY6" fmla="*/ 1257300 h 1257300"/>
              <a:gd name="connsiteX7" fmla="*/ 0 w 1257759"/>
              <a:gd name="connsiteY7" fmla="*/ 1257300 h 1257300"/>
              <a:gd name="connsiteX8" fmla="*/ 0 w 1257759"/>
              <a:gd name="connsiteY8" fmla="*/ 419100 h 1257300"/>
              <a:gd name="connsiteX9" fmla="*/ 419100 w 1257759"/>
              <a:gd name="connsiteY9" fmla="*/ 419100 h 1257300"/>
              <a:gd name="connsiteX10" fmla="*/ 419100 w 1257759"/>
              <a:gd name="connsiteY10" fmla="*/ 0 h 12573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</a:cxnLst>
            <a:rect l="l" t="t" r="r" b="b"/>
            <a:pathLst>
              <a:path w="1257759" h="1257300">
                <a:moveTo>
                  <a:pt x="419100" y="0"/>
                </a:moveTo>
                <a:lnTo>
                  <a:pt x="1257301" y="0"/>
                </a:lnTo>
                <a:cubicBezTo>
                  <a:pt x="1258889" y="142875"/>
                  <a:pt x="1255712" y="276225"/>
                  <a:pt x="1257300" y="419100"/>
                </a:cubicBezTo>
                <a:lnTo>
                  <a:pt x="838200" y="419100"/>
                </a:lnTo>
                <a:lnTo>
                  <a:pt x="838200" y="838200"/>
                </a:lnTo>
                <a:lnTo>
                  <a:pt x="419100" y="838200"/>
                </a:lnTo>
                <a:lnTo>
                  <a:pt x="419100" y="1257300"/>
                </a:lnTo>
                <a:lnTo>
                  <a:pt x="0" y="1257300"/>
                </a:lnTo>
                <a:lnTo>
                  <a:pt x="0" y="419100"/>
                </a:lnTo>
                <a:lnTo>
                  <a:pt x="419100" y="419100"/>
                </a:lnTo>
                <a:cubicBezTo>
                  <a:pt x="420688" y="271463"/>
                  <a:pt x="417512" y="147637"/>
                  <a:pt x="419100" y="0"/>
                </a:cubicBez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5.1">
            <a:extLst>
              <a:ext uri="{FF2B5EF4-FFF2-40B4-BE49-F238E27FC236}">
                <a16:creationId xmlns:a16="http://schemas.microsoft.com/office/drawing/2014/main" xmlns="" id="{00000000-0008-0000-0000-000020000000}"/>
              </a:ext>
            </a:extLst>
          </xdr:cNvPr>
          <xdr:cNvSpPr/>
        </xdr:nvSpPr>
        <xdr:spPr>
          <a:xfrm>
            <a:off x="4004352" y="3416423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33" name="5.2">
            <a:extLst>
              <a:ext uri="{FF2B5EF4-FFF2-40B4-BE49-F238E27FC236}">
                <a16:creationId xmlns:a16="http://schemas.microsoft.com/office/drawing/2014/main" xmlns="" id="{00000000-0008-0000-0000-000021000000}"/>
              </a:ext>
            </a:extLst>
          </xdr:cNvPr>
          <xdr:cNvSpPr/>
        </xdr:nvSpPr>
        <xdr:spPr>
          <a:xfrm>
            <a:off x="3575311" y="3837529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34" name="5.3">
            <a:extLst>
              <a:ext uri="{FF2B5EF4-FFF2-40B4-BE49-F238E27FC236}">
                <a16:creationId xmlns:a16="http://schemas.microsoft.com/office/drawing/2014/main" xmlns="" id="{00000000-0008-0000-0000-000022000000}"/>
              </a:ext>
            </a:extLst>
          </xdr:cNvPr>
          <xdr:cNvSpPr/>
        </xdr:nvSpPr>
        <xdr:spPr>
          <a:xfrm>
            <a:off x="4002740" y="3829563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35" name="5.4">
            <a:extLst>
              <a:ext uri="{FF2B5EF4-FFF2-40B4-BE49-F238E27FC236}">
                <a16:creationId xmlns:a16="http://schemas.microsoft.com/office/drawing/2014/main" xmlns="" id="{00000000-0008-0000-0000-000023000000}"/>
              </a:ext>
            </a:extLst>
          </xdr:cNvPr>
          <xdr:cNvSpPr/>
        </xdr:nvSpPr>
        <xdr:spPr>
          <a:xfrm>
            <a:off x="3155816" y="4257044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36" name="5.5">
            <a:extLst>
              <a:ext uri="{FF2B5EF4-FFF2-40B4-BE49-F238E27FC236}">
                <a16:creationId xmlns:a16="http://schemas.microsoft.com/office/drawing/2014/main" xmlns="" id="{00000000-0008-0000-0000-000024000000}"/>
              </a:ext>
            </a:extLst>
          </xdr:cNvPr>
          <xdr:cNvSpPr/>
        </xdr:nvSpPr>
        <xdr:spPr>
          <a:xfrm>
            <a:off x="3576869" y="4260213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8</xdr:col>
      <xdr:colOff>142875</xdr:colOff>
      <xdr:row>0</xdr:row>
      <xdr:rowOff>0</xdr:rowOff>
    </xdr:from>
    <xdr:to>
      <xdr:col>8</xdr:col>
      <xdr:colOff>561975</xdr:colOff>
      <xdr:row>1</xdr:row>
      <xdr:rowOff>323850</xdr:rowOff>
    </xdr:to>
    <xdr:grpSp>
      <xdr:nvGrpSpPr>
        <xdr:cNvPr id="37" name="I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GrpSpPr/>
      </xdr:nvGrpSpPr>
      <xdr:grpSpPr>
        <a:xfrm>
          <a:off x="6667500" y="0"/>
          <a:ext cx="419100" cy="2133600"/>
          <a:chOff x="7286627" y="1952628"/>
          <a:chExt cx="419100" cy="2133600"/>
        </a:xfrm>
      </xdr:grpSpPr>
      <xdr:sp macro="" textlink="">
        <xdr:nvSpPr>
          <xdr:cNvPr id="38" name="8.0">
            <a:extLst>
              <a:ext uri="{FF2B5EF4-FFF2-40B4-BE49-F238E27FC236}">
                <a16:creationId xmlns:a16="http://schemas.microsoft.com/office/drawing/2014/main" xmlns="" id="{00000000-0008-0000-0000-000026000000}"/>
              </a:ext>
            </a:extLst>
          </xdr:cNvPr>
          <xdr:cNvSpPr>
            <a:spLocks noChangeAspect="1"/>
          </xdr:cNvSpPr>
        </xdr:nvSpPr>
        <xdr:spPr>
          <a:xfrm rot="5400000">
            <a:off x="6429377" y="2809878"/>
            <a:ext cx="2133600" cy="419100"/>
          </a:xfrm>
          <a:custGeom>
            <a:avLst/>
            <a:gdLst>
              <a:gd name="connsiteX0" fmla="*/ 0 w 2090737"/>
              <a:gd name="connsiteY0" fmla="*/ 6406 h 444556"/>
              <a:gd name="connsiteX1" fmla="*/ 0 w 2090737"/>
              <a:gd name="connsiteY1" fmla="*/ 6406 h 444556"/>
              <a:gd name="connsiteX2" fmla="*/ 1033462 w 2090737"/>
              <a:gd name="connsiteY2" fmla="*/ 15931 h 444556"/>
              <a:gd name="connsiteX3" fmla="*/ 1052512 w 2090737"/>
              <a:gd name="connsiteY3" fmla="*/ 20694 h 444556"/>
              <a:gd name="connsiteX4" fmla="*/ 1166812 w 2090737"/>
              <a:gd name="connsiteY4" fmla="*/ 34981 h 444556"/>
              <a:gd name="connsiteX5" fmla="*/ 1962150 w 2090737"/>
              <a:gd name="connsiteY5" fmla="*/ 30219 h 444556"/>
              <a:gd name="connsiteX6" fmla="*/ 1981200 w 2090737"/>
              <a:gd name="connsiteY6" fmla="*/ 25456 h 444556"/>
              <a:gd name="connsiteX7" fmla="*/ 2057400 w 2090737"/>
              <a:gd name="connsiteY7" fmla="*/ 11169 h 444556"/>
              <a:gd name="connsiteX8" fmla="*/ 2090737 w 2090737"/>
              <a:gd name="connsiteY8" fmla="*/ 6406 h 444556"/>
              <a:gd name="connsiteX9" fmla="*/ 2085975 w 2090737"/>
              <a:gd name="connsiteY9" fmla="*/ 444556 h 444556"/>
              <a:gd name="connsiteX10" fmla="*/ 38100 w 2090737"/>
              <a:gd name="connsiteY10" fmla="*/ 425506 h 444556"/>
              <a:gd name="connsiteX11" fmla="*/ 0 w 2090737"/>
              <a:gd name="connsiteY11" fmla="*/ 6406 h 444556"/>
              <a:gd name="connsiteX0" fmla="*/ 0 w 2090737"/>
              <a:gd name="connsiteY0" fmla="*/ 6406 h 444556"/>
              <a:gd name="connsiteX1" fmla="*/ 0 w 2090737"/>
              <a:gd name="connsiteY1" fmla="*/ 6406 h 444556"/>
              <a:gd name="connsiteX2" fmla="*/ 1033462 w 2090737"/>
              <a:gd name="connsiteY2" fmla="*/ 15931 h 444556"/>
              <a:gd name="connsiteX3" fmla="*/ 1052512 w 2090737"/>
              <a:gd name="connsiteY3" fmla="*/ 20694 h 444556"/>
              <a:gd name="connsiteX4" fmla="*/ 1962150 w 2090737"/>
              <a:gd name="connsiteY4" fmla="*/ 30219 h 444556"/>
              <a:gd name="connsiteX5" fmla="*/ 1981200 w 2090737"/>
              <a:gd name="connsiteY5" fmla="*/ 25456 h 444556"/>
              <a:gd name="connsiteX6" fmla="*/ 2057400 w 2090737"/>
              <a:gd name="connsiteY6" fmla="*/ 11169 h 444556"/>
              <a:gd name="connsiteX7" fmla="*/ 2090737 w 2090737"/>
              <a:gd name="connsiteY7" fmla="*/ 6406 h 444556"/>
              <a:gd name="connsiteX8" fmla="*/ 2085975 w 2090737"/>
              <a:gd name="connsiteY8" fmla="*/ 444556 h 444556"/>
              <a:gd name="connsiteX9" fmla="*/ 38100 w 2090737"/>
              <a:gd name="connsiteY9" fmla="*/ 425506 h 444556"/>
              <a:gd name="connsiteX10" fmla="*/ 0 w 2090737"/>
              <a:gd name="connsiteY10" fmla="*/ 6406 h 444556"/>
              <a:gd name="connsiteX0" fmla="*/ 0 w 2090737"/>
              <a:gd name="connsiteY0" fmla="*/ 6406 h 444556"/>
              <a:gd name="connsiteX1" fmla="*/ 0 w 2090737"/>
              <a:gd name="connsiteY1" fmla="*/ 6406 h 444556"/>
              <a:gd name="connsiteX2" fmla="*/ 1033462 w 2090737"/>
              <a:gd name="connsiteY2" fmla="*/ 15931 h 444556"/>
              <a:gd name="connsiteX3" fmla="*/ 1962150 w 2090737"/>
              <a:gd name="connsiteY3" fmla="*/ 30219 h 444556"/>
              <a:gd name="connsiteX4" fmla="*/ 1981200 w 2090737"/>
              <a:gd name="connsiteY4" fmla="*/ 25456 h 444556"/>
              <a:gd name="connsiteX5" fmla="*/ 2057400 w 2090737"/>
              <a:gd name="connsiteY5" fmla="*/ 11169 h 444556"/>
              <a:gd name="connsiteX6" fmla="*/ 2090737 w 2090737"/>
              <a:gd name="connsiteY6" fmla="*/ 6406 h 444556"/>
              <a:gd name="connsiteX7" fmla="*/ 2085975 w 2090737"/>
              <a:gd name="connsiteY7" fmla="*/ 444556 h 444556"/>
              <a:gd name="connsiteX8" fmla="*/ 38100 w 2090737"/>
              <a:gd name="connsiteY8" fmla="*/ 425506 h 444556"/>
              <a:gd name="connsiteX9" fmla="*/ 0 w 2090737"/>
              <a:gd name="connsiteY9" fmla="*/ 6406 h 444556"/>
              <a:gd name="connsiteX0" fmla="*/ 0 w 2112511"/>
              <a:gd name="connsiteY0" fmla="*/ 6406 h 444556"/>
              <a:gd name="connsiteX1" fmla="*/ 0 w 2112511"/>
              <a:gd name="connsiteY1" fmla="*/ 6406 h 444556"/>
              <a:gd name="connsiteX2" fmla="*/ 1962150 w 2112511"/>
              <a:gd name="connsiteY2" fmla="*/ 30219 h 444556"/>
              <a:gd name="connsiteX3" fmla="*/ 1981200 w 2112511"/>
              <a:gd name="connsiteY3" fmla="*/ 25456 h 444556"/>
              <a:gd name="connsiteX4" fmla="*/ 2057400 w 2112511"/>
              <a:gd name="connsiteY4" fmla="*/ 11169 h 444556"/>
              <a:gd name="connsiteX5" fmla="*/ 2090737 w 2112511"/>
              <a:gd name="connsiteY5" fmla="*/ 6406 h 444556"/>
              <a:gd name="connsiteX6" fmla="*/ 2085975 w 2112511"/>
              <a:gd name="connsiteY6" fmla="*/ 444556 h 444556"/>
              <a:gd name="connsiteX7" fmla="*/ 38100 w 2112511"/>
              <a:gd name="connsiteY7" fmla="*/ 425506 h 444556"/>
              <a:gd name="connsiteX8" fmla="*/ 0 w 2112511"/>
              <a:gd name="connsiteY8" fmla="*/ 6406 h 444556"/>
              <a:gd name="connsiteX0" fmla="*/ 0 w 2137654"/>
              <a:gd name="connsiteY0" fmla="*/ 4954 h 443104"/>
              <a:gd name="connsiteX1" fmla="*/ 0 w 2137654"/>
              <a:gd name="connsiteY1" fmla="*/ 4954 h 443104"/>
              <a:gd name="connsiteX2" fmla="*/ 1962150 w 2137654"/>
              <a:gd name="connsiteY2" fmla="*/ 28767 h 443104"/>
              <a:gd name="connsiteX3" fmla="*/ 2057400 w 2137654"/>
              <a:gd name="connsiteY3" fmla="*/ 9717 h 443104"/>
              <a:gd name="connsiteX4" fmla="*/ 2090737 w 2137654"/>
              <a:gd name="connsiteY4" fmla="*/ 4954 h 443104"/>
              <a:gd name="connsiteX5" fmla="*/ 2085975 w 2137654"/>
              <a:gd name="connsiteY5" fmla="*/ 443104 h 443104"/>
              <a:gd name="connsiteX6" fmla="*/ 38100 w 2137654"/>
              <a:gd name="connsiteY6" fmla="*/ 424054 h 443104"/>
              <a:gd name="connsiteX7" fmla="*/ 0 w 2137654"/>
              <a:gd name="connsiteY7" fmla="*/ 4954 h 443104"/>
              <a:gd name="connsiteX0" fmla="*/ 0 w 2152552"/>
              <a:gd name="connsiteY0" fmla="*/ 25537 h 463687"/>
              <a:gd name="connsiteX1" fmla="*/ 0 w 2152552"/>
              <a:gd name="connsiteY1" fmla="*/ 25537 h 463687"/>
              <a:gd name="connsiteX2" fmla="*/ 1962150 w 2152552"/>
              <a:gd name="connsiteY2" fmla="*/ 49350 h 463687"/>
              <a:gd name="connsiteX3" fmla="*/ 2090737 w 2152552"/>
              <a:gd name="connsiteY3" fmla="*/ 25537 h 463687"/>
              <a:gd name="connsiteX4" fmla="*/ 2085975 w 2152552"/>
              <a:gd name="connsiteY4" fmla="*/ 463687 h 463687"/>
              <a:gd name="connsiteX5" fmla="*/ 38100 w 2152552"/>
              <a:gd name="connsiteY5" fmla="*/ 444637 h 463687"/>
              <a:gd name="connsiteX6" fmla="*/ 0 w 2152552"/>
              <a:gd name="connsiteY6" fmla="*/ 25537 h 463687"/>
              <a:gd name="connsiteX0" fmla="*/ 0 w 2090737"/>
              <a:gd name="connsiteY0" fmla="*/ 0 h 438150"/>
              <a:gd name="connsiteX1" fmla="*/ 0 w 2090737"/>
              <a:gd name="connsiteY1" fmla="*/ 0 h 438150"/>
              <a:gd name="connsiteX2" fmla="*/ 2090737 w 2090737"/>
              <a:gd name="connsiteY2" fmla="*/ 0 h 438150"/>
              <a:gd name="connsiteX3" fmla="*/ 2085975 w 2090737"/>
              <a:gd name="connsiteY3" fmla="*/ 438150 h 438150"/>
              <a:gd name="connsiteX4" fmla="*/ 38100 w 2090737"/>
              <a:gd name="connsiteY4" fmla="*/ 419100 h 438150"/>
              <a:gd name="connsiteX5" fmla="*/ 0 w 2090737"/>
              <a:gd name="connsiteY5" fmla="*/ 0 h 438150"/>
              <a:gd name="connsiteX0" fmla="*/ 4763 w 2095500"/>
              <a:gd name="connsiteY0" fmla="*/ 0 h 438150"/>
              <a:gd name="connsiteX1" fmla="*/ 4763 w 2095500"/>
              <a:gd name="connsiteY1" fmla="*/ 0 h 438150"/>
              <a:gd name="connsiteX2" fmla="*/ 2095500 w 2095500"/>
              <a:gd name="connsiteY2" fmla="*/ 0 h 438150"/>
              <a:gd name="connsiteX3" fmla="*/ 2090738 w 2095500"/>
              <a:gd name="connsiteY3" fmla="*/ 438150 h 438150"/>
              <a:gd name="connsiteX4" fmla="*/ 0 w 2095500"/>
              <a:gd name="connsiteY4" fmla="*/ 428625 h 438150"/>
              <a:gd name="connsiteX5" fmla="*/ 4763 w 2095500"/>
              <a:gd name="connsiteY5" fmla="*/ 0 h 438150"/>
              <a:gd name="connsiteX0" fmla="*/ 151346 w 2246846"/>
              <a:gd name="connsiteY0" fmla="*/ 9525 h 438150"/>
              <a:gd name="connsiteX1" fmla="*/ 156109 w 2246846"/>
              <a:gd name="connsiteY1" fmla="*/ 0 h 438150"/>
              <a:gd name="connsiteX2" fmla="*/ 2246846 w 2246846"/>
              <a:gd name="connsiteY2" fmla="*/ 0 h 438150"/>
              <a:gd name="connsiteX3" fmla="*/ 2242084 w 2246846"/>
              <a:gd name="connsiteY3" fmla="*/ 438150 h 438150"/>
              <a:gd name="connsiteX4" fmla="*/ 151346 w 2246846"/>
              <a:gd name="connsiteY4" fmla="*/ 428625 h 438150"/>
              <a:gd name="connsiteX5" fmla="*/ 151346 w 2246846"/>
              <a:gd name="connsiteY5" fmla="*/ 9525 h 438150"/>
              <a:gd name="connsiteX0" fmla="*/ 151346 w 2246846"/>
              <a:gd name="connsiteY0" fmla="*/ 9525 h 438150"/>
              <a:gd name="connsiteX1" fmla="*/ 156109 w 2246846"/>
              <a:gd name="connsiteY1" fmla="*/ 0 h 438150"/>
              <a:gd name="connsiteX2" fmla="*/ 2246846 w 2246846"/>
              <a:gd name="connsiteY2" fmla="*/ 9525 h 438150"/>
              <a:gd name="connsiteX3" fmla="*/ 2242084 w 2246846"/>
              <a:gd name="connsiteY3" fmla="*/ 438150 h 438150"/>
              <a:gd name="connsiteX4" fmla="*/ 151346 w 2246846"/>
              <a:gd name="connsiteY4" fmla="*/ 428625 h 438150"/>
              <a:gd name="connsiteX5" fmla="*/ 151346 w 2246846"/>
              <a:gd name="connsiteY5" fmla="*/ 9525 h 438150"/>
              <a:gd name="connsiteX0" fmla="*/ 151346 w 2247304"/>
              <a:gd name="connsiteY0" fmla="*/ 9525 h 428625"/>
              <a:gd name="connsiteX1" fmla="*/ 156109 w 2247304"/>
              <a:gd name="connsiteY1" fmla="*/ 0 h 428625"/>
              <a:gd name="connsiteX2" fmla="*/ 2246846 w 2247304"/>
              <a:gd name="connsiteY2" fmla="*/ 9525 h 428625"/>
              <a:gd name="connsiteX3" fmla="*/ 2246846 w 2247304"/>
              <a:gd name="connsiteY3" fmla="*/ 428625 h 428625"/>
              <a:gd name="connsiteX4" fmla="*/ 151346 w 2247304"/>
              <a:gd name="connsiteY4" fmla="*/ 428625 h 428625"/>
              <a:gd name="connsiteX5" fmla="*/ 151346 w 2247304"/>
              <a:gd name="connsiteY5" fmla="*/ 9525 h 428625"/>
              <a:gd name="connsiteX0" fmla="*/ 259268 w 2355226"/>
              <a:gd name="connsiteY0" fmla="*/ 458006 h 458006"/>
              <a:gd name="connsiteX1" fmla="*/ 264031 w 2355226"/>
              <a:gd name="connsiteY1" fmla="*/ 29381 h 458006"/>
              <a:gd name="connsiteX2" fmla="*/ 2354768 w 2355226"/>
              <a:gd name="connsiteY2" fmla="*/ 38906 h 458006"/>
              <a:gd name="connsiteX3" fmla="*/ 2354768 w 2355226"/>
              <a:gd name="connsiteY3" fmla="*/ 458006 h 458006"/>
              <a:gd name="connsiteX4" fmla="*/ 259268 w 2355226"/>
              <a:gd name="connsiteY4" fmla="*/ 458006 h 458006"/>
              <a:gd name="connsiteX0" fmla="*/ 259268 w 2355226"/>
              <a:gd name="connsiteY0" fmla="*/ 428625 h 428625"/>
              <a:gd name="connsiteX1" fmla="*/ 264031 w 2355226"/>
              <a:gd name="connsiteY1" fmla="*/ 0 h 428625"/>
              <a:gd name="connsiteX2" fmla="*/ 2354768 w 2355226"/>
              <a:gd name="connsiteY2" fmla="*/ 9525 h 428625"/>
              <a:gd name="connsiteX3" fmla="*/ 2354768 w 2355226"/>
              <a:gd name="connsiteY3" fmla="*/ 428625 h 428625"/>
              <a:gd name="connsiteX4" fmla="*/ 259268 w 2355226"/>
              <a:gd name="connsiteY4" fmla="*/ 428625 h 428625"/>
              <a:gd name="connsiteX0" fmla="*/ 0 w 2095958"/>
              <a:gd name="connsiteY0" fmla="*/ 428625 h 428625"/>
              <a:gd name="connsiteX1" fmla="*/ 4763 w 2095958"/>
              <a:gd name="connsiteY1" fmla="*/ 0 h 428625"/>
              <a:gd name="connsiteX2" fmla="*/ 2095500 w 2095958"/>
              <a:gd name="connsiteY2" fmla="*/ 9525 h 428625"/>
              <a:gd name="connsiteX3" fmla="*/ 2095500 w 2095958"/>
              <a:gd name="connsiteY3" fmla="*/ 428625 h 428625"/>
              <a:gd name="connsiteX4" fmla="*/ 0 w 2095958"/>
              <a:gd name="connsiteY4" fmla="*/ 428625 h 428625"/>
              <a:gd name="connsiteX0" fmla="*/ 458 w 2096416"/>
              <a:gd name="connsiteY0" fmla="*/ 419100 h 419100"/>
              <a:gd name="connsiteX1" fmla="*/ 458 w 2096416"/>
              <a:gd name="connsiteY1" fmla="*/ 1 h 419100"/>
              <a:gd name="connsiteX2" fmla="*/ 2095958 w 2096416"/>
              <a:gd name="connsiteY2" fmla="*/ 0 h 419100"/>
              <a:gd name="connsiteX3" fmla="*/ 2095958 w 2096416"/>
              <a:gd name="connsiteY3" fmla="*/ 419100 h 419100"/>
              <a:gd name="connsiteX4" fmla="*/ 458 w 2096416"/>
              <a:gd name="connsiteY4" fmla="*/ 419100 h 419100"/>
              <a:gd name="connsiteX0" fmla="*/ 458 w 2096416"/>
              <a:gd name="connsiteY0" fmla="*/ 419100 h 419100"/>
              <a:gd name="connsiteX1" fmla="*/ 458 w 2096416"/>
              <a:gd name="connsiteY1" fmla="*/ 0 h 419100"/>
              <a:gd name="connsiteX2" fmla="*/ 2095958 w 2096416"/>
              <a:gd name="connsiteY2" fmla="*/ 0 h 419100"/>
              <a:gd name="connsiteX3" fmla="*/ 2095958 w 2096416"/>
              <a:gd name="connsiteY3" fmla="*/ 419100 h 419100"/>
              <a:gd name="connsiteX4" fmla="*/ 458 w 2096416"/>
              <a:gd name="connsiteY4" fmla="*/ 419100 h 4191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2096416" h="419100">
                <a:moveTo>
                  <a:pt x="458" y="419100"/>
                </a:moveTo>
                <a:cubicBezTo>
                  <a:pt x="2046" y="276225"/>
                  <a:pt x="-1130" y="142875"/>
                  <a:pt x="458" y="0"/>
                </a:cubicBezTo>
                <a:lnTo>
                  <a:pt x="2095958" y="0"/>
                </a:lnTo>
                <a:cubicBezTo>
                  <a:pt x="2094371" y="146050"/>
                  <a:pt x="2097545" y="273050"/>
                  <a:pt x="2095958" y="419100"/>
                </a:cubicBezTo>
                <a:lnTo>
                  <a:pt x="458" y="419100"/>
                </a:lnTo>
                <a:close/>
              </a:path>
            </a:pathLst>
          </a:custGeom>
          <a:solidFill>
            <a:srgbClr val="FAAFEB"/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9" name="8.1">
            <a:extLst>
              <a:ext uri="{FF2B5EF4-FFF2-40B4-BE49-F238E27FC236}">
                <a16:creationId xmlns:a16="http://schemas.microsoft.com/office/drawing/2014/main" xmlns="" id="{00000000-0008-0000-0000-000027000000}"/>
              </a:ext>
            </a:extLst>
          </xdr:cNvPr>
          <xdr:cNvSpPr/>
        </xdr:nvSpPr>
        <xdr:spPr>
          <a:xfrm>
            <a:off x="7469187" y="2120901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40" name="8.2">
            <a:extLst>
              <a:ext uri="{FF2B5EF4-FFF2-40B4-BE49-F238E27FC236}">
                <a16:creationId xmlns:a16="http://schemas.microsoft.com/office/drawing/2014/main" xmlns="" id="{00000000-0008-0000-0000-000028000000}"/>
              </a:ext>
            </a:extLst>
          </xdr:cNvPr>
          <xdr:cNvSpPr/>
        </xdr:nvSpPr>
        <xdr:spPr>
          <a:xfrm>
            <a:off x="7467600" y="2551113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41" name="8.3">
            <a:extLst>
              <a:ext uri="{FF2B5EF4-FFF2-40B4-BE49-F238E27FC236}">
                <a16:creationId xmlns:a16="http://schemas.microsoft.com/office/drawing/2014/main" xmlns="" id="{00000000-0008-0000-0000-000029000000}"/>
              </a:ext>
            </a:extLst>
          </xdr:cNvPr>
          <xdr:cNvSpPr/>
        </xdr:nvSpPr>
        <xdr:spPr>
          <a:xfrm>
            <a:off x="7467600" y="2986088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42" name="8.4">
            <a:extLst>
              <a:ext uri="{FF2B5EF4-FFF2-40B4-BE49-F238E27FC236}">
                <a16:creationId xmlns:a16="http://schemas.microsoft.com/office/drawing/2014/main" xmlns="" id="{00000000-0008-0000-0000-00002A000000}"/>
              </a:ext>
            </a:extLst>
          </xdr:cNvPr>
          <xdr:cNvSpPr/>
        </xdr:nvSpPr>
        <xdr:spPr>
          <a:xfrm>
            <a:off x="7467600" y="3406775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43" name="8.5">
            <a:extLst>
              <a:ext uri="{FF2B5EF4-FFF2-40B4-BE49-F238E27FC236}">
                <a16:creationId xmlns:a16="http://schemas.microsoft.com/office/drawing/2014/main" xmlns="" id="{00000000-0008-0000-0000-00002B000000}"/>
              </a:ext>
            </a:extLst>
          </xdr:cNvPr>
          <xdr:cNvSpPr/>
        </xdr:nvSpPr>
        <xdr:spPr>
          <a:xfrm>
            <a:off x="7469187" y="3830637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8</xdr:col>
      <xdr:colOff>628650</xdr:colOff>
      <xdr:row>0</xdr:row>
      <xdr:rowOff>76200</xdr:rowOff>
    </xdr:from>
    <xdr:to>
      <xdr:col>9</xdr:col>
      <xdr:colOff>781051</xdr:colOff>
      <xdr:row>0</xdr:row>
      <xdr:rowOff>1781175</xdr:rowOff>
    </xdr:to>
    <xdr:grpSp>
      <xdr:nvGrpSpPr>
        <xdr:cNvPr id="44" name="N2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GrpSpPr/>
      </xdr:nvGrpSpPr>
      <xdr:grpSpPr>
        <a:xfrm rot="5400000">
          <a:off x="6796088" y="433387"/>
          <a:ext cx="1704975" cy="990601"/>
          <a:chOff x="1333500" y="2019298"/>
          <a:chExt cx="1704975" cy="838201"/>
        </a:xfrm>
      </xdr:grpSpPr>
      <xdr:sp macro="" textlink="">
        <xdr:nvSpPr>
          <xdr:cNvPr id="45" name="3.0">
            <a:extLst>
              <a:ext uri="{FF2B5EF4-FFF2-40B4-BE49-F238E27FC236}">
                <a16:creationId xmlns:a16="http://schemas.microsoft.com/office/drawing/2014/main" xmlns="" id="{00000000-0008-0000-0000-00002D000000}"/>
              </a:ext>
            </a:extLst>
          </xdr:cNvPr>
          <xdr:cNvSpPr>
            <a:spLocks noChangeAspect="1"/>
          </xdr:cNvSpPr>
        </xdr:nvSpPr>
        <xdr:spPr>
          <a:xfrm rot="10800000" flipH="1">
            <a:off x="1333500" y="2019298"/>
            <a:ext cx="1704975" cy="838201"/>
          </a:xfrm>
          <a:custGeom>
            <a:avLst/>
            <a:gdLst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33500 w 1724025"/>
              <a:gd name="connsiteY3" fmla="*/ 428625 h 809625"/>
              <a:gd name="connsiteX4" fmla="*/ 1724025 w 1724025"/>
              <a:gd name="connsiteY4" fmla="*/ 428625 h 809625"/>
              <a:gd name="connsiteX5" fmla="*/ 1724025 w 1724025"/>
              <a:gd name="connsiteY5" fmla="*/ 19050 h 809625"/>
              <a:gd name="connsiteX6" fmla="*/ 9239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33500 w 1724025"/>
              <a:gd name="connsiteY3" fmla="*/ 428625 h 809625"/>
              <a:gd name="connsiteX4" fmla="*/ 1724025 w 1724025"/>
              <a:gd name="connsiteY4" fmla="*/ 428625 h 809625"/>
              <a:gd name="connsiteX5" fmla="*/ 1724025 w 1724025"/>
              <a:gd name="connsiteY5" fmla="*/ 19050 h 809625"/>
              <a:gd name="connsiteX6" fmla="*/ 8858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33500 w 1724025"/>
              <a:gd name="connsiteY3" fmla="*/ 428625 h 809625"/>
              <a:gd name="connsiteX4" fmla="*/ 1724025 w 1724025"/>
              <a:gd name="connsiteY4" fmla="*/ 428625 h 809625"/>
              <a:gd name="connsiteX5" fmla="*/ 1724025 w 1724025"/>
              <a:gd name="connsiteY5" fmla="*/ 0 h 809625"/>
              <a:gd name="connsiteX6" fmla="*/ 8858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04925 w 1724025"/>
              <a:gd name="connsiteY3" fmla="*/ 419100 h 809625"/>
              <a:gd name="connsiteX4" fmla="*/ 1724025 w 1724025"/>
              <a:gd name="connsiteY4" fmla="*/ 428625 h 809625"/>
              <a:gd name="connsiteX5" fmla="*/ 1724025 w 1724025"/>
              <a:gd name="connsiteY5" fmla="*/ 0 h 809625"/>
              <a:gd name="connsiteX6" fmla="*/ 8858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38200"/>
              <a:gd name="connsiteX1" fmla="*/ 38100 w 1724025"/>
              <a:gd name="connsiteY1" fmla="*/ 809625 h 838200"/>
              <a:gd name="connsiteX2" fmla="*/ 1314450 w 1724025"/>
              <a:gd name="connsiteY2" fmla="*/ 838200 h 838200"/>
              <a:gd name="connsiteX3" fmla="*/ 1304925 w 1724025"/>
              <a:gd name="connsiteY3" fmla="*/ 419100 h 838200"/>
              <a:gd name="connsiteX4" fmla="*/ 1724025 w 1724025"/>
              <a:gd name="connsiteY4" fmla="*/ 428625 h 838200"/>
              <a:gd name="connsiteX5" fmla="*/ 1724025 w 1724025"/>
              <a:gd name="connsiteY5" fmla="*/ 0 h 838200"/>
              <a:gd name="connsiteX6" fmla="*/ 885825 w 1724025"/>
              <a:gd name="connsiteY6" fmla="*/ 0 h 838200"/>
              <a:gd name="connsiteX7" fmla="*/ 904875 w 1724025"/>
              <a:gd name="connsiteY7" fmla="*/ 381000 h 838200"/>
              <a:gd name="connsiteX8" fmla="*/ 0 w 1724025"/>
              <a:gd name="connsiteY8" fmla="*/ 409575 h 838200"/>
              <a:gd name="connsiteX0" fmla="*/ 0 w 1724025"/>
              <a:gd name="connsiteY0" fmla="*/ 409575 h 838200"/>
              <a:gd name="connsiteX1" fmla="*/ 38100 w 1724025"/>
              <a:gd name="connsiteY1" fmla="*/ 809625 h 838200"/>
              <a:gd name="connsiteX2" fmla="*/ 1314450 w 1724025"/>
              <a:gd name="connsiteY2" fmla="*/ 838200 h 838200"/>
              <a:gd name="connsiteX3" fmla="*/ 1314450 w 1724025"/>
              <a:gd name="connsiteY3" fmla="*/ 419099 h 838200"/>
              <a:gd name="connsiteX4" fmla="*/ 1724025 w 1724025"/>
              <a:gd name="connsiteY4" fmla="*/ 428625 h 838200"/>
              <a:gd name="connsiteX5" fmla="*/ 1724025 w 1724025"/>
              <a:gd name="connsiteY5" fmla="*/ 0 h 838200"/>
              <a:gd name="connsiteX6" fmla="*/ 885825 w 1724025"/>
              <a:gd name="connsiteY6" fmla="*/ 0 h 838200"/>
              <a:gd name="connsiteX7" fmla="*/ 904875 w 1724025"/>
              <a:gd name="connsiteY7" fmla="*/ 381000 h 838200"/>
              <a:gd name="connsiteX8" fmla="*/ 0 w 1724025"/>
              <a:gd name="connsiteY8" fmla="*/ 409575 h 838200"/>
              <a:gd name="connsiteX0" fmla="*/ 0 w 1733550"/>
              <a:gd name="connsiteY0" fmla="*/ 409575 h 838200"/>
              <a:gd name="connsiteX1" fmla="*/ 38100 w 1733550"/>
              <a:gd name="connsiteY1" fmla="*/ 809625 h 838200"/>
              <a:gd name="connsiteX2" fmla="*/ 1314450 w 1733550"/>
              <a:gd name="connsiteY2" fmla="*/ 838200 h 838200"/>
              <a:gd name="connsiteX3" fmla="*/ 1314450 w 1733550"/>
              <a:gd name="connsiteY3" fmla="*/ 419099 h 838200"/>
              <a:gd name="connsiteX4" fmla="*/ 1733550 w 1733550"/>
              <a:gd name="connsiteY4" fmla="*/ 419099 h 838200"/>
              <a:gd name="connsiteX5" fmla="*/ 1724025 w 1733550"/>
              <a:gd name="connsiteY5" fmla="*/ 0 h 838200"/>
              <a:gd name="connsiteX6" fmla="*/ 885825 w 1733550"/>
              <a:gd name="connsiteY6" fmla="*/ 0 h 838200"/>
              <a:gd name="connsiteX7" fmla="*/ 904875 w 1733550"/>
              <a:gd name="connsiteY7" fmla="*/ 381000 h 838200"/>
              <a:gd name="connsiteX8" fmla="*/ 0 w 1733550"/>
              <a:gd name="connsiteY8" fmla="*/ 409575 h 838200"/>
              <a:gd name="connsiteX0" fmla="*/ 0 w 1733550"/>
              <a:gd name="connsiteY0" fmla="*/ 409576 h 838201"/>
              <a:gd name="connsiteX1" fmla="*/ 38100 w 1733550"/>
              <a:gd name="connsiteY1" fmla="*/ 809626 h 838201"/>
              <a:gd name="connsiteX2" fmla="*/ 1314450 w 1733550"/>
              <a:gd name="connsiteY2" fmla="*/ 838201 h 838201"/>
              <a:gd name="connsiteX3" fmla="*/ 1314450 w 1733550"/>
              <a:gd name="connsiteY3" fmla="*/ 419100 h 838201"/>
              <a:gd name="connsiteX4" fmla="*/ 1733550 w 1733550"/>
              <a:gd name="connsiteY4" fmla="*/ 419100 h 838201"/>
              <a:gd name="connsiteX5" fmla="*/ 1733549 w 1733550"/>
              <a:gd name="connsiteY5" fmla="*/ 0 h 838201"/>
              <a:gd name="connsiteX6" fmla="*/ 885825 w 1733550"/>
              <a:gd name="connsiteY6" fmla="*/ 1 h 838201"/>
              <a:gd name="connsiteX7" fmla="*/ 904875 w 1733550"/>
              <a:gd name="connsiteY7" fmla="*/ 381001 h 838201"/>
              <a:gd name="connsiteX8" fmla="*/ 0 w 1733550"/>
              <a:gd name="connsiteY8" fmla="*/ 409576 h 838201"/>
              <a:gd name="connsiteX0" fmla="*/ 0 w 1733550"/>
              <a:gd name="connsiteY0" fmla="*/ 409576 h 838201"/>
              <a:gd name="connsiteX1" fmla="*/ 38100 w 1733550"/>
              <a:gd name="connsiteY1" fmla="*/ 809626 h 838201"/>
              <a:gd name="connsiteX2" fmla="*/ 1314450 w 1733550"/>
              <a:gd name="connsiteY2" fmla="*/ 838201 h 838201"/>
              <a:gd name="connsiteX3" fmla="*/ 1314450 w 1733550"/>
              <a:gd name="connsiteY3" fmla="*/ 419100 h 838201"/>
              <a:gd name="connsiteX4" fmla="*/ 1733550 w 1733550"/>
              <a:gd name="connsiteY4" fmla="*/ 419100 h 838201"/>
              <a:gd name="connsiteX5" fmla="*/ 1733549 w 1733550"/>
              <a:gd name="connsiteY5" fmla="*/ 0 h 838201"/>
              <a:gd name="connsiteX6" fmla="*/ 895349 w 1733550"/>
              <a:gd name="connsiteY6" fmla="*/ 1 h 838201"/>
              <a:gd name="connsiteX7" fmla="*/ 904875 w 1733550"/>
              <a:gd name="connsiteY7" fmla="*/ 381001 h 838201"/>
              <a:gd name="connsiteX8" fmla="*/ 0 w 1733550"/>
              <a:gd name="connsiteY8" fmla="*/ 409576 h 838201"/>
              <a:gd name="connsiteX0" fmla="*/ 0 w 1733550"/>
              <a:gd name="connsiteY0" fmla="*/ 409576 h 838201"/>
              <a:gd name="connsiteX1" fmla="*/ 38100 w 1733550"/>
              <a:gd name="connsiteY1" fmla="*/ 809626 h 838201"/>
              <a:gd name="connsiteX2" fmla="*/ 1314450 w 1733550"/>
              <a:gd name="connsiteY2" fmla="*/ 838201 h 838201"/>
              <a:gd name="connsiteX3" fmla="*/ 1314450 w 1733550"/>
              <a:gd name="connsiteY3" fmla="*/ 419100 h 838201"/>
              <a:gd name="connsiteX4" fmla="*/ 1733550 w 1733550"/>
              <a:gd name="connsiteY4" fmla="*/ 419100 h 838201"/>
              <a:gd name="connsiteX5" fmla="*/ 1733549 w 1733550"/>
              <a:gd name="connsiteY5" fmla="*/ 0 h 838201"/>
              <a:gd name="connsiteX6" fmla="*/ 895349 w 1733550"/>
              <a:gd name="connsiteY6" fmla="*/ 1 h 838201"/>
              <a:gd name="connsiteX7" fmla="*/ 895349 w 1733550"/>
              <a:gd name="connsiteY7" fmla="*/ 419101 h 838201"/>
              <a:gd name="connsiteX8" fmla="*/ 0 w 1733550"/>
              <a:gd name="connsiteY8" fmla="*/ 409576 h 838201"/>
              <a:gd name="connsiteX0" fmla="*/ 19049 w 1695450"/>
              <a:gd name="connsiteY0" fmla="*/ 419101 h 838201"/>
              <a:gd name="connsiteX1" fmla="*/ 0 w 1695450"/>
              <a:gd name="connsiteY1" fmla="*/ 809626 h 838201"/>
              <a:gd name="connsiteX2" fmla="*/ 1276350 w 1695450"/>
              <a:gd name="connsiteY2" fmla="*/ 838201 h 838201"/>
              <a:gd name="connsiteX3" fmla="*/ 1276350 w 1695450"/>
              <a:gd name="connsiteY3" fmla="*/ 419100 h 838201"/>
              <a:gd name="connsiteX4" fmla="*/ 1695450 w 1695450"/>
              <a:gd name="connsiteY4" fmla="*/ 419100 h 838201"/>
              <a:gd name="connsiteX5" fmla="*/ 1695449 w 1695450"/>
              <a:gd name="connsiteY5" fmla="*/ 0 h 838201"/>
              <a:gd name="connsiteX6" fmla="*/ 857249 w 1695450"/>
              <a:gd name="connsiteY6" fmla="*/ 1 h 838201"/>
              <a:gd name="connsiteX7" fmla="*/ 857249 w 1695450"/>
              <a:gd name="connsiteY7" fmla="*/ 419101 h 838201"/>
              <a:gd name="connsiteX8" fmla="*/ 19049 w 1695450"/>
              <a:gd name="connsiteY8" fmla="*/ 419101 h 838201"/>
              <a:gd name="connsiteX0" fmla="*/ 0 w 1676401"/>
              <a:gd name="connsiteY0" fmla="*/ 419101 h 838201"/>
              <a:gd name="connsiteX1" fmla="*/ 0 w 1676401"/>
              <a:gd name="connsiteY1" fmla="*/ 838201 h 838201"/>
              <a:gd name="connsiteX2" fmla="*/ 1257301 w 1676401"/>
              <a:gd name="connsiteY2" fmla="*/ 838201 h 838201"/>
              <a:gd name="connsiteX3" fmla="*/ 1257301 w 1676401"/>
              <a:gd name="connsiteY3" fmla="*/ 419100 h 838201"/>
              <a:gd name="connsiteX4" fmla="*/ 1676401 w 1676401"/>
              <a:gd name="connsiteY4" fmla="*/ 419100 h 838201"/>
              <a:gd name="connsiteX5" fmla="*/ 1676400 w 1676401"/>
              <a:gd name="connsiteY5" fmla="*/ 0 h 838201"/>
              <a:gd name="connsiteX6" fmla="*/ 838200 w 1676401"/>
              <a:gd name="connsiteY6" fmla="*/ 1 h 838201"/>
              <a:gd name="connsiteX7" fmla="*/ 838200 w 1676401"/>
              <a:gd name="connsiteY7" fmla="*/ 419101 h 838201"/>
              <a:gd name="connsiteX8" fmla="*/ 0 w 1676401"/>
              <a:gd name="connsiteY8" fmla="*/ 419101 h 83820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676401" h="838201">
                <a:moveTo>
                  <a:pt x="0" y="419101"/>
                </a:moveTo>
                <a:lnTo>
                  <a:pt x="0" y="838201"/>
                </a:lnTo>
                <a:lnTo>
                  <a:pt x="1257301" y="838201"/>
                </a:lnTo>
                <a:lnTo>
                  <a:pt x="1257301" y="419100"/>
                </a:lnTo>
                <a:lnTo>
                  <a:pt x="1676401" y="419100"/>
                </a:lnTo>
                <a:cubicBezTo>
                  <a:pt x="1676401" y="279400"/>
                  <a:pt x="1676400" y="139700"/>
                  <a:pt x="1676400" y="0"/>
                </a:cubicBezTo>
                <a:lnTo>
                  <a:pt x="838200" y="1"/>
                </a:lnTo>
                <a:lnTo>
                  <a:pt x="838200" y="419101"/>
                </a:lnTo>
                <a:lnTo>
                  <a:pt x="0" y="419101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3.1">
            <a:extLst>
              <a:ext uri="{FF2B5EF4-FFF2-40B4-BE49-F238E27FC236}">
                <a16:creationId xmlns:a16="http://schemas.microsoft.com/office/drawing/2014/main" xmlns="" id="{00000000-0008-0000-0000-00002E000000}"/>
              </a:ext>
            </a:extLst>
          </xdr:cNvPr>
          <xdr:cNvSpPr>
            <a:spLocks/>
          </xdr:cNvSpPr>
        </xdr:nvSpPr>
        <xdr:spPr>
          <a:xfrm>
            <a:off x="1430338" y="2129717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47" name="3.2">
            <a:extLst>
              <a:ext uri="{FF2B5EF4-FFF2-40B4-BE49-F238E27FC236}">
                <a16:creationId xmlns:a16="http://schemas.microsoft.com/office/drawing/2014/main" xmlns="" id="{00000000-0008-0000-0000-00002F000000}"/>
              </a:ext>
            </a:extLst>
          </xdr:cNvPr>
          <xdr:cNvSpPr/>
        </xdr:nvSpPr>
        <xdr:spPr>
          <a:xfrm>
            <a:off x="1862137" y="2127250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48" name="3.3">
            <a:extLst>
              <a:ext uri="{FF2B5EF4-FFF2-40B4-BE49-F238E27FC236}">
                <a16:creationId xmlns:a16="http://schemas.microsoft.com/office/drawing/2014/main" xmlns="" id="{00000000-0008-0000-0000-000030000000}"/>
              </a:ext>
            </a:extLst>
          </xdr:cNvPr>
          <xdr:cNvSpPr/>
        </xdr:nvSpPr>
        <xdr:spPr>
          <a:xfrm>
            <a:off x="2292350" y="2122487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49" name="3.4">
            <a:extLst>
              <a:ext uri="{FF2B5EF4-FFF2-40B4-BE49-F238E27FC236}">
                <a16:creationId xmlns:a16="http://schemas.microsoft.com/office/drawing/2014/main" xmlns="" id="{00000000-0008-0000-0000-000031000000}"/>
              </a:ext>
            </a:extLst>
          </xdr:cNvPr>
          <xdr:cNvSpPr/>
        </xdr:nvSpPr>
        <xdr:spPr>
          <a:xfrm>
            <a:off x="2295525" y="2536826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50" name="3.5">
            <a:extLst>
              <a:ext uri="{FF2B5EF4-FFF2-40B4-BE49-F238E27FC236}">
                <a16:creationId xmlns:a16="http://schemas.microsoft.com/office/drawing/2014/main" xmlns="" id="{00000000-0008-0000-0000-000032000000}"/>
              </a:ext>
            </a:extLst>
          </xdr:cNvPr>
          <xdr:cNvSpPr/>
        </xdr:nvSpPr>
        <xdr:spPr>
          <a:xfrm>
            <a:off x="2724150" y="2533650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10</xdr:col>
      <xdr:colOff>190500</xdr:colOff>
      <xdr:row>0</xdr:row>
      <xdr:rowOff>485775</xdr:rowOff>
    </xdr:from>
    <xdr:to>
      <xdr:col>11</xdr:col>
      <xdr:colOff>809623</xdr:colOff>
      <xdr:row>0</xdr:row>
      <xdr:rowOff>1804985</xdr:rowOff>
    </xdr:to>
    <xdr:grpSp>
      <xdr:nvGrpSpPr>
        <xdr:cNvPr id="51" name="Z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GrpSpPr/>
      </xdr:nvGrpSpPr>
      <xdr:grpSpPr>
        <a:xfrm flipH="1">
          <a:off x="8391525" y="485775"/>
          <a:ext cx="1457323" cy="1319210"/>
          <a:chOff x="2133599" y="2781299"/>
          <a:chExt cx="1314449" cy="1319210"/>
        </a:xfrm>
      </xdr:grpSpPr>
      <xdr:sp macro="" textlink="">
        <xdr:nvSpPr>
          <xdr:cNvPr id="52" name="7.0">
            <a:extLst>
              <a:ext uri="{FF2B5EF4-FFF2-40B4-BE49-F238E27FC236}">
                <a16:creationId xmlns:a16="http://schemas.microsoft.com/office/drawing/2014/main" xmlns="" id="{00000000-0008-0000-0000-000034000000}"/>
              </a:ext>
            </a:extLst>
          </xdr:cNvPr>
          <xdr:cNvSpPr>
            <a:spLocks noChangeAspect="1"/>
          </xdr:cNvSpPr>
        </xdr:nvSpPr>
        <xdr:spPr>
          <a:xfrm rot="10800000">
            <a:off x="2133599" y="2781299"/>
            <a:ext cx="1314449" cy="1319210"/>
          </a:xfrm>
          <a:custGeom>
            <a:avLst/>
            <a:gdLst>
              <a:gd name="connsiteX0" fmla="*/ 0 w 1262063"/>
              <a:gd name="connsiteY0" fmla="*/ 0 h 1247775"/>
              <a:gd name="connsiteX1" fmla="*/ 847725 w 1262063"/>
              <a:gd name="connsiteY1" fmla="*/ 0 h 1247775"/>
              <a:gd name="connsiteX2" fmla="*/ 828675 w 1262063"/>
              <a:gd name="connsiteY2" fmla="*/ 842962 h 1247775"/>
              <a:gd name="connsiteX3" fmla="*/ 1247775 w 1262063"/>
              <a:gd name="connsiteY3" fmla="*/ 833437 h 1247775"/>
              <a:gd name="connsiteX4" fmla="*/ 1262063 w 1262063"/>
              <a:gd name="connsiteY4" fmla="*/ 1247775 h 1247775"/>
              <a:gd name="connsiteX5" fmla="*/ 428625 w 1262063"/>
              <a:gd name="connsiteY5" fmla="*/ 1247775 h 1247775"/>
              <a:gd name="connsiteX6" fmla="*/ 419100 w 1262063"/>
              <a:gd name="connsiteY6" fmla="*/ 428625 h 1247775"/>
              <a:gd name="connsiteX7" fmla="*/ 38100 w 1262063"/>
              <a:gd name="connsiteY7" fmla="*/ 409575 h 1247775"/>
              <a:gd name="connsiteX8" fmla="*/ 0 w 1262063"/>
              <a:gd name="connsiteY8" fmla="*/ 0 h 1247775"/>
              <a:gd name="connsiteX0" fmla="*/ 0 w 1262063"/>
              <a:gd name="connsiteY0" fmla="*/ 0 h 1247775"/>
              <a:gd name="connsiteX1" fmla="*/ 847725 w 1262063"/>
              <a:gd name="connsiteY1" fmla="*/ 0 h 1247775"/>
              <a:gd name="connsiteX2" fmla="*/ 828675 w 1262063"/>
              <a:gd name="connsiteY2" fmla="*/ 842962 h 1247775"/>
              <a:gd name="connsiteX3" fmla="*/ 1247775 w 1262063"/>
              <a:gd name="connsiteY3" fmla="*/ 833437 h 1247775"/>
              <a:gd name="connsiteX4" fmla="*/ 1262063 w 1262063"/>
              <a:gd name="connsiteY4" fmla="*/ 1247775 h 1247775"/>
              <a:gd name="connsiteX5" fmla="*/ 428625 w 1262063"/>
              <a:gd name="connsiteY5" fmla="*/ 1247775 h 1247775"/>
              <a:gd name="connsiteX6" fmla="*/ 419100 w 1262063"/>
              <a:gd name="connsiteY6" fmla="*/ 428625 h 1247775"/>
              <a:gd name="connsiteX7" fmla="*/ 0 w 1262063"/>
              <a:gd name="connsiteY7" fmla="*/ 414337 h 1247775"/>
              <a:gd name="connsiteX8" fmla="*/ 0 w 1262063"/>
              <a:gd name="connsiteY8" fmla="*/ 0 h 1247775"/>
              <a:gd name="connsiteX0" fmla="*/ 0 w 1262063"/>
              <a:gd name="connsiteY0" fmla="*/ 0 h 1247775"/>
              <a:gd name="connsiteX1" fmla="*/ 847725 w 1262063"/>
              <a:gd name="connsiteY1" fmla="*/ 0 h 1247775"/>
              <a:gd name="connsiteX2" fmla="*/ 828675 w 1262063"/>
              <a:gd name="connsiteY2" fmla="*/ 842962 h 1247775"/>
              <a:gd name="connsiteX3" fmla="*/ 1247775 w 1262063"/>
              <a:gd name="connsiteY3" fmla="*/ 833437 h 1247775"/>
              <a:gd name="connsiteX4" fmla="*/ 1262063 w 1262063"/>
              <a:gd name="connsiteY4" fmla="*/ 1247775 h 1247775"/>
              <a:gd name="connsiteX5" fmla="*/ 428625 w 1262063"/>
              <a:gd name="connsiteY5" fmla="*/ 1247775 h 1247775"/>
              <a:gd name="connsiteX6" fmla="*/ 419100 w 1262063"/>
              <a:gd name="connsiteY6" fmla="*/ 414337 h 1247775"/>
              <a:gd name="connsiteX7" fmla="*/ 0 w 1262063"/>
              <a:gd name="connsiteY7" fmla="*/ 414337 h 1247775"/>
              <a:gd name="connsiteX8" fmla="*/ 0 w 1262063"/>
              <a:gd name="connsiteY8" fmla="*/ 0 h 1247775"/>
              <a:gd name="connsiteX0" fmla="*/ 0 w 1262063"/>
              <a:gd name="connsiteY0" fmla="*/ 0 h 1252537"/>
              <a:gd name="connsiteX1" fmla="*/ 847725 w 1262063"/>
              <a:gd name="connsiteY1" fmla="*/ 0 h 1252537"/>
              <a:gd name="connsiteX2" fmla="*/ 828675 w 1262063"/>
              <a:gd name="connsiteY2" fmla="*/ 842962 h 1252537"/>
              <a:gd name="connsiteX3" fmla="*/ 1247775 w 1262063"/>
              <a:gd name="connsiteY3" fmla="*/ 833437 h 1252537"/>
              <a:gd name="connsiteX4" fmla="*/ 1262063 w 1262063"/>
              <a:gd name="connsiteY4" fmla="*/ 1247775 h 1252537"/>
              <a:gd name="connsiteX5" fmla="*/ 419100 w 1262063"/>
              <a:gd name="connsiteY5" fmla="*/ 1252537 h 1252537"/>
              <a:gd name="connsiteX6" fmla="*/ 419100 w 1262063"/>
              <a:gd name="connsiteY6" fmla="*/ 414337 h 1252537"/>
              <a:gd name="connsiteX7" fmla="*/ 0 w 1262063"/>
              <a:gd name="connsiteY7" fmla="*/ 414337 h 1252537"/>
              <a:gd name="connsiteX8" fmla="*/ 0 w 1262063"/>
              <a:gd name="connsiteY8" fmla="*/ 0 h 1252537"/>
              <a:gd name="connsiteX0" fmla="*/ 0 w 1257300"/>
              <a:gd name="connsiteY0" fmla="*/ 0 h 1252537"/>
              <a:gd name="connsiteX1" fmla="*/ 847725 w 1257300"/>
              <a:gd name="connsiteY1" fmla="*/ 0 h 1252537"/>
              <a:gd name="connsiteX2" fmla="*/ 828675 w 1257300"/>
              <a:gd name="connsiteY2" fmla="*/ 842962 h 1252537"/>
              <a:gd name="connsiteX3" fmla="*/ 1247775 w 1257300"/>
              <a:gd name="connsiteY3" fmla="*/ 833437 h 1252537"/>
              <a:gd name="connsiteX4" fmla="*/ 1257300 w 1257300"/>
              <a:gd name="connsiteY4" fmla="*/ 1252537 h 1252537"/>
              <a:gd name="connsiteX5" fmla="*/ 419100 w 1257300"/>
              <a:gd name="connsiteY5" fmla="*/ 1252537 h 1252537"/>
              <a:gd name="connsiteX6" fmla="*/ 419100 w 1257300"/>
              <a:gd name="connsiteY6" fmla="*/ 414337 h 1252537"/>
              <a:gd name="connsiteX7" fmla="*/ 0 w 1257300"/>
              <a:gd name="connsiteY7" fmla="*/ 414337 h 1252537"/>
              <a:gd name="connsiteX8" fmla="*/ 0 w 1257300"/>
              <a:gd name="connsiteY8" fmla="*/ 0 h 1252537"/>
              <a:gd name="connsiteX0" fmla="*/ 0 w 1257300"/>
              <a:gd name="connsiteY0" fmla="*/ 0 h 1252537"/>
              <a:gd name="connsiteX1" fmla="*/ 847725 w 1257300"/>
              <a:gd name="connsiteY1" fmla="*/ 0 h 1252537"/>
              <a:gd name="connsiteX2" fmla="*/ 828675 w 1257300"/>
              <a:gd name="connsiteY2" fmla="*/ 842962 h 1252537"/>
              <a:gd name="connsiteX3" fmla="*/ 1257300 w 1257300"/>
              <a:gd name="connsiteY3" fmla="*/ 833437 h 1252537"/>
              <a:gd name="connsiteX4" fmla="*/ 1257300 w 1257300"/>
              <a:gd name="connsiteY4" fmla="*/ 1252537 h 1252537"/>
              <a:gd name="connsiteX5" fmla="*/ 419100 w 1257300"/>
              <a:gd name="connsiteY5" fmla="*/ 1252537 h 1252537"/>
              <a:gd name="connsiteX6" fmla="*/ 419100 w 1257300"/>
              <a:gd name="connsiteY6" fmla="*/ 414337 h 1252537"/>
              <a:gd name="connsiteX7" fmla="*/ 0 w 1257300"/>
              <a:gd name="connsiteY7" fmla="*/ 414337 h 1252537"/>
              <a:gd name="connsiteX8" fmla="*/ 0 w 1257300"/>
              <a:gd name="connsiteY8" fmla="*/ 0 h 1252537"/>
              <a:gd name="connsiteX0" fmla="*/ 0 w 1257300"/>
              <a:gd name="connsiteY0" fmla="*/ 0 h 1252537"/>
              <a:gd name="connsiteX1" fmla="*/ 847725 w 1257300"/>
              <a:gd name="connsiteY1" fmla="*/ 0 h 1252537"/>
              <a:gd name="connsiteX2" fmla="*/ 838200 w 1257300"/>
              <a:gd name="connsiteY2" fmla="*/ 833437 h 1252537"/>
              <a:gd name="connsiteX3" fmla="*/ 1257300 w 1257300"/>
              <a:gd name="connsiteY3" fmla="*/ 833437 h 1252537"/>
              <a:gd name="connsiteX4" fmla="*/ 1257300 w 1257300"/>
              <a:gd name="connsiteY4" fmla="*/ 1252537 h 1252537"/>
              <a:gd name="connsiteX5" fmla="*/ 419100 w 1257300"/>
              <a:gd name="connsiteY5" fmla="*/ 1252537 h 1252537"/>
              <a:gd name="connsiteX6" fmla="*/ 419100 w 1257300"/>
              <a:gd name="connsiteY6" fmla="*/ 414337 h 1252537"/>
              <a:gd name="connsiteX7" fmla="*/ 0 w 1257300"/>
              <a:gd name="connsiteY7" fmla="*/ 414337 h 1252537"/>
              <a:gd name="connsiteX8" fmla="*/ 0 w 1257300"/>
              <a:gd name="connsiteY8" fmla="*/ 0 h 1252537"/>
              <a:gd name="connsiteX0" fmla="*/ 0 w 1257300"/>
              <a:gd name="connsiteY0" fmla="*/ 4763 h 1257300"/>
              <a:gd name="connsiteX1" fmla="*/ 838200 w 1257300"/>
              <a:gd name="connsiteY1" fmla="*/ 0 h 1257300"/>
              <a:gd name="connsiteX2" fmla="*/ 838200 w 1257300"/>
              <a:gd name="connsiteY2" fmla="*/ 838200 h 1257300"/>
              <a:gd name="connsiteX3" fmla="*/ 1257300 w 1257300"/>
              <a:gd name="connsiteY3" fmla="*/ 838200 h 1257300"/>
              <a:gd name="connsiteX4" fmla="*/ 1257300 w 1257300"/>
              <a:gd name="connsiteY4" fmla="*/ 1257300 h 1257300"/>
              <a:gd name="connsiteX5" fmla="*/ 419100 w 1257300"/>
              <a:gd name="connsiteY5" fmla="*/ 1257300 h 1257300"/>
              <a:gd name="connsiteX6" fmla="*/ 419100 w 1257300"/>
              <a:gd name="connsiteY6" fmla="*/ 419100 h 1257300"/>
              <a:gd name="connsiteX7" fmla="*/ 0 w 1257300"/>
              <a:gd name="connsiteY7" fmla="*/ 419100 h 1257300"/>
              <a:gd name="connsiteX8" fmla="*/ 0 w 1257300"/>
              <a:gd name="connsiteY8" fmla="*/ 4763 h 12573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257300" h="1257300">
                <a:moveTo>
                  <a:pt x="0" y="4763"/>
                </a:moveTo>
                <a:lnTo>
                  <a:pt x="838200" y="0"/>
                </a:lnTo>
                <a:lnTo>
                  <a:pt x="838200" y="838200"/>
                </a:lnTo>
                <a:lnTo>
                  <a:pt x="1257300" y="838200"/>
                </a:lnTo>
                <a:lnTo>
                  <a:pt x="1257300" y="1257300"/>
                </a:lnTo>
                <a:lnTo>
                  <a:pt x="419100" y="1257300"/>
                </a:lnTo>
                <a:lnTo>
                  <a:pt x="419100" y="419100"/>
                </a:lnTo>
                <a:lnTo>
                  <a:pt x="0" y="419100"/>
                </a:lnTo>
                <a:lnTo>
                  <a:pt x="0" y="4763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3" name="7.1">
            <a:extLst>
              <a:ext uri="{FF2B5EF4-FFF2-40B4-BE49-F238E27FC236}">
                <a16:creationId xmlns:a16="http://schemas.microsoft.com/office/drawing/2014/main" xmlns="" id="{00000000-0008-0000-0000-000035000000}"/>
              </a:ext>
            </a:extLst>
          </xdr:cNvPr>
          <xdr:cNvSpPr/>
        </xdr:nvSpPr>
        <xdr:spPr>
          <a:xfrm>
            <a:off x="2324239" y="2987676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54" name="7.2">
            <a:extLst>
              <a:ext uri="{FF2B5EF4-FFF2-40B4-BE49-F238E27FC236}">
                <a16:creationId xmlns:a16="http://schemas.microsoft.com/office/drawing/2014/main" xmlns="" id="{00000000-0008-0000-0000-000036000000}"/>
              </a:ext>
            </a:extLst>
          </xdr:cNvPr>
          <xdr:cNvSpPr/>
        </xdr:nvSpPr>
        <xdr:spPr>
          <a:xfrm>
            <a:off x="2757626" y="2987675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55" name="7.3">
            <a:extLst>
              <a:ext uri="{FF2B5EF4-FFF2-40B4-BE49-F238E27FC236}">
                <a16:creationId xmlns:a16="http://schemas.microsoft.com/office/drawing/2014/main" xmlns="" id="{00000000-0008-0000-0000-000037000000}"/>
              </a:ext>
            </a:extLst>
          </xdr:cNvPr>
          <xdr:cNvSpPr/>
        </xdr:nvSpPr>
        <xdr:spPr>
          <a:xfrm>
            <a:off x="2754360" y="3414712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56" name="7.4">
            <a:extLst>
              <a:ext uri="{FF2B5EF4-FFF2-40B4-BE49-F238E27FC236}">
                <a16:creationId xmlns:a16="http://schemas.microsoft.com/office/drawing/2014/main" xmlns="" id="{00000000-0008-0000-0000-000038000000}"/>
              </a:ext>
            </a:extLst>
          </xdr:cNvPr>
          <xdr:cNvSpPr/>
        </xdr:nvSpPr>
        <xdr:spPr>
          <a:xfrm>
            <a:off x="2757488" y="3835400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57" name="7.5">
            <a:extLst>
              <a:ext uri="{FF2B5EF4-FFF2-40B4-BE49-F238E27FC236}">
                <a16:creationId xmlns:a16="http://schemas.microsoft.com/office/drawing/2014/main" xmlns="" id="{00000000-0008-0000-0000-000039000000}"/>
              </a:ext>
            </a:extLst>
          </xdr:cNvPr>
          <xdr:cNvSpPr/>
        </xdr:nvSpPr>
        <xdr:spPr>
          <a:xfrm>
            <a:off x="3190875" y="3841750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 editAs="oneCell">
    <xdr:from>
      <xdr:col>0</xdr:col>
      <xdr:colOff>9526</xdr:colOff>
      <xdr:row>17</xdr:row>
      <xdr:rowOff>133350</xdr:rowOff>
    </xdr:from>
    <xdr:to>
      <xdr:col>5</xdr:col>
      <xdr:colOff>57151</xdr:colOff>
      <xdr:row>20</xdr:row>
      <xdr:rowOff>104774</xdr:rowOff>
    </xdr:to>
    <xdr:pic>
      <xdr:nvPicPr>
        <xdr:cNvPr id="58" name="Image 57" descr="LogoExcelPrat.wm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526" y="5915025"/>
          <a:ext cx="4057650" cy="5429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1</xdr:row>
      <xdr:rowOff>295275</xdr:rowOff>
    </xdr:from>
    <xdr:to>
      <xdr:col>5</xdr:col>
      <xdr:colOff>638175</xdr:colOff>
      <xdr:row>1</xdr:row>
      <xdr:rowOff>2428875</xdr:rowOff>
    </xdr:to>
    <xdr:grpSp>
      <xdr:nvGrpSpPr>
        <xdr:cNvPr id="2" name="I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pSpPr/>
      </xdr:nvGrpSpPr>
      <xdr:grpSpPr>
        <a:xfrm>
          <a:off x="4410075" y="2524125"/>
          <a:ext cx="419100" cy="2133600"/>
          <a:chOff x="7315202" y="1962153"/>
          <a:chExt cx="419100" cy="2133600"/>
        </a:xfrm>
      </xdr:grpSpPr>
      <xdr:sp macro="" textlink="">
        <xdr:nvSpPr>
          <xdr:cNvPr id="3" name="8.0">
            <a:extLst>
              <a:ext uri="{FF2B5EF4-FFF2-40B4-BE49-F238E27FC236}">
                <a16:creationId xmlns:a16="http://schemas.microsoft.com/office/drawing/2014/main" xmlns="" id="{00000000-0008-0000-0200-000003000000}"/>
              </a:ext>
            </a:extLst>
          </xdr:cNvPr>
          <xdr:cNvSpPr>
            <a:spLocks noChangeAspect="1"/>
          </xdr:cNvSpPr>
        </xdr:nvSpPr>
        <xdr:spPr>
          <a:xfrm rot="5400000">
            <a:off x="6457952" y="2819403"/>
            <a:ext cx="2133600" cy="419100"/>
          </a:xfrm>
          <a:custGeom>
            <a:avLst/>
            <a:gdLst>
              <a:gd name="connsiteX0" fmla="*/ 0 w 2090737"/>
              <a:gd name="connsiteY0" fmla="*/ 6406 h 444556"/>
              <a:gd name="connsiteX1" fmla="*/ 0 w 2090737"/>
              <a:gd name="connsiteY1" fmla="*/ 6406 h 444556"/>
              <a:gd name="connsiteX2" fmla="*/ 1033462 w 2090737"/>
              <a:gd name="connsiteY2" fmla="*/ 15931 h 444556"/>
              <a:gd name="connsiteX3" fmla="*/ 1052512 w 2090737"/>
              <a:gd name="connsiteY3" fmla="*/ 20694 h 444556"/>
              <a:gd name="connsiteX4" fmla="*/ 1166812 w 2090737"/>
              <a:gd name="connsiteY4" fmla="*/ 34981 h 444556"/>
              <a:gd name="connsiteX5" fmla="*/ 1962150 w 2090737"/>
              <a:gd name="connsiteY5" fmla="*/ 30219 h 444556"/>
              <a:gd name="connsiteX6" fmla="*/ 1981200 w 2090737"/>
              <a:gd name="connsiteY6" fmla="*/ 25456 h 444556"/>
              <a:gd name="connsiteX7" fmla="*/ 2057400 w 2090737"/>
              <a:gd name="connsiteY7" fmla="*/ 11169 h 444556"/>
              <a:gd name="connsiteX8" fmla="*/ 2090737 w 2090737"/>
              <a:gd name="connsiteY8" fmla="*/ 6406 h 444556"/>
              <a:gd name="connsiteX9" fmla="*/ 2085975 w 2090737"/>
              <a:gd name="connsiteY9" fmla="*/ 444556 h 444556"/>
              <a:gd name="connsiteX10" fmla="*/ 38100 w 2090737"/>
              <a:gd name="connsiteY10" fmla="*/ 425506 h 444556"/>
              <a:gd name="connsiteX11" fmla="*/ 0 w 2090737"/>
              <a:gd name="connsiteY11" fmla="*/ 6406 h 444556"/>
              <a:gd name="connsiteX0" fmla="*/ 0 w 2090737"/>
              <a:gd name="connsiteY0" fmla="*/ 6406 h 444556"/>
              <a:gd name="connsiteX1" fmla="*/ 0 w 2090737"/>
              <a:gd name="connsiteY1" fmla="*/ 6406 h 444556"/>
              <a:gd name="connsiteX2" fmla="*/ 1033462 w 2090737"/>
              <a:gd name="connsiteY2" fmla="*/ 15931 h 444556"/>
              <a:gd name="connsiteX3" fmla="*/ 1052512 w 2090737"/>
              <a:gd name="connsiteY3" fmla="*/ 20694 h 444556"/>
              <a:gd name="connsiteX4" fmla="*/ 1962150 w 2090737"/>
              <a:gd name="connsiteY4" fmla="*/ 30219 h 444556"/>
              <a:gd name="connsiteX5" fmla="*/ 1981200 w 2090737"/>
              <a:gd name="connsiteY5" fmla="*/ 25456 h 444556"/>
              <a:gd name="connsiteX6" fmla="*/ 2057400 w 2090737"/>
              <a:gd name="connsiteY6" fmla="*/ 11169 h 444556"/>
              <a:gd name="connsiteX7" fmla="*/ 2090737 w 2090737"/>
              <a:gd name="connsiteY7" fmla="*/ 6406 h 444556"/>
              <a:gd name="connsiteX8" fmla="*/ 2085975 w 2090737"/>
              <a:gd name="connsiteY8" fmla="*/ 444556 h 444556"/>
              <a:gd name="connsiteX9" fmla="*/ 38100 w 2090737"/>
              <a:gd name="connsiteY9" fmla="*/ 425506 h 444556"/>
              <a:gd name="connsiteX10" fmla="*/ 0 w 2090737"/>
              <a:gd name="connsiteY10" fmla="*/ 6406 h 444556"/>
              <a:gd name="connsiteX0" fmla="*/ 0 w 2090737"/>
              <a:gd name="connsiteY0" fmla="*/ 6406 h 444556"/>
              <a:gd name="connsiteX1" fmla="*/ 0 w 2090737"/>
              <a:gd name="connsiteY1" fmla="*/ 6406 h 444556"/>
              <a:gd name="connsiteX2" fmla="*/ 1033462 w 2090737"/>
              <a:gd name="connsiteY2" fmla="*/ 15931 h 444556"/>
              <a:gd name="connsiteX3" fmla="*/ 1962150 w 2090737"/>
              <a:gd name="connsiteY3" fmla="*/ 30219 h 444556"/>
              <a:gd name="connsiteX4" fmla="*/ 1981200 w 2090737"/>
              <a:gd name="connsiteY4" fmla="*/ 25456 h 444556"/>
              <a:gd name="connsiteX5" fmla="*/ 2057400 w 2090737"/>
              <a:gd name="connsiteY5" fmla="*/ 11169 h 444556"/>
              <a:gd name="connsiteX6" fmla="*/ 2090737 w 2090737"/>
              <a:gd name="connsiteY6" fmla="*/ 6406 h 444556"/>
              <a:gd name="connsiteX7" fmla="*/ 2085975 w 2090737"/>
              <a:gd name="connsiteY7" fmla="*/ 444556 h 444556"/>
              <a:gd name="connsiteX8" fmla="*/ 38100 w 2090737"/>
              <a:gd name="connsiteY8" fmla="*/ 425506 h 444556"/>
              <a:gd name="connsiteX9" fmla="*/ 0 w 2090737"/>
              <a:gd name="connsiteY9" fmla="*/ 6406 h 444556"/>
              <a:gd name="connsiteX0" fmla="*/ 0 w 2112511"/>
              <a:gd name="connsiteY0" fmla="*/ 6406 h 444556"/>
              <a:gd name="connsiteX1" fmla="*/ 0 w 2112511"/>
              <a:gd name="connsiteY1" fmla="*/ 6406 h 444556"/>
              <a:gd name="connsiteX2" fmla="*/ 1962150 w 2112511"/>
              <a:gd name="connsiteY2" fmla="*/ 30219 h 444556"/>
              <a:gd name="connsiteX3" fmla="*/ 1981200 w 2112511"/>
              <a:gd name="connsiteY3" fmla="*/ 25456 h 444556"/>
              <a:gd name="connsiteX4" fmla="*/ 2057400 w 2112511"/>
              <a:gd name="connsiteY4" fmla="*/ 11169 h 444556"/>
              <a:gd name="connsiteX5" fmla="*/ 2090737 w 2112511"/>
              <a:gd name="connsiteY5" fmla="*/ 6406 h 444556"/>
              <a:gd name="connsiteX6" fmla="*/ 2085975 w 2112511"/>
              <a:gd name="connsiteY6" fmla="*/ 444556 h 444556"/>
              <a:gd name="connsiteX7" fmla="*/ 38100 w 2112511"/>
              <a:gd name="connsiteY7" fmla="*/ 425506 h 444556"/>
              <a:gd name="connsiteX8" fmla="*/ 0 w 2112511"/>
              <a:gd name="connsiteY8" fmla="*/ 6406 h 444556"/>
              <a:gd name="connsiteX0" fmla="*/ 0 w 2137654"/>
              <a:gd name="connsiteY0" fmla="*/ 4954 h 443104"/>
              <a:gd name="connsiteX1" fmla="*/ 0 w 2137654"/>
              <a:gd name="connsiteY1" fmla="*/ 4954 h 443104"/>
              <a:gd name="connsiteX2" fmla="*/ 1962150 w 2137654"/>
              <a:gd name="connsiteY2" fmla="*/ 28767 h 443104"/>
              <a:gd name="connsiteX3" fmla="*/ 2057400 w 2137654"/>
              <a:gd name="connsiteY3" fmla="*/ 9717 h 443104"/>
              <a:gd name="connsiteX4" fmla="*/ 2090737 w 2137654"/>
              <a:gd name="connsiteY4" fmla="*/ 4954 h 443104"/>
              <a:gd name="connsiteX5" fmla="*/ 2085975 w 2137654"/>
              <a:gd name="connsiteY5" fmla="*/ 443104 h 443104"/>
              <a:gd name="connsiteX6" fmla="*/ 38100 w 2137654"/>
              <a:gd name="connsiteY6" fmla="*/ 424054 h 443104"/>
              <a:gd name="connsiteX7" fmla="*/ 0 w 2137654"/>
              <a:gd name="connsiteY7" fmla="*/ 4954 h 443104"/>
              <a:gd name="connsiteX0" fmla="*/ 0 w 2152552"/>
              <a:gd name="connsiteY0" fmla="*/ 25537 h 463687"/>
              <a:gd name="connsiteX1" fmla="*/ 0 w 2152552"/>
              <a:gd name="connsiteY1" fmla="*/ 25537 h 463687"/>
              <a:gd name="connsiteX2" fmla="*/ 1962150 w 2152552"/>
              <a:gd name="connsiteY2" fmla="*/ 49350 h 463687"/>
              <a:gd name="connsiteX3" fmla="*/ 2090737 w 2152552"/>
              <a:gd name="connsiteY3" fmla="*/ 25537 h 463687"/>
              <a:gd name="connsiteX4" fmla="*/ 2085975 w 2152552"/>
              <a:gd name="connsiteY4" fmla="*/ 463687 h 463687"/>
              <a:gd name="connsiteX5" fmla="*/ 38100 w 2152552"/>
              <a:gd name="connsiteY5" fmla="*/ 444637 h 463687"/>
              <a:gd name="connsiteX6" fmla="*/ 0 w 2152552"/>
              <a:gd name="connsiteY6" fmla="*/ 25537 h 463687"/>
              <a:gd name="connsiteX0" fmla="*/ 0 w 2090737"/>
              <a:gd name="connsiteY0" fmla="*/ 0 h 438150"/>
              <a:gd name="connsiteX1" fmla="*/ 0 w 2090737"/>
              <a:gd name="connsiteY1" fmla="*/ 0 h 438150"/>
              <a:gd name="connsiteX2" fmla="*/ 2090737 w 2090737"/>
              <a:gd name="connsiteY2" fmla="*/ 0 h 438150"/>
              <a:gd name="connsiteX3" fmla="*/ 2085975 w 2090737"/>
              <a:gd name="connsiteY3" fmla="*/ 438150 h 438150"/>
              <a:gd name="connsiteX4" fmla="*/ 38100 w 2090737"/>
              <a:gd name="connsiteY4" fmla="*/ 419100 h 438150"/>
              <a:gd name="connsiteX5" fmla="*/ 0 w 2090737"/>
              <a:gd name="connsiteY5" fmla="*/ 0 h 438150"/>
              <a:gd name="connsiteX0" fmla="*/ 4763 w 2095500"/>
              <a:gd name="connsiteY0" fmla="*/ 0 h 438150"/>
              <a:gd name="connsiteX1" fmla="*/ 4763 w 2095500"/>
              <a:gd name="connsiteY1" fmla="*/ 0 h 438150"/>
              <a:gd name="connsiteX2" fmla="*/ 2095500 w 2095500"/>
              <a:gd name="connsiteY2" fmla="*/ 0 h 438150"/>
              <a:gd name="connsiteX3" fmla="*/ 2090738 w 2095500"/>
              <a:gd name="connsiteY3" fmla="*/ 438150 h 438150"/>
              <a:gd name="connsiteX4" fmla="*/ 0 w 2095500"/>
              <a:gd name="connsiteY4" fmla="*/ 428625 h 438150"/>
              <a:gd name="connsiteX5" fmla="*/ 4763 w 2095500"/>
              <a:gd name="connsiteY5" fmla="*/ 0 h 438150"/>
              <a:gd name="connsiteX0" fmla="*/ 151346 w 2246846"/>
              <a:gd name="connsiteY0" fmla="*/ 9525 h 438150"/>
              <a:gd name="connsiteX1" fmla="*/ 156109 w 2246846"/>
              <a:gd name="connsiteY1" fmla="*/ 0 h 438150"/>
              <a:gd name="connsiteX2" fmla="*/ 2246846 w 2246846"/>
              <a:gd name="connsiteY2" fmla="*/ 0 h 438150"/>
              <a:gd name="connsiteX3" fmla="*/ 2242084 w 2246846"/>
              <a:gd name="connsiteY3" fmla="*/ 438150 h 438150"/>
              <a:gd name="connsiteX4" fmla="*/ 151346 w 2246846"/>
              <a:gd name="connsiteY4" fmla="*/ 428625 h 438150"/>
              <a:gd name="connsiteX5" fmla="*/ 151346 w 2246846"/>
              <a:gd name="connsiteY5" fmla="*/ 9525 h 438150"/>
              <a:gd name="connsiteX0" fmla="*/ 151346 w 2246846"/>
              <a:gd name="connsiteY0" fmla="*/ 9525 h 438150"/>
              <a:gd name="connsiteX1" fmla="*/ 156109 w 2246846"/>
              <a:gd name="connsiteY1" fmla="*/ 0 h 438150"/>
              <a:gd name="connsiteX2" fmla="*/ 2246846 w 2246846"/>
              <a:gd name="connsiteY2" fmla="*/ 9525 h 438150"/>
              <a:gd name="connsiteX3" fmla="*/ 2242084 w 2246846"/>
              <a:gd name="connsiteY3" fmla="*/ 438150 h 438150"/>
              <a:gd name="connsiteX4" fmla="*/ 151346 w 2246846"/>
              <a:gd name="connsiteY4" fmla="*/ 428625 h 438150"/>
              <a:gd name="connsiteX5" fmla="*/ 151346 w 2246846"/>
              <a:gd name="connsiteY5" fmla="*/ 9525 h 438150"/>
              <a:gd name="connsiteX0" fmla="*/ 151346 w 2247304"/>
              <a:gd name="connsiteY0" fmla="*/ 9525 h 428625"/>
              <a:gd name="connsiteX1" fmla="*/ 156109 w 2247304"/>
              <a:gd name="connsiteY1" fmla="*/ 0 h 428625"/>
              <a:gd name="connsiteX2" fmla="*/ 2246846 w 2247304"/>
              <a:gd name="connsiteY2" fmla="*/ 9525 h 428625"/>
              <a:gd name="connsiteX3" fmla="*/ 2246846 w 2247304"/>
              <a:gd name="connsiteY3" fmla="*/ 428625 h 428625"/>
              <a:gd name="connsiteX4" fmla="*/ 151346 w 2247304"/>
              <a:gd name="connsiteY4" fmla="*/ 428625 h 428625"/>
              <a:gd name="connsiteX5" fmla="*/ 151346 w 2247304"/>
              <a:gd name="connsiteY5" fmla="*/ 9525 h 428625"/>
              <a:gd name="connsiteX0" fmla="*/ 259268 w 2355226"/>
              <a:gd name="connsiteY0" fmla="*/ 458006 h 458006"/>
              <a:gd name="connsiteX1" fmla="*/ 264031 w 2355226"/>
              <a:gd name="connsiteY1" fmla="*/ 29381 h 458006"/>
              <a:gd name="connsiteX2" fmla="*/ 2354768 w 2355226"/>
              <a:gd name="connsiteY2" fmla="*/ 38906 h 458006"/>
              <a:gd name="connsiteX3" fmla="*/ 2354768 w 2355226"/>
              <a:gd name="connsiteY3" fmla="*/ 458006 h 458006"/>
              <a:gd name="connsiteX4" fmla="*/ 259268 w 2355226"/>
              <a:gd name="connsiteY4" fmla="*/ 458006 h 458006"/>
              <a:gd name="connsiteX0" fmla="*/ 259268 w 2355226"/>
              <a:gd name="connsiteY0" fmla="*/ 428625 h 428625"/>
              <a:gd name="connsiteX1" fmla="*/ 264031 w 2355226"/>
              <a:gd name="connsiteY1" fmla="*/ 0 h 428625"/>
              <a:gd name="connsiteX2" fmla="*/ 2354768 w 2355226"/>
              <a:gd name="connsiteY2" fmla="*/ 9525 h 428625"/>
              <a:gd name="connsiteX3" fmla="*/ 2354768 w 2355226"/>
              <a:gd name="connsiteY3" fmla="*/ 428625 h 428625"/>
              <a:gd name="connsiteX4" fmla="*/ 259268 w 2355226"/>
              <a:gd name="connsiteY4" fmla="*/ 428625 h 428625"/>
              <a:gd name="connsiteX0" fmla="*/ 0 w 2095958"/>
              <a:gd name="connsiteY0" fmla="*/ 428625 h 428625"/>
              <a:gd name="connsiteX1" fmla="*/ 4763 w 2095958"/>
              <a:gd name="connsiteY1" fmla="*/ 0 h 428625"/>
              <a:gd name="connsiteX2" fmla="*/ 2095500 w 2095958"/>
              <a:gd name="connsiteY2" fmla="*/ 9525 h 428625"/>
              <a:gd name="connsiteX3" fmla="*/ 2095500 w 2095958"/>
              <a:gd name="connsiteY3" fmla="*/ 428625 h 428625"/>
              <a:gd name="connsiteX4" fmla="*/ 0 w 2095958"/>
              <a:gd name="connsiteY4" fmla="*/ 428625 h 428625"/>
              <a:gd name="connsiteX0" fmla="*/ 458 w 2096416"/>
              <a:gd name="connsiteY0" fmla="*/ 419100 h 419100"/>
              <a:gd name="connsiteX1" fmla="*/ 458 w 2096416"/>
              <a:gd name="connsiteY1" fmla="*/ 1 h 419100"/>
              <a:gd name="connsiteX2" fmla="*/ 2095958 w 2096416"/>
              <a:gd name="connsiteY2" fmla="*/ 0 h 419100"/>
              <a:gd name="connsiteX3" fmla="*/ 2095958 w 2096416"/>
              <a:gd name="connsiteY3" fmla="*/ 419100 h 419100"/>
              <a:gd name="connsiteX4" fmla="*/ 458 w 2096416"/>
              <a:gd name="connsiteY4" fmla="*/ 419100 h 419100"/>
              <a:gd name="connsiteX0" fmla="*/ 458 w 2096416"/>
              <a:gd name="connsiteY0" fmla="*/ 419100 h 419100"/>
              <a:gd name="connsiteX1" fmla="*/ 458 w 2096416"/>
              <a:gd name="connsiteY1" fmla="*/ 0 h 419100"/>
              <a:gd name="connsiteX2" fmla="*/ 2095958 w 2096416"/>
              <a:gd name="connsiteY2" fmla="*/ 0 h 419100"/>
              <a:gd name="connsiteX3" fmla="*/ 2095958 w 2096416"/>
              <a:gd name="connsiteY3" fmla="*/ 419100 h 419100"/>
              <a:gd name="connsiteX4" fmla="*/ 458 w 2096416"/>
              <a:gd name="connsiteY4" fmla="*/ 419100 h 4191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2096416" h="419100">
                <a:moveTo>
                  <a:pt x="458" y="419100"/>
                </a:moveTo>
                <a:cubicBezTo>
                  <a:pt x="2046" y="276225"/>
                  <a:pt x="-1130" y="142875"/>
                  <a:pt x="458" y="0"/>
                </a:cubicBezTo>
                <a:lnTo>
                  <a:pt x="2095958" y="0"/>
                </a:lnTo>
                <a:cubicBezTo>
                  <a:pt x="2094371" y="146050"/>
                  <a:pt x="2097545" y="273050"/>
                  <a:pt x="2095958" y="419100"/>
                </a:cubicBezTo>
                <a:lnTo>
                  <a:pt x="458" y="419100"/>
                </a:lnTo>
                <a:close/>
              </a:path>
            </a:pathLst>
          </a:custGeom>
          <a:solidFill>
            <a:srgbClr val="FAAFEB"/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8.1">
            <a:extLst>
              <a:ext uri="{FF2B5EF4-FFF2-40B4-BE49-F238E27FC236}">
                <a16:creationId xmlns:a16="http://schemas.microsoft.com/office/drawing/2014/main" xmlns="" id="{00000000-0008-0000-0200-000004000000}"/>
              </a:ext>
            </a:extLst>
          </xdr:cNvPr>
          <xdr:cNvSpPr/>
        </xdr:nvSpPr>
        <xdr:spPr>
          <a:xfrm>
            <a:off x="7469187" y="2120901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5" name="8.2">
            <a:extLst>
              <a:ext uri="{FF2B5EF4-FFF2-40B4-BE49-F238E27FC236}">
                <a16:creationId xmlns:a16="http://schemas.microsoft.com/office/drawing/2014/main" xmlns="" id="{00000000-0008-0000-0200-000005000000}"/>
              </a:ext>
            </a:extLst>
          </xdr:cNvPr>
          <xdr:cNvSpPr/>
        </xdr:nvSpPr>
        <xdr:spPr>
          <a:xfrm>
            <a:off x="7467600" y="2551113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6" name="8.3">
            <a:extLst>
              <a:ext uri="{FF2B5EF4-FFF2-40B4-BE49-F238E27FC236}">
                <a16:creationId xmlns:a16="http://schemas.microsoft.com/office/drawing/2014/main" xmlns="" id="{00000000-0008-0000-0200-000006000000}"/>
              </a:ext>
            </a:extLst>
          </xdr:cNvPr>
          <xdr:cNvSpPr/>
        </xdr:nvSpPr>
        <xdr:spPr>
          <a:xfrm>
            <a:off x="7467600" y="2986088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7" name="8.4">
            <a:extLst>
              <a:ext uri="{FF2B5EF4-FFF2-40B4-BE49-F238E27FC236}">
                <a16:creationId xmlns:a16="http://schemas.microsoft.com/office/drawing/2014/main" xmlns="" id="{00000000-0008-0000-0200-000007000000}"/>
              </a:ext>
            </a:extLst>
          </xdr:cNvPr>
          <xdr:cNvSpPr/>
        </xdr:nvSpPr>
        <xdr:spPr>
          <a:xfrm>
            <a:off x="7467600" y="3406775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8" name="8.5">
            <a:extLst>
              <a:ext uri="{FF2B5EF4-FFF2-40B4-BE49-F238E27FC236}">
                <a16:creationId xmlns:a16="http://schemas.microsoft.com/office/drawing/2014/main" xmlns="" id="{00000000-0008-0000-0200-000008000000}"/>
              </a:ext>
            </a:extLst>
          </xdr:cNvPr>
          <xdr:cNvSpPr/>
        </xdr:nvSpPr>
        <xdr:spPr>
          <a:xfrm>
            <a:off x="7469187" y="3830637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6</xdr:col>
      <xdr:colOff>581025</xdr:colOff>
      <xdr:row>1</xdr:row>
      <xdr:rowOff>704850</xdr:rowOff>
    </xdr:from>
    <xdr:to>
      <xdr:col>7</xdr:col>
      <xdr:colOff>657226</xdr:colOff>
      <xdr:row>1</xdr:row>
      <xdr:rowOff>2409825</xdr:rowOff>
    </xdr:to>
    <xdr:grpSp>
      <xdr:nvGrpSpPr>
        <xdr:cNvPr id="9" name="N"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GrpSpPr/>
      </xdr:nvGrpSpPr>
      <xdr:grpSpPr>
        <a:xfrm rot="5400000">
          <a:off x="5214938" y="3328987"/>
          <a:ext cx="1704975" cy="914401"/>
          <a:chOff x="1276350" y="1952623"/>
          <a:chExt cx="1704975" cy="838201"/>
        </a:xfrm>
      </xdr:grpSpPr>
      <xdr:sp macro="" textlink="">
        <xdr:nvSpPr>
          <xdr:cNvPr id="10" name="3.0">
            <a:extLst>
              <a:ext uri="{FF2B5EF4-FFF2-40B4-BE49-F238E27FC236}">
                <a16:creationId xmlns:a16="http://schemas.microsoft.com/office/drawing/2014/main" xmlns="" id="{00000000-0008-0000-0200-00000A000000}"/>
              </a:ext>
            </a:extLst>
          </xdr:cNvPr>
          <xdr:cNvSpPr>
            <a:spLocks noChangeAspect="1"/>
          </xdr:cNvSpPr>
        </xdr:nvSpPr>
        <xdr:spPr>
          <a:xfrm rot="10800000" flipH="1">
            <a:off x="1276350" y="1952623"/>
            <a:ext cx="1704975" cy="838201"/>
          </a:xfrm>
          <a:custGeom>
            <a:avLst/>
            <a:gdLst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33500 w 1724025"/>
              <a:gd name="connsiteY3" fmla="*/ 428625 h 809625"/>
              <a:gd name="connsiteX4" fmla="*/ 1724025 w 1724025"/>
              <a:gd name="connsiteY4" fmla="*/ 428625 h 809625"/>
              <a:gd name="connsiteX5" fmla="*/ 1724025 w 1724025"/>
              <a:gd name="connsiteY5" fmla="*/ 19050 h 809625"/>
              <a:gd name="connsiteX6" fmla="*/ 9239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33500 w 1724025"/>
              <a:gd name="connsiteY3" fmla="*/ 428625 h 809625"/>
              <a:gd name="connsiteX4" fmla="*/ 1724025 w 1724025"/>
              <a:gd name="connsiteY4" fmla="*/ 428625 h 809625"/>
              <a:gd name="connsiteX5" fmla="*/ 1724025 w 1724025"/>
              <a:gd name="connsiteY5" fmla="*/ 19050 h 809625"/>
              <a:gd name="connsiteX6" fmla="*/ 8858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33500 w 1724025"/>
              <a:gd name="connsiteY3" fmla="*/ 428625 h 809625"/>
              <a:gd name="connsiteX4" fmla="*/ 1724025 w 1724025"/>
              <a:gd name="connsiteY4" fmla="*/ 428625 h 809625"/>
              <a:gd name="connsiteX5" fmla="*/ 1724025 w 1724025"/>
              <a:gd name="connsiteY5" fmla="*/ 0 h 809625"/>
              <a:gd name="connsiteX6" fmla="*/ 8858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09625"/>
              <a:gd name="connsiteX1" fmla="*/ 38100 w 1724025"/>
              <a:gd name="connsiteY1" fmla="*/ 809625 h 809625"/>
              <a:gd name="connsiteX2" fmla="*/ 1295400 w 1724025"/>
              <a:gd name="connsiteY2" fmla="*/ 800100 h 809625"/>
              <a:gd name="connsiteX3" fmla="*/ 1304925 w 1724025"/>
              <a:gd name="connsiteY3" fmla="*/ 419100 h 809625"/>
              <a:gd name="connsiteX4" fmla="*/ 1724025 w 1724025"/>
              <a:gd name="connsiteY4" fmla="*/ 428625 h 809625"/>
              <a:gd name="connsiteX5" fmla="*/ 1724025 w 1724025"/>
              <a:gd name="connsiteY5" fmla="*/ 0 h 809625"/>
              <a:gd name="connsiteX6" fmla="*/ 885825 w 1724025"/>
              <a:gd name="connsiteY6" fmla="*/ 0 h 809625"/>
              <a:gd name="connsiteX7" fmla="*/ 904875 w 1724025"/>
              <a:gd name="connsiteY7" fmla="*/ 381000 h 809625"/>
              <a:gd name="connsiteX8" fmla="*/ 0 w 1724025"/>
              <a:gd name="connsiteY8" fmla="*/ 409575 h 809625"/>
              <a:gd name="connsiteX0" fmla="*/ 0 w 1724025"/>
              <a:gd name="connsiteY0" fmla="*/ 409575 h 838200"/>
              <a:gd name="connsiteX1" fmla="*/ 38100 w 1724025"/>
              <a:gd name="connsiteY1" fmla="*/ 809625 h 838200"/>
              <a:gd name="connsiteX2" fmla="*/ 1314450 w 1724025"/>
              <a:gd name="connsiteY2" fmla="*/ 838200 h 838200"/>
              <a:gd name="connsiteX3" fmla="*/ 1304925 w 1724025"/>
              <a:gd name="connsiteY3" fmla="*/ 419100 h 838200"/>
              <a:gd name="connsiteX4" fmla="*/ 1724025 w 1724025"/>
              <a:gd name="connsiteY4" fmla="*/ 428625 h 838200"/>
              <a:gd name="connsiteX5" fmla="*/ 1724025 w 1724025"/>
              <a:gd name="connsiteY5" fmla="*/ 0 h 838200"/>
              <a:gd name="connsiteX6" fmla="*/ 885825 w 1724025"/>
              <a:gd name="connsiteY6" fmla="*/ 0 h 838200"/>
              <a:gd name="connsiteX7" fmla="*/ 904875 w 1724025"/>
              <a:gd name="connsiteY7" fmla="*/ 381000 h 838200"/>
              <a:gd name="connsiteX8" fmla="*/ 0 w 1724025"/>
              <a:gd name="connsiteY8" fmla="*/ 409575 h 838200"/>
              <a:gd name="connsiteX0" fmla="*/ 0 w 1724025"/>
              <a:gd name="connsiteY0" fmla="*/ 409575 h 838200"/>
              <a:gd name="connsiteX1" fmla="*/ 38100 w 1724025"/>
              <a:gd name="connsiteY1" fmla="*/ 809625 h 838200"/>
              <a:gd name="connsiteX2" fmla="*/ 1314450 w 1724025"/>
              <a:gd name="connsiteY2" fmla="*/ 838200 h 838200"/>
              <a:gd name="connsiteX3" fmla="*/ 1314450 w 1724025"/>
              <a:gd name="connsiteY3" fmla="*/ 419099 h 838200"/>
              <a:gd name="connsiteX4" fmla="*/ 1724025 w 1724025"/>
              <a:gd name="connsiteY4" fmla="*/ 428625 h 838200"/>
              <a:gd name="connsiteX5" fmla="*/ 1724025 w 1724025"/>
              <a:gd name="connsiteY5" fmla="*/ 0 h 838200"/>
              <a:gd name="connsiteX6" fmla="*/ 885825 w 1724025"/>
              <a:gd name="connsiteY6" fmla="*/ 0 h 838200"/>
              <a:gd name="connsiteX7" fmla="*/ 904875 w 1724025"/>
              <a:gd name="connsiteY7" fmla="*/ 381000 h 838200"/>
              <a:gd name="connsiteX8" fmla="*/ 0 w 1724025"/>
              <a:gd name="connsiteY8" fmla="*/ 409575 h 838200"/>
              <a:gd name="connsiteX0" fmla="*/ 0 w 1733550"/>
              <a:gd name="connsiteY0" fmla="*/ 409575 h 838200"/>
              <a:gd name="connsiteX1" fmla="*/ 38100 w 1733550"/>
              <a:gd name="connsiteY1" fmla="*/ 809625 h 838200"/>
              <a:gd name="connsiteX2" fmla="*/ 1314450 w 1733550"/>
              <a:gd name="connsiteY2" fmla="*/ 838200 h 838200"/>
              <a:gd name="connsiteX3" fmla="*/ 1314450 w 1733550"/>
              <a:gd name="connsiteY3" fmla="*/ 419099 h 838200"/>
              <a:gd name="connsiteX4" fmla="*/ 1733550 w 1733550"/>
              <a:gd name="connsiteY4" fmla="*/ 419099 h 838200"/>
              <a:gd name="connsiteX5" fmla="*/ 1724025 w 1733550"/>
              <a:gd name="connsiteY5" fmla="*/ 0 h 838200"/>
              <a:gd name="connsiteX6" fmla="*/ 885825 w 1733550"/>
              <a:gd name="connsiteY6" fmla="*/ 0 h 838200"/>
              <a:gd name="connsiteX7" fmla="*/ 904875 w 1733550"/>
              <a:gd name="connsiteY7" fmla="*/ 381000 h 838200"/>
              <a:gd name="connsiteX8" fmla="*/ 0 w 1733550"/>
              <a:gd name="connsiteY8" fmla="*/ 409575 h 838200"/>
              <a:gd name="connsiteX0" fmla="*/ 0 w 1733550"/>
              <a:gd name="connsiteY0" fmla="*/ 409576 h 838201"/>
              <a:gd name="connsiteX1" fmla="*/ 38100 w 1733550"/>
              <a:gd name="connsiteY1" fmla="*/ 809626 h 838201"/>
              <a:gd name="connsiteX2" fmla="*/ 1314450 w 1733550"/>
              <a:gd name="connsiteY2" fmla="*/ 838201 h 838201"/>
              <a:gd name="connsiteX3" fmla="*/ 1314450 w 1733550"/>
              <a:gd name="connsiteY3" fmla="*/ 419100 h 838201"/>
              <a:gd name="connsiteX4" fmla="*/ 1733550 w 1733550"/>
              <a:gd name="connsiteY4" fmla="*/ 419100 h 838201"/>
              <a:gd name="connsiteX5" fmla="*/ 1733549 w 1733550"/>
              <a:gd name="connsiteY5" fmla="*/ 0 h 838201"/>
              <a:gd name="connsiteX6" fmla="*/ 885825 w 1733550"/>
              <a:gd name="connsiteY6" fmla="*/ 1 h 838201"/>
              <a:gd name="connsiteX7" fmla="*/ 904875 w 1733550"/>
              <a:gd name="connsiteY7" fmla="*/ 381001 h 838201"/>
              <a:gd name="connsiteX8" fmla="*/ 0 w 1733550"/>
              <a:gd name="connsiteY8" fmla="*/ 409576 h 838201"/>
              <a:gd name="connsiteX0" fmla="*/ 0 w 1733550"/>
              <a:gd name="connsiteY0" fmla="*/ 409576 h 838201"/>
              <a:gd name="connsiteX1" fmla="*/ 38100 w 1733550"/>
              <a:gd name="connsiteY1" fmla="*/ 809626 h 838201"/>
              <a:gd name="connsiteX2" fmla="*/ 1314450 w 1733550"/>
              <a:gd name="connsiteY2" fmla="*/ 838201 h 838201"/>
              <a:gd name="connsiteX3" fmla="*/ 1314450 w 1733550"/>
              <a:gd name="connsiteY3" fmla="*/ 419100 h 838201"/>
              <a:gd name="connsiteX4" fmla="*/ 1733550 w 1733550"/>
              <a:gd name="connsiteY4" fmla="*/ 419100 h 838201"/>
              <a:gd name="connsiteX5" fmla="*/ 1733549 w 1733550"/>
              <a:gd name="connsiteY5" fmla="*/ 0 h 838201"/>
              <a:gd name="connsiteX6" fmla="*/ 895349 w 1733550"/>
              <a:gd name="connsiteY6" fmla="*/ 1 h 838201"/>
              <a:gd name="connsiteX7" fmla="*/ 904875 w 1733550"/>
              <a:gd name="connsiteY7" fmla="*/ 381001 h 838201"/>
              <a:gd name="connsiteX8" fmla="*/ 0 w 1733550"/>
              <a:gd name="connsiteY8" fmla="*/ 409576 h 838201"/>
              <a:gd name="connsiteX0" fmla="*/ 0 w 1733550"/>
              <a:gd name="connsiteY0" fmla="*/ 409576 h 838201"/>
              <a:gd name="connsiteX1" fmla="*/ 38100 w 1733550"/>
              <a:gd name="connsiteY1" fmla="*/ 809626 h 838201"/>
              <a:gd name="connsiteX2" fmla="*/ 1314450 w 1733550"/>
              <a:gd name="connsiteY2" fmla="*/ 838201 h 838201"/>
              <a:gd name="connsiteX3" fmla="*/ 1314450 w 1733550"/>
              <a:gd name="connsiteY3" fmla="*/ 419100 h 838201"/>
              <a:gd name="connsiteX4" fmla="*/ 1733550 w 1733550"/>
              <a:gd name="connsiteY4" fmla="*/ 419100 h 838201"/>
              <a:gd name="connsiteX5" fmla="*/ 1733549 w 1733550"/>
              <a:gd name="connsiteY5" fmla="*/ 0 h 838201"/>
              <a:gd name="connsiteX6" fmla="*/ 895349 w 1733550"/>
              <a:gd name="connsiteY6" fmla="*/ 1 h 838201"/>
              <a:gd name="connsiteX7" fmla="*/ 895349 w 1733550"/>
              <a:gd name="connsiteY7" fmla="*/ 419101 h 838201"/>
              <a:gd name="connsiteX8" fmla="*/ 0 w 1733550"/>
              <a:gd name="connsiteY8" fmla="*/ 409576 h 838201"/>
              <a:gd name="connsiteX0" fmla="*/ 19049 w 1695450"/>
              <a:gd name="connsiteY0" fmla="*/ 419101 h 838201"/>
              <a:gd name="connsiteX1" fmla="*/ 0 w 1695450"/>
              <a:gd name="connsiteY1" fmla="*/ 809626 h 838201"/>
              <a:gd name="connsiteX2" fmla="*/ 1276350 w 1695450"/>
              <a:gd name="connsiteY2" fmla="*/ 838201 h 838201"/>
              <a:gd name="connsiteX3" fmla="*/ 1276350 w 1695450"/>
              <a:gd name="connsiteY3" fmla="*/ 419100 h 838201"/>
              <a:gd name="connsiteX4" fmla="*/ 1695450 w 1695450"/>
              <a:gd name="connsiteY4" fmla="*/ 419100 h 838201"/>
              <a:gd name="connsiteX5" fmla="*/ 1695449 w 1695450"/>
              <a:gd name="connsiteY5" fmla="*/ 0 h 838201"/>
              <a:gd name="connsiteX6" fmla="*/ 857249 w 1695450"/>
              <a:gd name="connsiteY6" fmla="*/ 1 h 838201"/>
              <a:gd name="connsiteX7" fmla="*/ 857249 w 1695450"/>
              <a:gd name="connsiteY7" fmla="*/ 419101 h 838201"/>
              <a:gd name="connsiteX8" fmla="*/ 19049 w 1695450"/>
              <a:gd name="connsiteY8" fmla="*/ 419101 h 838201"/>
              <a:gd name="connsiteX0" fmla="*/ 0 w 1676401"/>
              <a:gd name="connsiteY0" fmla="*/ 419101 h 838201"/>
              <a:gd name="connsiteX1" fmla="*/ 0 w 1676401"/>
              <a:gd name="connsiteY1" fmla="*/ 838201 h 838201"/>
              <a:gd name="connsiteX2" fmla="*/ 1257301 w 1676401"/>
              <a:gd name="connsiteY2" fmla="*/ 838201 h 838201"/>
              <a:gd name="connsiteX3" fmla="*/ 1257301 w 1676401"/>
              <a:gd name="connsiteY3" fmla="*/ 419100 h 838201"/>
              <a:gd name="connsiteX4" fmla="*/ 1676401 w 1676401"/>
              <a:gd name="connsiteY4" fmla="*/ 419100 h 838201"/>
              <a:gd name="connsiteX5" fmla="*/ 1676400 w 1676401"/>
              <a:gd name="connsiteY5" fmla="*/ 0 h 838201"/>
              <a:gd name="connsiteX6" fmla="*/ 838200 w 1676401"/>
              <a:gd name="connsiteY6" fmla="*/ 1 h 838201"/>
              <a:gd name="connsiteX7" fmla="*/ 838200 w 1676401"/>
              <a:gd name="connsiteY7" fmla="*/ 419101 h 838201"/>
              <a:gd name="connsiteX8" fmla="*/ 0 w 1676401"/>
              <a:gd name="connsiteY8" fmla="*/ 419101 h 83820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676401" h="838201">
                <a:moveTo>
                  <a:pt x="0" y="419101"/>
                </a:moveTo>
                <a:lnTo>
                  <a:pt x="0" y="838201"/>
                </a:lnTo>
                <a:lnTo>
                  <a:pt x="1257301" y="838201"/>
                </a:lnTo>
                <a:lnTo>
                  <a:pt x="1257301" y="419100"/>
                </a:lnTo>
                <a:lnTo>
                  <a:pt x="1676401" y="419100"/>
                </a:lnTo>
                <a:cubicBezTo>
                  <a:pt x="1676401" y="279400"/>
                  <a:pt x="1676400" y="139700"/>
                  <a:pt x="1676400" y="0"/>
                </a:cubicBezTo>
                <a:lnTo>
                  <a:pt x="838200" y="1"/>
                </a:lnTo>
                <a:lnTo>
                  <a:pt x="838200" y="419101"/>
                </a:lnTo>
                <a:lnTo>
                  <a:pt x="0" y="419101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3.1">
            <a:extLst>
              <a:ext uri="{FF2B5EF4-FFF2-40B4-BE49-F238E27FC236}">
                <a16:creationId xmlns:a16="http://schemas.microsoft.com/office/drawing/2014/main" xmlns="" id="{00000000-0008-0000-0200-00000B000000}"/>
              </a:ext>
            </a:extLst>
          </xdr:cNvPr>
          <xdr:cNvSpPr>
            <a:spLocks/>
          </xdr:cNvSpPr>
        </xdr:nvSpPr>
        <xdr:spPr>
          <a:xfrm>
            <a:off x="1430338" y="2129717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2" name="3.2">
            <a:extLst>
              <a:ext uri="{FF2B5EF4-FFF2-40B4-BE49-F238E27FC236}">
                <a16:creationId xmlns:a16="http://schemas.microsoft.com/office/drawing/2014/main" xmlns="" id="{00000000-0008-0000-0200-00000C000000}"/>
              </a:ext>
            </a:extLst>
          </xdr:cNvPr>
          <xdr:cNvSpPr/>
        </xdr:nvSpPr>
        <xdr:spPr>
          <a:xfrm>
            <a:off x="1862137" y="2127250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3" name="3.3">
            <a:extLst>
              <a:ext uri="{FF2B5EF4-FFF2-40B4-BE49-F238E27FC236}">
                <a16:creationId xmlns:a16="http://schemas.microsoft.com/office/drawing/2014/main" xmlns="" id="{00000000-0008-0000-0200-00000D000000}"/>
              </a:ext>
            </a:extLst>
          </xdr:cNvPr>
          <xdr:cNvSpPr/>
        </xdr:nvSpPr>
        <xdr:spPr>
          <a:xfrm>
            <a:off x="2292350" y="2122487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4" name="3.4">
            <a:extLst>
              <a:ext uri="{FF2B5EF4-FFF2-40B4-BE49-F238E27FC236}">
                <a16:creationId xmlns:a16="http://schemas.microsoft.com/office/drawing/2014/main" xmlns="" id="{00000000-0008-0000-0200-00000E000000}"/>
              </a:ext>
            </a:extLst>
          </xdr:cNvPr>
          <xdr:cNvSpPr/>
        </xdr:nvSpPr>
        <xdr:spPr>
          <a:xfrm>
            <a:off x="2295525" y="2536826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5" name="3.5">
            <a:extLst>
              <a:ext uri="{FF2B5EF4-FFF2-40B4-BE49-F238E27FC236}">
                <a16:creationId xmlns:a16="http://schemas.microsoft.com/office/drawing/2014/main" xmlns="" id="{00000000-0008-0000-0200-00000F000000}"/>
              </a:ext>
            </a:extLst>
          </xdr:cNvPr>
          <xdr:cNvSpPr/>
        </xdr:nvSpPr>
        <xdr:spPr>
          <a:xfrm>
            <a:off x="2724150" y="2533650"/>
            <a:ext cx="72000" cy="72000"/>
          </a:xfrm>
          <a:prstGeom prst="ellipse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7</xdr:col>
      <xdr:colOff>685800</xdr:colOff>
      <xdr:row>1</xdr:row>
      <xdr:rowOff>990600</xdr:rowOff>
    </xdr:from>
    <xdr:to>
      <xdr:col>9</xdr:col>
      <xdr:colOff>420017</xdr:colOff>
      <xdr:row>1</xdr:row>
      <xdr:rowOff>2257883</xdr:rowOff>
    </xdr:to>
    <xdr:grpSp>
      <xdr:nvGrpSpPr>
        <xdr:cNvPr id="16" name="T">
          <a:extLst>
            <a:ext uri="{FF2B5EF4-FFF2-40B4-BE49-F238E27FC236}">
              <a16:creationId xmlns:a16="http://schemas.microsoft.com/office/drawing/2014/main" xmlns="" id="{00000000-0008-0000-0200-000010000000}"/>
            </a:ext>
          </a:extLst>
        </xdr:cNvPr>
        <xdr:cNvGrpSpPr/>
      </xdr:nvGrpSpPr>
      <xdr:grpSpPr>
        <a:xfrm>
          <a:off x="6553200" y="3219450"/>
          <a:ext cx="1410617" cy="1267283"/>
          <a:chOff x="7296150" y="1957387"/>
          <a:chExt cx="1258217" cy="1276349"/>
        </a:xfrm>
      </xdr:grpSpPr>
      <xdr:sp macro="" textlink="">
        <xdr:nvSpPr>
          <xdr:cNvPr id="17" name="9.0">
            <a:extLst>
              <a:ext uri="{FF2B5EF4-FFF2-40B4-BE49-F238E27FC236}">
                <a16:creationId xmlns:a16="http://schemas.microsoft.com/office/drawing/2014/main" xmlns="" id="{00000000-0008-0000-0200-000011000000}"/>
              </a:ext>
            </a:extLst>
          </xdr:cNvPr>
          <xdr:cNvSpPr>
            <a:spLocks noChangeAspect="1"/>
          </xdr:cNvSpPr>
        </xdr:nvSpPr>
        <xdr:spPr>
          <a:xfrm rot="10800000">
            <a:off x="7296150" y="1957387"/>
            <a:ext cx="1258217" cy="1276349"/>
          </a:xfrm>
          <a:custGeom>
            <a:avLst/>
            <a:gdLst>
              <a:gd name="connsiteX0" fmla="*/ 428625 w 1266825"/>
              <a:gd name="connsiteY0" fmla="*/ 0 h 1266825"/>
              <a:gd name="connsiteX1" fmla="*/ 833437 w 1266825"/>
              <a:gd name="connsiteY1" fmla="*/ 4762 h 1266825"/>
              <a:gd name="connsiteX2" fmla="*/ 847725 w 1266825"/>
              <a:gd name="connsiteY2" fmla="*/ 419100 h 1266825"/>
              <a:gd name="connsiteX3" fmla="*/ 842962 w 1266825"/>
              <a:gd name="connsiteY3" fmla="*/ 838200 h 1266825"/>
              <a:gd name="connsiteX4" fmla="*/ 1252537 w 1266825"/>
              <a:gd name="connsiteY4" fmla="*/ 847725 h 1266825"/>
              <a:gd name="connsiteX5" fmla="*/ 1266825 w 1266825"/>
              <a:gd name="connsiteY5" fmla="*/ 1266825 h 1266825"/>
              <a:gd name="connsiteX6" fmla="*/ 19050 w 1266825"/>
              <a:gd name="connsiteY6" fmla="*/ 1262062 h 1266825"/>
              <a:gd name="connsiteX7" fmla="*/ 0 w 1266825"/>
              <a:gd name="connsiteY7" fmla="*/ 852487 h 1266825"/>
              <a:gd name="connsiteX8" fmla="*/ 423862 w 1266825"/>
              <a:gd name="connsiteY8" fmla="*/ 838200 h 1266825"/>
              <a:gd name="connsiteX9" fmla="*/ 428625 w 1266825"/>
              <a:gd name="connsiteY9" fmla="*/ 0 h 1266825"/>
              <a:gd name="connsiteX0" fmla="*/ 423862 w 1266825"/>
              <a:gd name="connsiteY0" fmla="*/ 0 h 1262063"/>
              <a:gd name="connsiteX1" fmla="*/ 833437 w 1266825"/>
              <a:gd name="connsiteY1" fmla="*/ 0 h 1262063"/>
              <a:gd name="connsiteX2" fmla="*/ 847725 w 1266825"/>
              <a:gd name="connsiteY2" fmla="*/ 414338 h 1262063"/>
              <a:gd name="connsiteX3" fmla="*/ 842962 w 1266825"/>
              <a:gd name="connsiteY3" fmla="*/ 833438 h 1262063"/>
              <a:gd name="connsiteX4" fmla="*/ 1252537 w 1266825"/>
              <a:gd name="connsiteY4" fmla="*/ 842963 h 1262063"/>
              <a:gd name="connsiteX5" fmla="*/ 1266825 w 1266825"/>
              <a:gd name="connsiteY5" fmla="*/ 1262063 h 1262063"/>
              <a:gd name="connsiteX6" fmla="*/ 19050 w 1266825"/>
              <a:gd name="connsiteY6" fmla="*/ 1257300 h 1262063"/>
              <a:gd name="connsiteX7" fmla="*/ 0 w 1266825"/>
              <a:gd name="connsiteY7" fmla="*/ 847725 h 1262063"/>
              <a:gd name="connsiteX8" fmla="*/ 423862 w 1266825"/>
              <a:gd name="connsiteY8" fmla="*/ 833438 h 1262063"/>
              <a:gd name="connsiteX9" fmla="*/ 423862 w 1266825"/>
              <a:gd name="connsiteY9" fmla="*/ 0 h 1262063"/>
              <a:gd name="connsiteX0" fmla="*/ 423862 w 1266825"/>
              <a:gd name="connsiteY0" fmla="*/ 0 h 1262063"/>
              <a:gd name="connsiteX1" fmla="*/ 842962 w 1266825"/>
              <a:gd name="connsiteY1" fmla="*/ 0 h 1262063"/>
              <a:gd name="connsiteX2" fmla="*/ 847725 w 1266825"/>
              <a:gd name="connsiteY2" fmla="*/ 414338 h 1262063"/>
              <a:gd name="connsiteX3" fmla="*/ 842962 w 1266825"/>
              <a:gd name="connsiteY3" fmla="*/ 833438 h 1262063"/>
              <a:gd name="connsiteX4" fmla="*/ 1252537 w 1266825"/>
              <a:gd name="connsiteY4" fmla="*/ 842963 h 1262063"/>
              <a:gd name="connsiteX5" fmla="*/ 1266825 w 1266825"/>
              <a:gd name="connsiteY5" fmla="*/ 1262063 h 1262063"/>
              <a:gd name="connsiteX6" fmla="*/ 19050 w 1266825"/>
              <a:gd name="connsiteY6" fmla="*/ 1257300 h 1262063"/>
              <a:gd name="connsiteX7" fmla="*/ 0 w 1266825"/>
              <a:gd name="connsiteY7" fmla="*/ 847725 h 1262063"/>
              <a:gd name="connsiteX8" fmla="*/ 423862 w 1266825"/>
              <a:gd name="connsiteY8" fmla="*/ 833438 h 1262063"/>
              <a:gd name="connsiteX9" fmla="*/ 423862 w 1266825"/>
              <a:gd name="connsiteY9" fmla="*/ 0 h 1262063"/>
              <a:gd name="connsiteX0" fmla="*/ 423862 w 1266825"/>
              <a:gd name="connsiteY0" fmla="*/ 0 h 1262063"/>
              <a:gd name="connsiteX1" fmla="*/ 842962 w 1266825"/>
              <a:gd name="connsiteY1" fmla="*/ 0 h 1262063"/>
              <a:gd name="connsiteX2" fmla="*/ 847725 w 1266825"/>
              <a:gd name="connsiteY2" fmla="*/ 414338 h 1262063"/>
              <a:gd name="connsiteX3" fmla="*/ 842962 w 1266825"/>
              <a:gd name="connsiteY3" fmla="*/ 833438 h 1262063"/>
              <a:gd name="connsiteX4" fmla="*/ 1262062 w 1266825"/>
              <a:gd name="connsiteY4" fmla="*/ 838200 h 1262063"/>
              <a:gd name="connsiteX5" fmla="*/ 1266825 w 1266825"/>
              <a:gd name="connsiteY5" fmla="*/ 1262063 h 1262063"/>
              <a:gd name="connsiteX6" fmla="*/ 19050 w 1266825"/>
              <a:gd name="connsiteY6" fmla="*/ 1257300 h 1262063"/>
              <a:gd name="connsiteX7" fmla="*/ 0 w 1266825"/>
              <a:gd name="connsiteY7" fmla="*/ 847725 h 1262063"/>
              <a:gd name="connsiteX8" fmla="*/ 423862 w 1266825"/>
              <a:gd name="connsiteY8" fmla="*/ 833438 h 1262063"/>
              <a:gd name="connsiteX9" fmla="*/ 423862 w 1266825"/>
              <a:gd name="connsiteY9" fmla="*/ 0 h 1262063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7725 w 1262520"/>
              <a:gd name="connsiteY2" fmla="*/ 414338 h 1257300"/>
              <a:gd name="connsiteX3" fmla="*/ 842962 w 1262520"/>
              <a:gd name="connsiteY3" fmla="*/ 833438 h 1257300"/>
              <a:gd name="connsiteX4" fmla="*/ 1262062 w 1262520"/>
              <a:gd name="connsiteY4" fmla="*/ 838200 h 1257300"/>
              <a:gd name="connsiteX5" fmla="*/ 1262062 w 1262520"/>
              <a:gd name="connsiteY5" fmla="*/ 1257300 h 1257300"/>
              <a:gd name="connsiteX6" fmla="*/ 19050 w 1262520"/>
              <a:gd name="connsiteY6" fmla="*/ 1257300 h 1257300"/>
              <a:gd name="connsiteX7" fmla="*/ 0 w 1262520"/>
              <a:gd name="connsiteY7" fmla="*/ 847725 h 1257300"/>
              <a:gd name="connsiteX8" fmla="*/ 423862 w 1262520"/>
              <a:gd name="connsiteY8" fmla="*/ 833438 h 1257300"/>
              <a:gd name="connsiteX9" fmla="*/ 423862 w 1262520"/>
              <a:gd name="connsiteY9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7725 w 1262520"/>
              <a:gd name="connsiteY2" fmla="*/ 414338 h 1257300"/>
              <a:gd name="connsiteX3" fmla="*/ 842962 w 1262520"/>
              <a:gd name="connsiteY3" fmla="*/ 833438 h 1257300"/>
              <a:gd name="connsiteX4" fmla="*/ 1262062 w 1262520"/>
              <a:gd name="connsiteY4" fmla="*/ 838200 h 1257300"/>
              <a:gd name="connsiteX5" fmla="*/ 1262062 w 1262520"/>
              <a:gd name="connsiteY5" fmla="*/ 1257300 h 1257300"/>
              <a:gd name="connsiteX6" fmla="*/ 4762 w 1262520"/>
              <a:gd name="connsiteY6" fmla="*/ 1257300 h 1257300"/>
              <a:gd name="connsiteX7" fmla="*/ 0 w 1262520"/>
              <a:gd name="connsiteY7" fmla="*/ 847725 h 1257300"/>
              <a:gd name="connsiteX8" fmla="*/ 423862 w 1262520"/>
              <a:gd name="connsiteY8" fmla="*/ 833438 h 1257300"/>
              <a:gd name="connsiteX9" fmla="*/ 423862 w 1262520"/>
              <a:gd name="connsiteY9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7725 w 1262520"/>
              <a:gd name="connsiteY2" fmla="*/ 414338 h 1257300"/>
              <a:gd name="connsiteX3" fmla="*/ 842962 w 1262520"/>
              <a:gd name="connsiteY3" fmla="*/ 833438 h 1257300"/>
              <a:gd name="connsiteX4" fmla="*/ 1262062 w 1262520"/>
              <a:gd name="connsiteY4" fmla="*/ 838200 h 1257300"/>
              <a:gd name="connsiteX5" fmla="*/ 1262062 w 1262520"/>
              <a:gd name="connsiteY5" fmla="*/ 1257300 h 1257300"/>
              <a:gd name="connsiteX6" fmla="*/ 4762 w 1262520"/>
              <a:gd name="connsiteY6" fmla="*/ 1257300 h 1257300"/>
              <a:gd name="connsiteX7" fmla="*/ 0 w 1262520"/>
              <a:gd name="connsiteY7" fmla="*/ 847725 h 1257300"/>
              <a:gd name="connsiteX8" fmla="*/ 423862 w 1262520"/>
              <a:gd name="connsiteY8" fmla="*/ 838200 h 1257300"/>
              <a:gd name="connsiteX9" fmla="*/ 423862 w 1262520"/>
              <a:gd name="connsiteY9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2962 w 1262520"/>
              <a:gd name="connsiteY2" fmla="*/ 833438 h 1257300"/>
              <a:gd name="connsiteX3" fmla="*/ 1262062 w 1262520"/>
              <a:gd name="connsiteY3" fmla="*/ 838200 h 1257300"/>
              <a:gd name="connsiteX4" fmla="*/ 1262062 w 1262520"/>
              <a:gd name="connsiteY4" fmla="*/ 1257300 h 1257300"/>
              <a:gd name="connsiteX5" fmla="*/ 4762 w 1262520"/>
              <a:gd name="connsiteY5" fmla="*/ 1257300 h 1257300"/>
              <a:gd name="connsiteX6" fmla="*/ 0 w 1262520"/>
              <a:gd name="connsiteY6" fmla="*/ 847725 h 1257300"/>
              <a:gd name="connsiteX7" fmla="*/ 423862 w 1262520"/>
              <a:gd name="connsiteY7" fmla="*/ 838200 h 1257300"/>
              <a:gd name="connsiteX8" fmla="*/ 423862 w 1262520"/>
              <a:gd name="connsiteY8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2962 w 1262520"/>
              <a:gd name="connsiteY2" fmla="*/ 833438 h 1257300"/>
              <a:gd name="connsiteX3" fmla="*/ 1262062 w 1262520"/>
              <a:gd name="connsiteY3" fmla="*/ 838200 h 1257300"/>
              <a:gd name="connsiteX4" fmla="*/ 1262062 w 1262520"/>
              <a:gd name="connsiteY4" fmla="*/ 1257300 h 1257300"/>
              <a:gd name="connsiteX5" fmla="*/ 4762 w 1262520"/>
              <a:gd name="connsiteY5" fmla="*/ 1257300 h 1257300"/>
              <a:gd name="connsiteX6" fmla="*/ 0 w 1262520"/>
              <a:gd name="connsiteY6" fmla="*/ 847725 h 1257300"/>
              <a:gd name="connsiteX7" fmla="*/ 423862 w 1262520"/>
              <a:gd name="connsiteY7" fmla="*/ 838200 h 1257300"/>
              <a:gd name="connsiteX8" fmla="*/ 423862 w 1262520"/>
              <a:gd name="connsiteY8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2962 w 1262520"/>
              <a:gd name="connsiteY2" fmla="*/ 833438 h 1257300"/>
              <a:gd name="connsiteX3" fmla="*/ 1262062 w 1262520"/>
              <a:gd name="connsiteY3" fmla="*/ 838200 h 1257300"/>
              <a:gd name="connsiteX4" fmla="*/ 1262062 w 1262520"/>
              <a:gd name="connsiteY4" fmla="*/ 1257300 h 1257300"/>
              <a:gd name="connsiteX5" fmla="*/ 4762 w 1262520"/>
              <a:gd name="connsiteY5" fmla="*/ 1257300 h 1257300"/>
              <a:gd name="connsiteX6" fmla="*/ 0 w 1262520"/>
              <a:gd name="connsiteY6" fmla="*/ 847725 h 1257300"/>
              <a:gd name="connsiteX7" fmla="*/ 423862 w 1262520"/>
              <a:gd name="connsiteY7" fmla="*/ 838200 h 1257300"/>
              <a:gd name="connsiteX8" fmla="*/ 423862 w 1262520"/>
              <a:gd name="connsiteY8" fmla="*/ 0 h 1257300"/>
              <a:gd name="connsiteX0" fmla="*/ 419559 w 1258217"/>
              <a:gd name="connsiteY0" fmla="*/ 0 h 1257300"/>
              <a:gd name="connsiteX1" fmla="*/ 838659 w 1258217"/>
              <a:gd name="connsiteY1" fmla="*/ 0 h 1257300"/>
              <a:gd name="connsiteX2" fmla="*/ 838659 w 1258217"/>
              <a:gd name="connsiteY2" fmla="*/ 833438 h 1257300"/>
              <a:gd name="connsiteX3" fmla="*/ 1257759 w 1258217"/>
              <a:gd name="connsiteY3" fmla="*/ 838200 h 1257300"/>
              <a:gd name="connsiteX4" fmla="*/ 1257759 w 1258217"/>
              <a:gd name="connsiteY4" fmla="*/ 1257300 h 1257300"/>
              <a:gd name="connsiteX5" fmla="*/ 459 w 1258217"/>
              <a:gd name="connsiteY5" fmla="*/ 1257300 h 1257300"/>
              <a:gd name="connsiteX6" fmla="*/ 459 w 1258217"/>
              <a:gd name="connsiteY6" fmla="*/ 838200 h 1257300"/>
              <a:gd name="connsiteX7" fmla="*/ 419559 w 1258217"/>
              <a:gd name="connsiteY7" fmla="*/ 838200 h 1257300"/>
              <a:gd name="connsiteX8" fmla="*/ 419559 w 1258217"/>
              <a:gd name="connsiteY8" fmla="*/ 0 h 12573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258217" h="1257300">
                <a:moveTo>
                  <a:pt x="419559" y="0"/>
                </a:moveTo>
                <a:lnTo>
                  <a:pt x="838659" y="0"/>
                </a:lnTo>
                <a:lnTo>
                  <a:pt x="838659" y="833438"/>
                </a:lnTo>
                <a:lnTo>
                  <a:pt x="1257759" y="838200"/>
                </a:lnTo>
                <a:cubicBezTo>
                  <a:pt x="1259347" y="979488"/>
                  <a:pt x="1256171" y="1116012"/>
                  <a:pt x="1257759" y="1257300"/>
                </a:cubicBezTo>
                <a:lnTo>
                  <a:pt x="459" y="1257300"/>
                </a:lnTo>
                <a:cubicBezTo>
                  <a:pt x="-1128" y="1120775"/>
                  <a:pt x="2046" y="974725"/>
                  <a:pt x="459" y="838200"/>
                </a:cubicBezTo>
                <a:lnTo>
                  <a:pt x="419559" y="838200"/>
                </a:lnTo>
                <a:cubicBezTo>
                  <a:pt x="421147" y="565150"/>
                  <a:pt x="417971" y="292100"/>
                  <a:pt x="419559" y="0"/>
                </a:cubicBezTo>
                <a:close/>
              </a:path>
            </a:pathLst>
          </a:custGeom>
          <a:solidFill>
            <a:srgbClr val="FAAFEB"/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9.1">
            <a:extLst>
              <a:ext uri="{FF2B5EF4-FFF2-40B4-BE49-F238E27FC236}">
                <a16:creationId xmlns:a16="http://schemas.microsoft.com/office/drawing/2014/main" xmlns="" id="{00000000-0008-0000-0200-000012000000}"/>
              </a:ext>
            </a:extLst>
          </xdr:cNvPr>
          <xdr:cNvSpPr/>
        </xdr:nvSpPr>
        <xdr:spPr>
          <a:xfrm>
            <a:off x="7475538" y="2135188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19" name="9.2">
            <a:extLst>
              <a:ext uri="{FF2B5EF4-FFF2-40B4-BE49-F238E27FC236}">
                <a16:creationId xmlns:a16="http://schemas.microsoft.com/office/drawing/2014/main" xmlns="" id="{00000000-0008-0000-0200-000013000000}"/>
              </a:ext>
            </a:extLst>
          </xdr:cNvPr>
          <xdr:cNvSpPr/>
        </xdr:nvSpPr>
        <xdr:spPr>
          <a:xfrm>
            <a:off x="7900987" y="2138363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0" name="9.3">
            <a:extLst>
              <a:ext uri="{FF2B5EF4-FFF2-40B4-BE49-F238E27FC236}">
                <a16:creationId xmlns:a16="http://schemas.microsoft.com/office/drawing/2014/main" xmlns="" id="{00000000-0008-0000-0200-000014000000}"/>
              </a:ext>
            </a:extLst>
          </xdr:cNvPr>
          <xdr:cNvSpPr/>
        </xdr:nvSpPr>
        <xdr:spPr>
          <a:xfrm>
            <a:off x="8324850" y="2136775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1" name="9.4">
            <a:extLst>
              <a:ext uri="{FF2B5EF4-FFF2-40B4-BE49-F238E27FC236}">
                <a16:creationId xmlns:a16="http://schemas.microsoft.com/office/drawing/2014/main" xmlns="" id="{00000000-0008-0000-0200-000015000000}"/>
              </a:ext>
            </a:extLst>
          </xdr:cNvPr>
          <xdr:cNvSpPr/>
        </xdr:nvSpPr>
        <xdr:spPr>
          <a:xfrm>
            <a:off x="7897812" y="2568575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2" name="9.5">
            <a:extLst>
              <a:ext uri="{FF2B5EF4-FFF2-40B4-BE49-F238E27FC236}">
                <a16:creationId xmlns:a16="http://schemas.microsoft.com/office/drawing/2014/main" xmlns="" id="{00000000-0008-0000-0200-000016000000}"/>
              </a:ext>
            </a:extLst>
          </xdr:cNvPr>
          <xdr:cNvSpPr/>
        </xdr:nvSpPr>
        <xdr:spPr>
          <a:xfrm>
            <a:off x="7899400" y="2995612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9</xdr:col>
      <xdr:colOff>533400</xdr:colOff>
      <xdr:row>1</xdr:row>
      <xdr:rowOff>981075</xdr:rowOff>
    </xdr:from>
    <xdr:to>
      <xdr:col>11</xdr:col>
      <xdr:colOff>267617</xdr:colOff>
      <xdr:row>1</xdr:row>
      <xdr:rowOff>2248358</xdr:rowOff>
    </xdr:to>
    <xdr:grpSp>
      <xdr:nvGrpSpPr>
        <xdr:cNvPr id="23" name="T2">
          <a:extLst>
            <a:ext uri="{FF2B5EF4-FFF2-40B4-BE49-F238E27FC236}">
              <a16:creationId xmlns:a16="http://schemas.microsoft.com/office/drawing/2014/main" xmlns="" id="{00000000-0008-0000-0200-000017000000}"/>
            </a:ext>
          </a:extLst>
        </xdr:cNvPr>
        <xdr:cNvGrpSpPr/>
      </xdr:nvGrpSpPr>
      <xdr:grpSpPr>
        <a:xfrm>
          <a:off x="8077200" y="3209925"/>
          <a:ext cx="1410617" cy="1267283"/>
          <a:chOff x="7296150" y="1957387"/>
          <a:chExt cx="1258217" cy="1276349"/>
        </a:xfrm>
      </xdr:grpSpPr>
      <xdr:sp macro="" textlink="">
        <xdr:nvSpPr>
          <xdr:cNvPr id="24" name="9.0">
            <a:extLst>
              <a:ext uri="{FF2B5EF4-FFF2-40B4-BE49-F238E27FC236}">
                <a16:creationId xmlns:a16="http://schemas.microsoft.com/office/drawing/2014/main" xmlns="" id="{00000000-0008-0000-0200-000018000000}"/>
              </a:ext>
            </a:extLst>
          </xdr:cNvPr>
          <xdr:cNvSpPr>
            <a:spLocks noChangeAspect="1"/>
          </xdr:cNvSpPr>
        </xdr:nvSpPr>
        <xdr:spPr>
          <a:xfrm rot="10800000">
            <a:off x="7296150" y="1957387"/>
            <a:ext cx="1258217" cy="1276349"/>
          </a:xfrm>
          <a:custGeom>
            <a:avLst/>
            <a:gdLst>
              <a:gd name="connsiteX0" fmla="*/ 428625 w 1266825"/>
              <a:gd name="connsiteY0" fmla="*/ 0 h 1266825"/>
              <a:gd name="connsiteX1" fmla="*/ 833437 w 1266825"/>
              <a:gd name="connsiteY1" fmla="*/ 4762 h 1266825"/>
              <a:gd name="connsiteX2" fmla="*/ 847725 w 1266825"/>
              <a:gd name="connsiteY2" fmla="*/ 419100 h 1266825"/>
              <a:gd name="connsiteX3" fmla="*/ 842962 w 1266825"/>
              <a:gd name="connsiteY3" fmla="*/ 838200 h 1266825"/>
              <a:gd name="connsiteX4" fmla="*/ 1252537 w 1266825"/>
              <a:gd name="connsiteY4" fmla="*/ 847725 h 1266825"/>
              <a:gd name="connsiteX5" fmla="*/ 1266825 w 1266825"/>
              <a:gd name="connsiteY5" fmla="*/ 1266825 h 1266825"/>
              <a:gd name="connsiteX6" fmla="*/ 19050 w 1266825"/>
              <a:gd name="connsiteY6" fmla="*/ 1262062 h 1266825"/>
              <a:gd name="connsiteX7" fmla="*/ 0 w 1266825"/>
              <a:gd name="connsiteY7" fmla="*/ 852487 h 1266825"/>
              <a:gd name="connsiteX8" fmla="*/ 423862 w 1266825"/>
              <a:gd name="connsiteY8" fmla="*/ 838200 h 1266825"/>
              <a:gd name="connsiteX9" fmla="*/ 428625 w 1266825"/>
              <a:gd name="connsiteY9" fmla="*/ 0 h 1266825"/>
              <a:gd name="connsiteX0" fmla="*/ 423862 w 1266825"/>
              <a:gd name="connsiteY0" fmla="*/ 0 h 1262063"/>
              <a:gd name="connsiteX1" fmla="*/ 833437 w 1266825"/>
              <a:gd name="connsiteY1" fmla="*/ 0 h 1262063"/>
              <a:gd name="connsiteX2" fmla="*/ 847725 w 1266825"/>
              <a:gd name="connsiteY2" fmla="*/ 414338 h 1262063"/>
              <a:gd name="connsiteX3" fmla="*/ 842962 w 1266825"/>
              <a:gd name="connsiteY3" fmla="*/ 833438 h 1262063"/>
              <a:gd name="connsiteX4" fmla="*/ 1252537 w 1266825"/>
              <a:gd name="connsiteY4" fmla="*/ 842963 h 1262063"/>
              <a:gd name="connsiteX5" fmla="*/ 1266825 w 1266825"/>
              <a:gd name="connsiteY5" fmla="*/ 1262063 h 1262063"/>
              <a:gd name="connsiteX6" fmla="*/ 19050 w 1266825"/>
              <a:gd name="connsiteY6" fmla="*/ 1257300 h 1262063"/>
              <a:gd name="connsiteX7" fmla="*/ 0 w 1266825"/>
              <a:gd name="connsiteY7" fmla="*/ 847725 h 1262063"/>
              <a:gd name="connsiteX8" fmla="*/ 423862 w 1266825"/>
              <a:gd name="connsiteY8" fmla="*/ 833438 h 1262063"/>
              <a:gd name="connsiteX9" fmla="*/ 423862 w 1266825"/>
              <a:gd name="connsiteY9" fmla="*/ 0 h 1262063"/>
              <a:gd name="connsiteX0" fmla="*/ 423862 w 1266825"/>
              <a:gd name="connsiteY0" fmla="*/ 0 h 1262063"/>
              <a:gd name="connsiteX1" fmla="*/ 842962 w 1266825"/>
              <a:gd name="connsiteY1" fmla="*/ 0 h 1262063"/>
              <a:gd name="connsiteX2" fmla="*/ 847725 w 1266825"/>
              <a:gd name="connsiteY2" fmla="*/ 414338 h 1262063"/>
              <a:gd name="connsiteX3" fmla="*/ 842962 w 1266825"/>
              <a:gd name="connsiteY3" fmla="*/ 833438 h 1262063"/>
              <a:gd name="connsiteX4" fmla="*/ 1252537 w 1266825"/>
              <a:gd name="connsiteY4" fmla="*/ 842963 h 1262063"/>
              <a:gd name="connsiteX5" fmla="*/ 1266825 w 1266825"/>
              <a:gd name="connsiteY5" fmla="*/ 1262063 h 1262063"/>
              <a:gd name="connsiteX6" fmla="*/ 19050 w 1266825"/>
              <a:gd name="connsiteY6" fmla="*/ 1257300 h 1262063"/>
              <a:gd name="connsiteX7" fmla="*/ 0 w 1266825"/>
              <a:gd name="connsiteY7" fmla="*/ 847725 h 1262063"/>
              <a:gd name="connsiteX8" fmla="*/ 423862 w 1266825"/>
              <a:gd name="connsiteY8" fmla="*/ 833438 h 1262063"/>
              <a:gd name="connsiteX9" fmla="*/ 423862 w 1266825"/>
              <a:gd name="connsiteY9" fmla="*/ 0 h 1262063"/>
              <a:gd name="connsiteX0" fmla="*/ 423862 w 1266825"/>
              <a:gd name="connsiteY0" fmla="*/ 0 h 1262063"/>
              <a:gd name="connsiteX1" fmla="*/ 842962 w 1266825"/>
              <a:gd name="connsiteY1" fmla="*/ 0 h 1262063"/>
              <a:gd name="connsiteX2" fmla="*/ 847725 w 1266825"/>
              <a:gd name="connsiteY2" fmla="*/ 414338 h 1262063"/>
              <a:gd name="connsiteX3" fmla="*/ 842962 w 1266825"/>
              <a:gd name="connsiteY3" fmla="*/ 833438 h 1262063"/>
              <a:gd name="connsiteX4" fmla="*/ 1262062 w 1266825"/>
              <a:gd name="connsiteY4" fmla="*/ 838200 h 1262063"/>
              <a:gd name="connsiteX5" fmla="*/ 1266825 w 1266825"/>
              <a:gd name="connsiteY5" fmla="*/ 1262063 h 1262063"/>
              <a:gd name="connsiteX6" fmla="*/ 19050 w 1266825"/>
              <a:gd name="connsiteY6" fmla="*/ 1257300 h 1262063"/>
              <a:gd name="connsiteX7" fmla="*/ 0 w 1266825"/>
              <a:gd name="connsiteY7" fmla="*/ 847725 h 1262063"/>
              <a:gd name="connsiteX8" fmla="*/ 423862 w 1266825"/>
              <a:gd name="connsiteY8" fmla="*/ 833438 h 1262063"/>
              <a:gd name="connsiteX9" fmla="*/ 423862 w 1266825"/>
              <a:gd name="connsiteY9" fmla="*/ 0 h 1262063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7725 w 1262520"/>
              <a:gd name="connsiteY2" fmla="*/ 414338 h 1257300"/>
              <a:gd name="connsiteX3" fmla="*/ 842962 w 1262520"/>
              <a:gd name="connsiteY3" fmla="*/ 833438 h 1257300"/>
              <a:gd name="connsiteX4" fmla="*/ 1262062 w 1262520"/>
              <a:gd name="connsiteY4" fmla="*/ 838200 h 1257300"/>
              <a:gd name="connsiteX5" fmla="*/ 1262062 w 1262520"/>
              <a:gd name="connsiteY5" fmla="*/ 1257300 h 1257300"/>
              <a:gd name="connsiteX6" fmla="*/ 19050 w 1262520"/>
              <a:gd name="connsiteY6" fmla="*/ 1257300 h 1257300"/>
              <a:gd name="connsiteX7" fmla="*/ 0 w 1262520"/>
              <a:gd name="connsiteY7" fmla="*/ 847725 h 1257300"/>
              <a:gd name="connsiteX8" fmla="*/ 423862 w 1262520"/>
              <a:gd name="connsiteY8" fmla="*/ 833438 h 1257300"/>
              <a:gd name="connsiteX9" fmla="*/ 423862 w 1262520"/>
              <a:gd name="connsiteY9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7725 w 1262520"/>
              <a:gd name="connsiteY2" fmla="*/ 414338 h 1257300"/>
              <a:gd name="connsiteX3" fmla="*/ 842962 w 1262520"/>
              <a:gd name="connsiteY3" fmla="*/ 833438 h 1257300"/>
              <a:gd name="connsiteX4" fmla="*/ 1262062 w 1262520"/>
              <a:gd name="connsiteY4" fmla="*/ 838200 h 1257300"/>
              <a:gd name="connsiteX5" fmla="*/ 1262062 w 1262520"/>
              <a:gd name="connsiteY5" fmla="*/ 1257300 h 1257300"/>
              <a:gd name="connsiteX6" fmla="*/ 4762 w 1262520"/>
              <a:gd name="connsiteY6" fmla="*/ 1257300 h 1257300"/>
              <a:gd name="connsiteX7" fmla="*/ 0 w 1262520"/>
              <a:gd name="connsiteY7" fmla="*/ 847725 h 1257300"/>
              <a:gd name="connsiteX8" fmla="*/ 423862 w 1262520"/>
              <a:gd name="connsiteY8" fmla="*/ 833438 h 1257300"/>
              <a:gd name="connsiteX9" fmla="*/ 423862 w 1262520"/>
              <a:gd name="connsiteY9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7725 w 1262520"/>
              <a:gd name="connsiteY2" fmla="*/ 414338 h 1257300"/>
              <a:gd name="connsiteX3" fmla="*/ 842962 w 1262520"/>
              <a:gd name="connsiteY3" fmla="*/ 833438 h 1257300"/>
              <a:gd name="connsiteX4" fmla="*/ 1262062 w 1262520"/>
              <a:gd name="connsiteY4" fmla="*/ 838200 h 1257300"/>
              <a:gd name="connsiteX5" fmla="*/ 1262062 w 1262520"/>
              <a:gd name="connsiteY5" fmla="*/ 1257300 h 1257300"/>
              <a:gd name="connsiteX6" fmla="*/ 4762 w 1262520"/>
              <a:gd name="connsiteY6" fmla="*/ 1257300 h 1257300"/>
              <a:gd name="connsiteX7" fmla="*/ 0 w 1262520"/>
              <a:gd name="connsiteY7" fmla="*/ 847725 h 1257300"/>
              <a:gd name="connsiteX8" fmla="*/ 423862 w 1262520"/>
              <a:gd name="connsiteY8" fmla="*/ 838200 h 1257300"/>
              <a:gd name="connsiteX9" fmla="*/ 423862 w 1262520"/>
              <a:gd name="connsiteY9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2962 w 1262520"/>
              <a:gd name="connsiteY2" fmla="*/ 833438 h 1257300"/>
              <a:gd name="connsiteX3" fmla="*/ 1262062 w 1262520"/>
              <a:gd name="connsiteY3" fmla="*/ 838200 h 1257300"/>
              <a:gd name="connsiteX4" fmla="*/ 1262062 w 1262520"/>
              <a:gd name="connsiteY4" fmla="*/ 1257300 h 1257300"/>
              <a:gd name="connsiteX5" fmla="*/ 4762 w 1262520"/>
              <a:gd name="connsiteY5" fmla="*/ 1257300 h 1257300"/>
              <a:gd name="connsiteX6" fmla="*/ 0 w 1262520"/>
              <a:gd name="connsiteY6" fmla="*/ 847725 h 1257300"/>
              <a:gd name="connsiteX7" fmla="*/ 423862 w 1262520"/>
              <a:gd name="connsiteY7" fmla="*/ 838200 h 1257300"/>
              <a:gd name="connsiteX8" fmla="*/ 423862 w 1262520"/>
              <a:gd name="connsiteY8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2962 w 1262520"/>
              <a:gd name="connsiteY2" fmla="*/ 833438 h 1257300"/>
              <a:gd name="connsiteX3" fmla="*/ 1262062 w 1262520"/>
              <a:gd name="connsiteY3" fmla="*/ 838200 h 1257300"/>
              <a:gd name="connsiteX4" fmla="*/ 1262062 w 1262520"/>
              <a:gd name="connsiteY4" fmla="*/ 1257300 h 1257300"/>
              <a:gd name="connsiteX5" fmla="*/ 4762 w 1262520"/>
              <a:gd name="connsiteY5" fmla="*/ 1257300 h 1257300"/>
              <a:gd name="connsiteX6" fmla="*/ 0 w 1262520"/>
              <a:gd name="connsiteY6" fmla="*/ 847725 h 1257300"/>
              <a:gd name="connsiteX7" fmla="*/ 423862 w 1262520"/>
              <a:gd name="connsiteY7" fmla="*/ 838200 h 1257300"/>
              <a:gd name="connsiteX8" fmla="*/ 423862 w 1262520"/>
              <a:gd name="connsiteY8" fmla="*/ 0 h 1257300"/>
              <a:gd name="connsiteX0" fmla="*/ 423862 w 1262520"/>
              <a:gd name="connsiteY0" fmla="*/ 0 h 1257300"/>
              <a:gd name="connsiteX1" fmla="*/ 842962 w 1262520"/>
              <a:gd name="connsiteY1" fmla="*/ 0 h 1257300"/>
              <a:gd name="connsiteX2" fmla="*/ 842962 w 1262520"/>
              <a:gd name="connsiteY2" fmla="*/ 833438 h 1257300"/>
              <a:gd name="connsiteX3" fmla="*/ 1262062 w 1262520"/>
              <a:gd name="connsiteY3" fmla="*/ 838200 h 1257300"/>
              <a:gd name="connsiteX4" fmla="*/ 1262062 w 1262520"/>
              <a:gd name="connsiteY4" fmla="*/ 1257300 h 1257300"/>
              <a:gd name="connsiteX5" fmla="*/ 4762 w 1262520"/>
              <a:gd name="connsiteY5" fmla="*/ 1257300 h 1257300"/>
              <a:gd name="connsiteX6" fmla="*/ 0 w 1262520"/>
              <a:gd name="connsiteY6" fmla="*/ 847725 h 1257300"/>
              <a:gd name="connsiteX7" fmla="*/ 423862 w 1262520"/>
              <a:gd name="connsiteY7" fmla="*/ 838200 h 1257300"/>
              <a:gd name="connsiteX8" fmla="*/ 423862 w 1262520"/>
              <a:gd name="connsiteY8" fmla="*/ 0 h 1257300"/>
              <a:gd name="connsiteX0" fmla="*/ 419559 w 1258217"/>
              <a:gd name="connsiteY0" fmla="*/ 0 h 1257300"/>
              <a:gd name="connsiteX1" fmla="*/ 838659 w 1258217"/>
              <a:gd name="connsiteY1" fmla="*/ 0 h 1257300"/>
              <a:gd name="connsiteX2" fmla="*/ 838659 w 1258217"/>
              <a:gd name="connsiteY2" fmla="*/ 833438 h 1257300"/>
              <a:gd name="connsiteX3" fmla="*/ 1257759 w 1258217"/>
              <a:gd name="connsiteY3" fmla="*/ 838200 h 1257300"/>
              <a:gd name="connsiteX4" fmla="*/ 1257759 w 1258217"/>
              <a:gd name="connsiteY4" fmla="*/ 1257300 h 1257300"/>
              <a:gd name="connsiteX5" fmla="*/ 459 w 1258217"/>
              <a:gd name="connsiteY5" fmla="*/ 1257300 h 1257300"/>
              <a:gd name="connsiteX6" fmla="*/ 459 w 1258217"/>
              <a:gd name="connsiteY6" fmla="*/ 838200 h 1257300"/>
              <a:gd name="connsiteX7" fmla="*/ 419559 w 1258217"/>
              <a:gd name="connsiteY7" fmla="*/ 838200 h 1257300"/>
              <a:gd name="connsiteX8" fmla="*/ 419559 w 1258217"/>
              <a:gd name="connsiteY8" fmla="*/ 0 h 12573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258217" h="1257300">
                <a:moveTo>
                  <a:pt x="419559" y="0"/>
                </a:moveTo>
                <a:lnTo>
                  <a:pt x="838659" y="0"/>
                </a:lnTo>
                <a:lnTo>
                  <a:pt x="838659" y="833438"/>
                </a:lnTo>
                <a:lnTo>
                  <a:pt x="1257759" y="838200"/>
                </a:lnTo>
                <a:cubicBezTo>
                  <a:pt x="1259347" y="979488"/>
                  <a:pt x="1256171" y="1116012"/>
                  <a:pt x="1257759" y="1257300"/>
                </a:cubicBezTo>
                <a:lnTo>
                  <a:pt x="459" y="1257300"/>
                </a:lnTo>
                <a:cubicBezTo>
                  <a:pt x="-1128" y="1120775"/>
                  <a:pt x="2046" y="974725"/>
                  <a:pt x="459" y="838200"/>
                </a:cubicBezTo>
                <a:lnTo>
                  <a:pt x="419559" y="838200"/>
                </a:lnTo>
                <a:cubicBezTo>
                  <a:pt x="421147" y="565150"/>
                  <a:pt x="417971" y="292100"/>
                  <a:pt x="419559" y="0"/>
                </a:cubicBezTo>
                <a:close/>
              </a:path>
            </a:pathLst>
          </a:custGeom>
          <a:solidFill>
            <a:srgbClr val="FAAFEB"/>
          </a:solidFill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5" name="9.1">
            <a:extLst>
              <a:ext uri="{FF2B5EF4-FFF2-40B4-BE49-F238E27FC236}">
                <a16:creationId xmlns:a16="http://schemas.microsoft.com/office/drawing/2014/main" xmlns="" id="{00000000-0008-0000-0200-000019000000}"/>
              </a:ext>
            </a:extLst>
          </xdr:cNvPr>
          <xdr:cNvSpPr/>
        </xdr:nvSpPr>
        <xdr:spPr>
          <a:xfrm>
            <a:off x="7475538" y="2135188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6" name="9.2">
            <a:extLst>
              <a:ext uri="{FF2B5EF4-FFF2-40B4-BE49-F238E27FC236}">
                <a16:creationId xmlns:a16="http://schemas.microsoft.com/office/drawing/2014/main" xmlns="" id="{00000000-0008-0000-0200-00001A000000}"/>
              </a:ext>
            </a:extLst>
          </xdr:cNvPr>
          <xdr:cNvSpPr/>
        </xdr:nvSpPr>
        <xdr:spPr>
          <a:xfrm>
            <a:off x="7900987" y="2138363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7" name="9.3">
            <a:extLst>
              <a:ext uri="{FF2B5EF4-FFF2-40B4-BE49-F238E27FC236}">
                <a16:creationId xmlns:a16="http://schemas.microsoft.com/office/drawing/2014/main" xmlns="" id="{00000000-0008-0000-0200-00001B000000}"/>
              </a:ext>
            </a:extLst>
          </xdr:cNvPr>
          <xdr:cNvSpPr/>
        </xdr:nvSpPr>
        <xdr:spPr>
          <a:xfrm>
            <a:off x="8324850" y="2136775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8" name="9.4">
            <a:extLst>
              <a:ext uri="{FF2B5EF4-FFF2-40B4-BE49-F238E27FC236}">
                <a16:creationId xmlns:a16="http://schemas.microsoft.com/office/drawing/2014/main" xmlns="" id="{00000000-0008-0000-0200-00001C000000}"/>
              </a:ext>
            </a:extLst>
          </xdr:cNvPr>
          <xdr:cNvSpPr/>
        </xdr:nvSpPr>
        <xdr:spPr>
          <a:xfrm>
            <a:off x="7897812" y="2568575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9" name="9.5">
            <a:extLst>
              <a:ext uri="{FF2B5EF4-FFF2-40B4-BE49-F238E27FC236}">
                <a16:creationId xmlns:a16="http://schemas.microsoft.com/office/drawing/2014/main" xmlns="" id="{00000000-0008-0000-0200-00001D000000}"/>
              </a:ext>
            </a:extLst>
          </xdr:cNvPr>
          <xdr:cNvSpPr/>
        </xdr:nvSpPr>
        <xdr:spPr>
          <a:xfrm>
            <a:off x="7899400" y="2995612"/>
            <a:ext cx="72000" cy="72000"/>
          </a:xfrm>
          <a:prstGeom prst="ellipse">
            <a:avLst/>
          </a:prstGeom>
          <a:solidFill>
            <a:srgbClr val="FAAFEB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e/JeuxMP/Pentomino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cran"/>
      <sheetName val="Formes"/>
      <sheetName val="Sortie"/>
    </sheetNames>
    <sheetDataSet>
      <sheetData sheetId="0"/>
      <sheetData sheetId="1">
        <row r="17">
          <cell r="U17" t="str">
            <v>F</v>
          </cell>
          <cell r="V17" t="str">
            <v>L</v>
          </cell>
          <cell r="W17" t="str">
            <v>N</v>
          </cell>
        </row>
        <row r="18">
          <cell r="U18" t="str">
            <v>P</v>
          </cell>
          <cell r="V18" t="str">
            <v>W</v>
          </cell>
          <cell r="W18" t="str">
            <v>Y</v>
          </cell>
        </row>
        <row r="19">
          <cell r="U19" t="str">
            <v>Z</v>
          </cell>
          <cell r="V19" t="str">
            <v>I</v>
          </cell>
          <cell r="W19" t="str">
            <v>T</v>
          </cell>
        </row>
        <row r="20">
          <cell r="U20" t="str">
            <v>U</v>
          </cell>
          <cell r="V20" t="str">
            <v>V</v>
          </cell>
          <cell r="W20" t="str">
            <v>X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6"/>
  <sheetViews>
    <sheetView showRowColHeaders="0" tabSelected="1" workbookViewId="0">
      <selection activeCell="G17" sqref="G17"/>
    </sheetView>
  </sheetViews>
  <sheetFormatPr baseColWidth="10" defaultRowHeight="15"/>
  <cols>
    <col min="1" max="1" width="8.625" style="78" customWidth="1"/>
    <col min="2" max="16384" width="11" style="78"/>
  </cols>
  <sheetData>
    <row r="1" spans="1:19" ht="142.5" customHeight="1">
      <c r="A1" s="77"/>
      <c r="B1" s="77"/>
      <c r="C1" s="85" t="s">
        <v>248</v>
      </c>
      <c r="D1" s="85"/>
      <c r="E1" s="85"/>
      <c r="F1" s="85" t="s">
        <v>250</v>
      </c>
      <c r="G1" s="85"/>
      <c r="H1" s="85"/>
      <c r="I1" s="85"/>
      <c r="J1" s="85"/>
      <c r="K1" s="101" t="s">
        <v>250</v>
      </c>
      <c r="L1" s="77"/>
      <c r="M1" s="86"/>
      <c r="N1" s="86"/>
      <c r="O1" s="86"/>
      <c r="P1" s="86"/>
      <c r="Q1" s="86"/>
      <c r="R1" s="86"/>
      <c r="S1" s="86"/>
    </row>
    <row r="2" spans="1:19" ht="40.5" customHeight="1" thickBot="1">
      <c r="A2" s="79"/>
      <c r="B2" s="79"/>
      <c r="C2" s="79"/>
      <c r="D2" s="79"/>
      <c r="E2" s="79"/>
      <c r="F2" s="98" t="s">
        <v>256</v>
      </c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</row>
    <row r="3" spans="1:19">
      <c r="A3" s="79"/>
      <c r="B3" s="79"/>
      <c r="C3" s="79"/>
      <c r="D3" s="79"/>
      <c r="E3" s="79"/>
      <c r="F3" s="87"/>
      <c r="G3" s="88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</row>
    <row r="4" spans="1:19">
      <c r="A4" s="79"/>
      <c r="B4" s="79"/>
      <c r="C4" s="79"/>
      <c r="D4" s="79"/>
      <c r="E4" s="79"/>
      <c r="F4" s="89" t="s">
        <v>251</v>
      </c>
      <c r="G4" s="90" t="s">
        <v>254</v>
      </c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</row>
    <row r="5" spans="1:19">
      <c r="A5" s="79"/>
      <c r="B5" s="79"/>
      <c r="C5" s="79"/>
      <c r="D5" s="79"/>
      <c r="E5" s="79"/>
      <c r="F5" s="91"/>
      <c r="G5" s="90"/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</row>
    <row r="6" spans="1:19" ht="75">
      <c r="A6" s="79"/>
      <c r="B6" s="79"/>
      <c r="C6" s="79"/>
      <c r="D6" s="79"/>
      <c r="E6" s="79"/>
      <c r="F6" s="89" t="s">
        <v>252</v>
      </c>
      <c r="G6" s="92" t="s">
        <v>259</v>
      </c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</row>
    <row r="7" spans="1:19" ht="15.75" thickBot="1">
      <c r="A7" s="79"/>
      <c r="B7" s="79"/>
      <c r="C7" s="79"/>
      <c r="D7" s="79"/>
      <c r="E7" s="79"/>
      <c r="F7" s="93"/>
      <c r="G7" s="94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</row>
    <row r="8" spans="1:19">
      <c r="A8" s="79"/>
      <c r="B8" s="79"/>
      <c r="C8" s="79"/>
      <c r="D8" s="79"/>
      <c r="E8" s="79"/>
      <c r="F8" s="79"/>
      <c r="G8" s="79"/>
      <c r="H8" s="79"/>
      <c r="I8" s="79"/>
      <c r="J8" s="79"/>
      <c r="K8" s="79"/>
      <c r="L8" s="79"/>
      <c r="M8" s="79"/>
      <c r="N8" s="79"/>
      <c r="O8" s="79"/>
      <c r="P8" s="79"/>
      <c r="Q8" s="79"/>
      <c r="R8" s="79"/>
      <c r="S8" s="79"/>
    </row>
    <row r="9" spans="1:19">
      <c r="A9" s="79"/>
      <c r="B9" s="79"/>
      <c r="C9" s="79"/>
      <c r="D9" s="79"/>
      <c r="E9" s="79"/>
      <c r="F9" s="79"/>
      <c r="G9" s="79"/>
      <c r="H9" s="79"/>
      <c r="I9" s="79"/>
      <c r="J9" s="79"/>
      <c r="K9" s="79"/>
      <c r="L9" s="79"/>
      <c r="M9" s="79"/>
      <c r="N9" s="79"/>
      <c r="O9" s="79"/>
      <c r="P9" s="79"/>
      <c r="Q9" s="79"/>
      <c r="R9" s="79"/>
      <c r="S9" s="79"/>
    </row>
    <row r="10" spans="1:19">
      <c r="A10" s="79"/>
      <c r="B10" s="79"/>
      <c r="C10" s="79"/>
      <c r="D10" s="79"/>
      <c r="E10" s="79"/>
      <c r="F10" s="102" t="s">
        <v>253</v>
      </c>
      <c r="G10" s="102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</row>
    <row r="11" spans="1:19">
      <c r="A11" s="79"/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79"/>
      <c r="S11" s="79"/>
    </row>
    <row r="12" spans="1:19">
      <c r="A12" s="79"/>
      <c r="B12" s="79"/>
      <c r="C12" s="79"/>
      <c r="D12" s="79"/>
      <c r="E12" s="95"/>
      <c r="F12" s="95"/>
      <c r="G12" s="95"/>
      <c r="H12" s="95"/>
      <c r="I12" s="95"/>
      <c r="J12" s="79"/>
      <c r="K12" s="79"/>
      <c r="L12" s="79"/>
      <c r="M12" s="79"/>
      <c r="N12" s="79"/>
      <c r="O12" s="79"/>
      <c r="P12" s="79"/>
      <c r="Q12" s="79"/>
      <c r="R12" s="79"/>
      <c r="S12" s="79"/>
    </row>
    <row r="13" spans="1:19">
      <c r="A13" s="79"/>
      <c r="B13" s="79"/>
      <c r="C13" s="79"/>
      <c r="D13" s="79"/>
      <c r="E13" s="95"/>
      <c r="F13" s="95"/>
      <c r="G13" s="95"/>
      <c r="H13" s="95"/>
      <c r="I13" s="95"/>
      <c r="J13" s="79"/>
      <c r="K13" s="79"/>
      <c r="L13" s="79"/>
      <c r="M13" s="79"/>
      <c r="N13" s="79"/>
      <c r="O13" s="79"/>
      <c r="P13" s="79"/>
      <c r="Q13" s="79"/>
      <c r="R13" s="79"/>
      <c r="S13" s="79"/>
    </row>
    <row r="14" spans="1:19">
      <c r="A14" s="79"/>
      <c r="B14" s="79"/>
      <c r="C14" s="79"/>
      <c r="D14" s="79"/>
      <c r="E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</row>
    <row r="15" spans="1:19">
      <c r="A15" s="79"/>
      <c r="B15" s="79"/>
      <c r="C15" s="79"/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</row>
    <row r="16" spans="1:19">
      <c r="A16" s="79"/>
      <c r="B16" s="79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</row>
    <row r="17" spans="1:19" ht="2.1" customHeight="1">
      <c r="A17" s="79"/>
      <c r="B17" s="79"/>
      <c r="C17" s="79"/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83"/>
      <c r="Q17" s="83"/>
      <c r="R17" s="83"/>
      <c r="S17" s="83"/>
    </row>
    <row r="18" spans="1:19">
      <c r="A18" s="83"/>
      <c r="B18" s="100" t="s">
        <v>258</v>
      </c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</row>
    <row r="19" spans="1:19">
      <c r="A19" s="83"/>
      <c r="B19" s="100"/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</row>
    <row r="20" spans="1:19">
      <c r="A20" s="83"/>
      <c r="B20" s="100"/>
      <c r="C20" s="83"/>
      <c r="D20" s="83"/>
      <c r="E20" s="83"/>
      <c r="F20" s="83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</row>
    <row r="21" spans="1:19">
      <c r="A21" s="83"/>
      <c r="B21" s="83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</row>
    <row r="22" spans="1:19">
      <c r="A22" s="83"/>
      <c r="B22" s="83"/>
      <c r="C22" s="83"/>
      <c r="D22" s="83"/>
      <c r="E22" s="83"/>
      <c r="F22" s="8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</row>
    <row r="23" spans="1:19">
      <c r="A23" s="83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</row>
    <row r="24" spans="1:19">
      <c r="A24" s="83"/>
      <c r="B24" s="83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</row>
    <row r="25" spans="1:19">
      <c r="A25" s="83"/>
      <c r="B25" s="83"/>
      <c r="C25" s="83"/>
      <c r="D25" s="83"/>
      <c r="E25" s="83"/>
      <c r="F25" s="83"/>
      <c r="G25" s="83"/>
      <c r="H25" s="83"/>
      <c r="I25" s="83"/>
      <c r="J25" s="83"/>
      <c r="K25" s="83"/>
      <c r="L25" s="83"/>
      <c r="M25" s="83"/>
      <c r="N25" s="83"/>
      <c r="O25" s="83"/>
      <c r="P25" s="83"/>
      <c r="Q25" s="83"/>
      <c r="R25" s="83"/>
      <c r="S25" s="83"/>
    </row>
    <row r="26" spans="1:19">
      <c r="A26" s="83"/>
      <c r="B26" s="83"/>
      <c r="C26" s="83"/>
      <c r="D26" s="83"/>
      <c r="E26" s="83"/>
      <c r="F26" s="83"/>
      <c r="G26" s="83"/>
      <c r="H26" s="83"/>
      <c r="I26" s="83"/>
      <c r="J26" s="83"/>
      <c r="K26" s="83"/>
      <c r="L26" s="83"/>
      <c r="M26" s="83"/>
      <c r="N26" s="83"/>
      <c r="O26" s="83"/>
      <c r="P26" s="83"/>
      <c r="Q26" s="83"/>
      <c r="R26" s="83"/>
      <c r="S26" s="83"/>
    </row>
    <row r="27" spans="1:19">
      <c r="A27" s="83"/>
      <c r="B27" s="83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</row>
    <row r="28" spans="1:19">
      <c r="A28" s="83"/>
      <c r="B28" s="83"/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</row>
    <row r="29" spans="1:19">
      <c r="A29" s="83"/>
      <c r="B29" s="83"/>
      <c r="C29" s="83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</row>
    <row r="30" spans="1:19">
      <c r="A30" s="83"/>
      <c r="B30" s="83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</row>
    <row r="31" spans="1:19">
      <c r="A31" s="83"/>
      <c r="B31" s="83"/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</row>
    <row r="32" spans="1:19">
      <c r="A32" s="83"/>
      <c r="B32" s="83"/>
      <c r="C32" s="83"/>
      <c r="D32" s="83"/>
      <c r="E32" s="83"/>
      <c r="F32" s="83"/>
      <c r="G32" s="83"/>
      <c r="H32" s="83"/>
      <c r="I32" s="83"/>
      <c r="J32" s="83"/>
      <c r="K32" s="83"/>
      <c r="L32" s="83"/>
      <c r="M32" s="83"/>
      <c r="N32" s="83"/>
      <c r="O32" s="83"/>
      <c r="P32" s="83"/>
      <c r="Q32" s="83"/>
      <c r="R32" s="83"/>
      <c r="S32" s="83"/>
    </row>
    <row r="33" spans="1:19">
      <c r="A33" s="83"/>
      <c r="B33" s="83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</row>
    <row r="34" spans="1:19">
      <c r="A34" s="83"/>
      <c r="B34" s="83"/>
      <c r="C34" s="83"/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83"/>
      <c r="O34" s="83"/>
      <c r="P34" s="83"/>
      <c r="Q34" s="83"/>
      <c r="R34" s="83"/>
      <c r="S34" s="83"/>
    </row>
    <row r="35" spans="1:19">
      <c r="A35" s="78">
        <v>0</v>
      </c>
      <c r="E35" s="96" t="str">
        <f>LEFT(G4,2)</f>
        <v>32</v>
      </c>
      <c r="F35" s="78">
        <v>1024</v>
      </c>
      <c r="G35" s="78">
        <v>768</v>
      </c>
    </row>
    <row r="36" spans="1:19">
      <c r="F36" s="96"/>
      <c r="G36" s="96"/>
    </row>
  </sheetData>
  <mergeCells count="1">
    <mergeCell ref="F10:G10"/>
  </mergeCells>
  <pageMargins left="0.7" right="0.7" top="0.75" bottom="0.75" header="0.3" footer="0.3"/>
  <drawing r:id="rId1"/>
  <legacyDrawing r:id="rId2"/>
  <controls>
    <control shapeId="3073" r:id="rId3" name="LbEcran"/>
    <control shapeId="3074" r:id="rId4" name="Tex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D71"/>
  <sheetViews>
    <sheetView zoomScaleNormal="100" workbookViewId="0">
      <selection activeCell="W24" sqref="W24"/>
    </sheetView>
  </sheetViews>
  <sheetFormatPr baseColWidth="10" defaultColWidth="9" defaultRowHeight="14.25"/>
  <cols>
    <col min="1" max="1" width="5.625" customWidth="1"/>
    <col min="2" max="19" width="5.625" hidden="1" customWidth="1"/>
    <col min="20" max="20" width="6.25" hidden="1" customWidth="1"/>
    <col min="21" max="21" width="6.5" hidden="1" customWidth="1"/>
    <col min="22" max="22" width="5.875" hidden="1" customWidth="1"/>
    <col min="23" max="23" width="7.25" hidden="1" customWidth="1"/>
    <col min="24" max="24" width="6.25" hidden="1" customWidth="1"/>
    <col min="25" max="25" width="7.375" hidden="1" customWidth="1"/>
    <col min="26" max="26" width="7.25" hidden="1" customWidth="1"/>
    <col min="27" max="27" width="10.875" customWidth="1"/>
    <col min="29" max="29" width="5.125" customWidth="1"/>
    <col min="30" max="30" width="10.875" bestFit="1" customWidth="1"/>
  </cols>
  <sheetData>
    <row r="1" spans="1:30" ht="21" customHeight="1">
      <c r="A1" s="51"/>
      <c r="B1" s="52"/>
      <c r="C1" s="53">
        <f>IFERROR(FIND(LEFT(A4,1),"ITUVWX",1),"S")</f>
        <v>6</v>
      </c>
      <c r="D1" s="6" t="s">
        <v>8</v>
      </c>
      <c r="F1" s="28" t="s">
        <v>109</v>
      </c>
      <c r="G1" s="11">
        <v>1</v>
      </c>
      <c r="I1" s="39" t="s">
        <v>142</v>
      </c>
      <c r="J1">
        <v>0</v>
      </c>
      <c r="L1" s="28" t="s">
        <v>79</v>
      </c>
      <c r="N1" s="28" t="s">
        <v>72</v>
      </c>
      <c r="P1" s="28" t="s">
        <v>87</v>
      </c>
      <c r="T1" s="31" t="s">
        <v>93</v>
      </c>
      <c r="U1" s="34" t="s">
        <v>117</v>
      </c>
      <c r="V1" s="32" t="s">
        <v>107</v>
      </c>
      <c r="W1" s="32" t="s">
        <v>139</v>
      </c>
      <c r="X1" s="31" t="s">
        <v>55</v>
      </c>
      <c r="Y1" s="28" t="s">
        <v>97</v>
      </c>
      <c r="Z1" s="28" t="s">
        <v>103</v>
      </c>
      <c r="AA1" s="1">
        <v>0</v>
      </c>
      <c r="AD1" s="16"/>
    </row>
    <row r="2" spans="1:30" ht="15" hidden="1">
      <c r="A2" s="54">
        <v>253</v>
      </c>
      <c r="B2" s="55">
        <v>30</v>
      </c>
      <c r="C2" s="56">
        <v>0</v>
      </c>
      <c r="D2" s="6" t="s">
        <v>51</v>
      </c>
      <c r="F2" s="28" t="s">
        <v>110</v>
      </c>
      <c r="G2" s="11">
        <v>2</v>
      </c>
      <c r="I2" s="29"/>
      <c r="J2">
        <v>40</v>
      </c>
      <c r="L2" s="28" t="s">
        <v>80</v>
      </c>
      <c r="N2" s="28" t="s">
        <v>73</v>
      </c>
      <c r="P2" s="28" t="s">
        <v>88</v>
      </c>
      <c r="T2" s="29"/>
      <c r="U2" s="29"/>
      <c r="V2" s="29"/>
      <c r="W2" s="3"/>
      <c r="X2" s="3"/>
      <c r="Y2" s="28" t="s">
        <v>98</v>
      </c>
      <c r="Z2" s="28" t="s">
        <v>104</v>
      </c>
      <c r="AA2" s="1"/>
    </row>
    <row r="3" spans="1:30" ht="15" hidden="1">
      <c r="A3" s="57">
        <f>11+INT(A2/35-3.8)</f>
        <v>14</v>
      </c>
      <c r="B3" s="58">
        <f>MAX(INT((B2+33)/31.7),2)</f>
        <v>2</v>
      </c>
      <c r="C3" s="59">
        <v>15</v>
      </c>
      <c r="D3" s="6" t="s">
        <v>186</v>
      </c>
      <c r="F3" s="28" t="s">
        <v>111</v>
      </c>
      <c r="G3" s="11">
        <v>3</v>
      </c>
      <c r="I3" s="39" t="s">
        <v>142</v>
      </c>
      <c r="J3">
        <v>75</v>
      </c>
      <c r="L3" s="28" t="s">
        <v>81</v>
      </c>
      <c r="N3" s="28" t="s">
        <v>74</v>
      </c>
      <c r="P3" s="28" t="s">
        <v>89</v>
      </c>
      <c r="T3" s="31" t="s">
        <v>94</v>
      </c>
      <c r="U3" s="34" t="s">
        <v>118</v>
      </c>
      <c r="V3" s="32" t="s">
        <v>108</v>
      </c>
      <c r="W3" s="32" t="s">
        <v>140</v>
      </c>
      <c r="X3" s="3"/>
      <c r="Y3" s="28" t="s">
        <v>99</v>
      </c>
      <c r="Z3" s="28" t="s">
        <v>105</v>
      </c>
      <c r="AA3" s="1"/>
    </row>
    <row r="4" spans="1:30" ht="15" hidden="1">
      <c r="A4" s="60" t="s">
        <v>50</v>
      </c>
      <c r="B4" s="61">
        <v>1</v>
      </c>
      <c r="C4" s="76"/>
      <c r="D4" s="6" t="s">
        <v>71</v>
      </c>
      <c r="F4" s="28" t="s">
        <v>112</v>
      </c>
      <c r="G4" s="11">
        <v>4</v>
      </c>
      <c r="I4" s="3"/>
      <c r="J4">
        <v>135</v>
      </c>
      <c r="L4" s="28" t="s">
        <v>82</v>
      </c>
      <c r="N4" s="28" t="s">
        <v>145</v>
      </c>
      <c r="P4" s="28" t="s">
        <v>87</v>
      </c>
      <c r="T4" s="29"/>
      <c r="U4" s="29"/>
      <c r="V4" s="29"/>
      <c r="W4" s="3"/>
      <c r="X4" s="3"/>
      <c r="Y4" s="28" t="s">
        <v>144</v>
      </c>
      <c r="Z4" s="28" t="s">
        <v>106</v>
      </c>
      <c r="AA4" s="1"/>
    </row>
    <row r="5" spans="1:30" ht="15" hidden="1">
      <c r="A5" s="62">
        <v>7</v>
      </c>
      <c r="B5" s="63">
        <f>INT(C7/10)</f>
        <v>3</v>
      </c>
      <c r="C5" s="64">
        <f>C7-B5*10</f>
        <v>3</v>
      </c>
      <c r="D5" s="6" t="s">
        <v>185</v>
      </c>
      <c r="F5" s="28" t="s">
        <v>113</v>
      </c>
      <c r="G5" s="11">
        <v>5</v>
      </c>
      <c r="I5" s="3"/>
      <c r="J5">
        <v>170</v>
      </c>
      <c r="L5" s="28" t="s">
        <v>83</v>
      </c>
      <c r="N5" s="28" t="s">
        <v>76</v>
      </c>
      <c r="P5" s="28" t="s">
        <v>90</v>
      </c>
      <c r="T5" s="31" t="s">
        <v>95</v>
      </c>
      <c r="U5" s="34" t="s">
        <v>119</v>
      </c>
      <c r="V5" s="32" t="s">
        <v>138</v>
      </c>
      <c r="W5" s="32" t="s">
        <v>141</v>
      </c>
      <c r="X5" s="3"/>
      <c r="Y5" s="28" t="s">
        <v>100</v>
      </c>
      <c r="Z5" s="28" t="s">
        <v>103</v>
      </c>
      <c r="AA5" s="1"/>
    </row>
    <row r="6" spans="1:30" hidden="1">
      <c r="A6" s="65">
        <f>INT(C8)</f>
        <v>488</v>
      </c>
      <c r="B6" s="66">
        <f>(C8-A6)*1000</f>
        <v>730.00000000001819</v>
      </c>
      <c r="C6" s="67" t="str">
        <f ca="1">INDIRECT(CHAR(65+B7)&amp;A3)</f>
        <v>K</v>
      </c>
      <c r="D6" s="6" t="s">
        <v>54</v>
      </c>
      <c r="F6" s="33" t="s">
        <v>114</v>
      </c>
      <c r="G6" s="97">
        <v>6</v>
      </c>
      <c r="I6" s="3"/>
      <c r="L6" s="28" t="s">
        <v>84</v>
      </c>
      <c r="N6" s="28" t="s">
        <v>77</v>
      </c>
      <c r="P6" s="28" t="s">
        <v>91</v>
      </c>
      <c r="T6" s="29"/>
      <c r="U6" s="3"/>
      <c r="V6" s="29"/>
      <c r="W6" s="3"/>
      <c r="X6" s="3"/>
      <c r="Y6" s="28" t="s">
        <v>101</v>
      </c>
      <c r="Z6" s="28" t="s">
        <v>104</v>
      </c>
      <c r="AA6" s="1"/>
    </row>
    <row r="7" spans="1:30" hidden="1">
      <c r="A7" s="75">
        <v>6</v>
      </c>
      <c r="B7" s="68">
        <f>MATCH($A$7,$C$32:$C$51,1)+31</f>
        <v>32</v>
      </c>
      <c r="C7" s="69">
        <f t="array" ref="C7">INDEX(Surface,0,CODE($A$4)-64)</f>
        <v>33</v>
      </c>
      <c r="D7" s="6" t="s">
        <v>237</v>
      </c>
      <c r="F7" s="28" t="s">
        <v>115</v>
      </c>
      <c r="G7" s="11">
        <v>7</v>
      </c>
      <c r="I7" s="3"/>
      <c r="L7" s="28" t="s">
        <v>85</v>
      </c>
      <c r="N7" s="28" t="s">
        <v>78</v>
      </c>
      <c r="P7" s="28" t="s">
        <v>92</v>
      </c>
      <c r="T7" s="31" t="s">
        <v>96</v>
      </c>
      <c r="U7" s="34" t="s">
        <v>120</v>
      </c>
      <c r="V7" s="32" t="s">
        <v>137</v>
      </c>
      <c r="W7" s="32" t="s">
        <v>143</v>
      </c>
      <c r="X7" s="3"/>
      <c r="Y7" s="28" t="s">
        <v>102</v>
      </c>
      <c r="Z7" s="28" t="s">
        <v>105</v>
      </c>
      <c r="AA7" s="1"/>
    </row>
    <row r="8" spans="1:30" ht="15" hidden="1">
      <c r="A8" s="70">
        <f>-10+RIGHT(A24,2)</f>
        <v>5</v>
      </c>
      <c r="B8" s="61">
        <f>CODE(RIGHT(A24,3))-65</f>
        <v>3</v>
      </c>
      <c r="C8" s="71">
        <f t="array" ref="C8">INDEX(ZoneApp,0,CODE(A4)-64)</f>
        <v>488.73</v>
      </c>
      <c r="D8" s="6" t="s">
        <v>215</v>
      </c>
      <c r="F8" s="28" t="s">
        <v>116</v>
      </c>
      <c r="G8" s="11">
        <v>8</v>
      </c>
      <c r="I8" s="3"/>
      <c r="L8" s="28" t="s">
        <v>86</v>
      </c>
      <c r="N8" s="28" t="s">
        <v>75</v>
      </c>
      <c r="P8" s="28" t="s">
        <v>90</v>
      </c>
      <c r="T8" s="29"/>
      <c r="U8" s="3"/>
      <c r="V8" s="29"/>
      <c r="W8" s="3"/>
      <c r="X8" s="3"/>
      <c r="Y8" s="28" t="s">
        <v>147</v>
      </c>
      <c r="Z8" s="28" t="s">
        <v>106</v>
      </c>
      <c r="AA8" s="1"/>
    </row>
    <row r="9" spans="1:30" ht="15" hidden="1" thickBot="1">
      <c r="A9" s="72">
        <f>B5+C5-C9</f>
        <v>2</v>
      </c>
      <c r="B9" s="73">
        <v>139.75</v>
      </c>
      <c r="C9" s="74">
        <f>MATCH(B9,J1:J5,1)</f>
        <v>4</v>
      </c>
      <c r="D9" s="6" t="s">
        <v>146</v>
      </c>
      <c r="F9" s="28" t="s">
        <v>209</v>
      </c>
      <c r="G9" s="11">
        <v>9</v>
      </c>
      <c r="I9" s="44">
        <v>458.66500000000002</v>
      </c>
      <c r="L9" s="28" t="s">
        <v>210</v>
      </c>
      <c r="N9" s="28" t="s">
        <v>211</v>
      </c>
      <c r="P9" s="28" t="s">
        <v>212</v>
      </c>
      <c r="S9" s="1"/>
      <c r="T9" s="30">
        <v>458.69799999999998</v>
      </c>
      <c r="U9" s="45">
        <v>458.73</v>
      </c>
      <c r="V9" s="30">
        <v>488.66500000000002</v>
      </c>
      <c r="W9" s="30">
        <v>488.69799999999998</v>
      </c>
      <c r="X9" s="45">
        <v>488.73</v>
      </c>
      <c r="Y9" s="28" t="s">
        <v>213</v>
      </c>
      <c r="Z9" s="28" t="s">
        <v>214</v>
      </c>
      <c r="AA9" s="1"/>
    </row>
    <row r="10" spans="1:30" hidden="1">
      <c r="A10" s="43" t="s">
        <v>1</v>
      </c>
      <c r="B10" s="43" t="s">
        <v>1</v>
      </c>
      <c r="C10" s="43" t="s">
        <v>1</v>
      </c>
      <c r="D10" s="43" t="s">
        <v>1</v>
      </c>
      <c r="E10" s="43" t="s">
        <v>1</v>
      </c>
      <c r="F10" s="43">
        <v>33</v>
      </c>
      <c r="G10" s="43" t="s">
        <v>1</v>
      </c>
      <c r="H10" s="43" t="s">
        <v>1</v>
      </c>
      <c r="I10" s="43">
        <v>51</v>
      </c>
      <c r="J10" s="43" t="s">
        <v>1</v>
      </c>
      <c r="K10" s="43" t="s">
        <v>1</v>
      </c>
      <c r="L10" s="43">
        <v>42</v>
      </c>
      <c r="M10" s="43" t="s">
        <v>1</v>
      </c>
      <c r="N10" s="43">
        <v>42</v>
      </c>
      <c r="O10" s="43" t="s">
        <v>1</v>
      </c>
      <c r="P10" s="43">
        <v>32</v>
      </c>
      <c r="Q10" s="43" t="s">
        <v>1</v>
      </c>
      <c r="R10" s="43" t="s">
        <v>1</v>
      </c>
      <c r="S10" s="43" t="s">
        <v>1</v>
      </c>
      <c r="T10" s="43">
        <v>33</v>
      </c>
      <c r="U10" s="43">
        <v>32</v>
      </c>
      <c r="V10" s="43">
        <v>33</v>
      </c>
      <c r="W10" s="43">
        <v>33</v>
      </c>
      <c r="X10" s="43">
        <v>33</v>
      </c>
      <c r="Y10" s="43">
        <v>42</v>
      </c>
      <c r="Z10" s="43">
        <v>33</v>
      </c>
    </row>
    <row r="11" spans="1:30" hidden="1">
      <c r="A11" s="21" t="s">
        <v>1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21" t="s">
        <v>1</v>
      </c>
    </row>
    <row r="12" spans="1:30" hidden="1">
      <c r="A12" s="21" t="s">
        <v>1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21" t="s">
        <v>1</v>
      </c>
    </row>
    <row r="13" spans="1:30" hidden="1">
      <c r="A13" s="21" t="s">
        <v>1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21" t="s">
        <v>1</v>
      </c>
    </row>
    <row r="14" spans="1:30" hidden="1">
      <c r="A14" s="21" t="s">
        <v>1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21" t="s">
        <v>1</v>
      </c>
    </row>
    <row r="15" spans="1:30" hidden="1">
      <c r="A15" s="21" t="s">
        <v>1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21" t="s">
        <v>1</v>
      </c>
    </row>
    <row r="16" spans="1:30" hidden="1">
      <c r="A16" s="21" t="s">
        <v>1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21" t="s">
        <v>1</v>
      </c>
    </row>
    <row r="17" spans="1:28" hidden="1">
      <c r="A17" s="21" t="s">
        <v>1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 t="s">
        <v>1</v>
      </c>
      <c r="V17" s="1" t="s">
        <v>1</v>
      </c>
      <c r="W17" s="21" t="s">
        <v>1</v>
      </c>
    </row>
    <row r="18" spans="1:28" hidden="1">
      <c r="A18" s="21" t="s">
        <v>1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 t="s">
        <v>1</v>
      </c>
      <c r="V18" s="1" t="s">
        <v>1</v>
      </c>
      <c r="W18" s="21" t="s">
        <v>1</v>
      </c>
    </row>
    <row r="19" spans="1:28" ht="15" hidden="1">
      <c r="A19" s="21" t="s">
        <v>1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 t="s">
        <v>1</v>
      </c>
      <c r="V19" s="1" t="s">
        <v>1</v>
      </c>
      <c r="W19" s="21" t="s">
        <v>1</v>
      </c>
      <c r="AB19" s="19"/>
    </row>
    <row r="20" spans="1:28" hidden="1">
      <c r="A20" s="21" t="s">
        <v>1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 t="s">
        <v>1</v>
      </c>
      <c r="V20" s="1" t="s">
        <v>1</v>
      </c>
      <c r="W20" s="21" t="s">
        <v>1</v>
      </c>
    </row>
    <row r="21" spans="1:28" hidden="1">
      <c r="A21" s="21" t="s">
        <v>1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 t="s">
        <v>1</v>
      </c>
      <c r="V21" s="1" t="s">
        <v>1</v>
      </c>
      <c r="W21" s="21" t="s">
        <v>1</v>
      </c>
    </row>
    <row r="22" spans="1:28" hidden="1">
      <c r="A22" s="21" t="s">
        <v>1</v>
      </c>
      <c r="B22" s="21" t="s">
        <v>1</v>
      </c>
      <c r="C22" s="21" t="s">
        <v>1</v>
      </c>
      <c r="D22" s="21" t="s">
        <v>1</v>
      </c>
      <c r="E22" s="21" t="s">
        <v>1</v>
      </c>
      <c r="F22" s="21" t="s">
        <v>1</v>
      </c>
      <c r="G22" s="21" t="s">
        <v>1</v>
      </c>
      <c r="H22" s="21" t="s">
        <v>1</v>
      </c>
      <c r="I22" s="21" t="s">
        <v>1</v>
      </c>
      <c r="J22" s="21" t="s">
        <v>1</v>
      </c>
      <c r="K22" s="21" t="s">
        <v>1</v>
      </c>
      <c r="L22" s="21" t="s">
        <v>1</v>
      </c>
      <c r="M22" s="21" t="s">
        <v>1</v>
      </c>
      <c r="N22" s="21" t="s">
        <v>1</v>
      </c>
      <c r="O22" s="21" t="s">
        <v>1</v>
      </c>
      <c r="P22" s="21" t="s">
        <v>1</v>
      </c>
      <c r="Q22" s="21" t="s">
        <v>1</v>
      </c>
      <c r="R22" s="21" t="s">
        <v>1</v>
      </c>
      <c r="S22" s="21" t="s">
        <v>1</v>
      </c>
      <c r="T22" s="21" t="s">
        <v>1</v>
      </c>
      <c r="U22" s="21" t="s">
        <v>1</v>
      </c>
      <c r="V22" s="21" t="s">
        <v>1</v>
      </c>
      <c r="W22" s="21" t="s">
        <v>1</v>
      </c>
    </row>
    <row r="23" spans="1:28" hidden="1">
      <c r="A23" s="21" t="s">
        <v>1</v>
      </c>
      <c r="B23" s="21" t="s">
        <v>1</v>
      </c>
      <c r="C23" s="21" t="s">
        <v>1</v>
      </c>
      <c r="D23" s="21" t="s">
        <v>1</v>
      </c>
      <c r="E23" s="21" t="s">
        <v>1</v>
      </c>
      <c r="F23" s="21" t="s">
        <v>1</v>
      </c>
      <c r="G23" s="21" t="s">
        <v>1</v>
      </c>
      <c r="H23" s="21" t="s">
        <v>1</v>
      </c>
      <c r="I23" s="21" t="s">
        <v>1</v>
      </c>
      <c r="J23" s="21" t="s">
        <v>1</v>
      </c>
      <c r="K23" s="21" t="s">
        <v>1</v>
      </c>
      <c r="L23" s="21" t="s">
        <v>1</v>
      </c>
      <c r="M23" s="21" t="s">
        <v>1</v>
      </c>
      <c r="N23" s="21" t="s">
        <v>1</v>
      </c>
      <c r="O23" s="21" t="s">
        <v>1</v>
      </c>
      <c r="P23" s="21" t="s">
        <v>1</v>
      </c>
      <c r="Q23" s="21" t="s">
        <v>1</v>
      </c>
      <c r="R23" s="21" t="s">
        <v>1</v>
      </c>
      <c r="S23" s="21" t="s">
        <v>1</v>
      </c>
      <c r="T23" s="21" t="s">
        <v>1</v>
      </c>
      <c r="U23" s="21" t="s">
        <v>1</v>
      </c>
      <c r="V23" s="21" t="s">
        <v>1</v>
      </c>
      <c r="W23" s="21" t="s">
        <v>1</v>
      </c>
    </row>
    <row r="24" spans="1:28" ht="15" hidden="1">
      <c r="A24" s="8" t="s">
        <v>56</v>
      </c>
      <c r="B24" s="6"/>
      <c r="D24" s="37">
        <v>-1</v>
      </c>
      <c r="E24" s="106" t="s">
        <v>182</v>
      </c>
      <c r="F24" s="106"/>
      <c r="G24" s="106"/>
      <c r="H24" s="38">
        <v>-1</v>
      </c>
      <c r="I24" s="42" t="s">
        <v>189</v>
      </c>
      <c r="L24" s="37">
        <v>-1</v>
      </c>
      <c r="M24" s="106" t="s">
        <v>183</v>
      </c>
      <c r="N24" s="106"/>
      <c r="O24" s="106"/>
      <c r="P24" s="38">
        <v>-1</v>
      </c>
      <c r="Q24" s="5"/>
      <c r="R24" s="1"/>
      <c r="S24" s="1"/>
    </row>
    <row r="25" spans="1:28" ht="15" hidden="1">
      <c r="A25" s="1" t="s">
        <v>40</v>
      </c>
      <c r="B25" s="1" t="s">
        <v>7</v>
      </c>
      <c r="C25" s="1" t="s">
        <v>41</v>
      </c>
      <c r="D25" s="1" t="s">
        <v>42</v>
      </c>
      <c r="E25" s="1" t="s">
        <v>43</v>
      </c>
      <c r="F25" s="1" t="s">
        <v>44</v>
      </c>
      <c r="G25" s="2" t="s">
        <v>3</v>
      </c>
      <c r="H25" s="12" t="s">
        <v>1</v>
      </c>
      <c r="I25" s="1" t="s">
        <v>45</v>
      </c>
      <c r="J25" s="1" t="s">
        <v>46</v>
      </c>
      <c r="K25" s="1" t="s">
        <v>47</v>
      </c>
      <c r="L25" s="1" t="s">
        <v>48</v>
      </c>
      <c r="M25" s="1" t="s">
        <v>49</v>
      </c>
      <c r="N25" s="1" t="s">
        <v>50</v>
      </c>
      <c r="O25" s="4" t="s">
        <v>3</v>
      </c>
      <c r="Q25" s="1"/>
      <c r="R25" s="1"/>
      <c r="S25" s="46"/>
      <c r="T25" s="46"/>
      <c r="U25" s="47"/>
      <c r="V25" s="48"/>
      <c r="W25" s="48" t="s">
        <v>255</v>
      </c>
      <c r="X25" s="48"/>
      <c r="Y25" s="48"/>
      <c r="Z25" s="48"/>
    </row>
    <row r="26" spans="1:28" ht="15.75" hidden="1" thickBot="1">
      <c r="A26" s="1">
        <f ca="1">(COUNTIFS(INDIRECT($A$24),"F")=5)*1</f>
        <v>0</v>
      </c>
      <c r="B26" s="1">
        <f ca="1">(COUNTIFS(INDIRECT($A$24),"L")=5)*1</f>
        <v>0</v>
      </c>
      <c r="C26" s="1">
        <f ca="1">(COUNTIF(INDIRECT($A$24),"N")=5)*1</f>
        <v>0</v>
      </c>
      <c r="D26" s="1">
        <f ca="1">(COUNTIF(INDIRECT($A$24),"P")=5)*1</f>
        <v>0</v>
      </c>
      <c r="E26" s="1">
        <f ca="1">(COUNTIF(INDIRECT($A$24),"Y")=5)*1</f>
        <v>0</v>
      </c>
      <c r="F26" s="1">
        <f ca="1">(COUNTIF(INDIRECT($A$24),"Z")=5)*1</f>
        <v>0</v>
      </c>
      <c r="G26" s="2">
        <f ca="1">SUM(A26:F26)</f>
        <v>0</v>
      </c>
      <c r="H26" s="12">
        <f ca="1">COUNTIF(INDIRECT(A24),"K")</f>
        <v>0</v>
      </c>
      <c r="I26" s="1">
        <f ca="1">(COUNTIF(INDIRECT($A$24),"I")=5)*1</f>
        <v>0</v>
      </c>
      <c r="J26" s="1">
        <f ca="1">(COUNTIF(INDIRECT($A$24),"T")=5)*1</f>
        <v>0</v>
      </c>
      <c r="K26" s="1">
        <f ca="1">(COUNTIF(INDIRECT($A$24),"U")=5)*1</f>
        <v>0</v>
      </c>
      <c r="L26" s="1">
        <f ca="1">(COUNTIF(INDIRECT($A$24),"V")=5)*1</f>
        <v>0</v>
      </c>
      <c r="M26" s="1">
        <f ca="1">(COUNTIF(INDIRECT($A$24),"W")=5)*1</f>
        <v>0</v>
      </c>
      <c r="N26" s="1">
        <f ca="1">(COUNTIF(INDIRECT($A$24),"X")=5)*1</f>
        <v>0</v>
      </c>
      <c r="O26" s="4">
        <f ca="1">SUM(I26:N26)</f>
        <v>0</v>
      </c>
      <c r="Q26" s="1"/>
      <c r="R26" s="1"/>
      <c r="S26" s="46"/>
      <c r="T26" s="46"/>
      <c r="U26" s="47"/>
      <c r="V26" s="48"/>
      <c r="W26" s="46"/>
      <c r="X26" s="48"/>
      <c r="Y26" s="48"/>
      <c r="Z26" s="48"/>
    </row>
    <row r="27" spans="1:28" hidden="1">
      <c r="A27" s="26">
        <v>388</v>
      </c>
      <c r="B27" s="25">
        <v>388</v>
      </c>
      <c r="C27" s="25">
        <v>388</v>
      </c>
      <c r="D27" s="25">
        <v>424</v>
      </c>
      <c r="E27" s="25">
        <v>424</v>
      </c>
      <c r="F27" s="25">
        <v>424</v>
      </c>
      <c r="G27" s="13" t="s">
        <v>188</v>
      </c>
      <c r="H27" s="15">
        <f ca="1">COUNTIF(INDIRECT(A24),"&lt;&gt;K")</f>
        <v>15</v>
      </c>
      <c r="I27" s="25">
        <v>458</v>
      </c>
      <c r="J27" s="25">
        <v>458</v>
      </c>
      <c r="K27" s="25">
        <v>458</v>
      </c>
      <c r="L27" s="25">
        <v>488</v>
      </c>
      <c r="M27" s="25">
        <v>488</v>
      </c>
      <c r="N27" s="25">
        <v>488</v>
      </c>
      <c r="P27" s="11" t="s">
        <v>5</v>
      </c>
      <c r="Q27" s="1"/>
      <c r="R27" s="1"/>
      <c r="S27" s="46"/>
      <c r="T27" s="46"/>
      <c r="U27" s="47"/>
      <c r="V27" s="48"/>
      <c r="W27" s="48"/>
      <c r="X27" s="48"/>
      <c r="Y27" s="48"/>
      <c r="Z27" s="48"/>
    </row>
    <row r="28" spans="1:28" ht="15.75" hidden="1" thickBot="1">
      <c r="A28" s="25">
        <v>665</v>
      </c>
      <c r="B28" s="25">
        <v>698</v>
      </c>
      <c r="C28" s="25">
        <v>730</v>
      </c>
      <c r="D28" s="25">
        <v>665</v>
      </c>
      <c r="E28" s="25">
        <v>698</v>
      </c>
      <c r="F28" s="25">
        <v>730</v>
      </c>
      <c r="G28" s="13" t="s">
        <v>187</v>
      </c>
      <c r="H28" s="14">
        <f ca="1">H27/5</f>
        <v>3</v>
      </c>
      <c r="I28" s="25">
        <v>665</v>
      </c>
      <c r="J28" s="25">
        <v>698</v>
      </c>
      <c r="K28" s="25">
        <v>730</v>
      </c>
      <c r="L28" s="25">
        <v>665</v>
      </c>
      <c r="M28" s="25">
        <v>698</v>
      </c>
      <c r="N28" s="25">
        <v>730</v>
      </c>
      <c r="P28" s="11" t="s">
        <v>6</v>
      </c>
      <c r="Q28" s="1"/>
      <c r="R28" s="1"/>
      <c r="S28" s="46"/>
      <c r="T28" s="46"/>
      <c r="U28" s="49"/>
      <c r="V28" s="48"/>
      <c r="W28" s="48"/>
      <c r="X28" s="48"/>
      <c r="Y28" s="48"/>
      <c r="Z28" s="48"/>
      <c r="AA28" s="6" t="s">
        <v>184</v>
      </c>
    </row>
    <row r="29" spans="1:28" ht="15" hidden="1">
      <c r="A29" s="18" t="s">
        <v>53</v>
      </c>
      <c r="B29" s="19">
        <v>11</v>
      </c>
      <c r="C29" s="20">
        <f>153+(B29-11)*35</f>
        <v>153</v>
      </c>
      <c r="F29" s="17"/>
      <c r="I29" s="17"/>
      <c r="L29" s="17"/>
      <c r="N29" s="17"/>
      <c r="P29" s="17"/>
      <c r="T29" s="17"/>
      <c r="U29" s="17"/>
      <c r="V29" s="17"/>
      <c r="W29" s="17"/>
      <c r="X29" s="17"/>
      <c r="Y29" s="17"/>
      <c r="Z29" s="17"/>
      <c r="AA29" s="7">
        <f>MAX(F29:Z29)</f>
        <v>0</v>
      </c>
    </row>
    <row r="30" spans="1:28" ht="15" hidden="1">
      <c r="A30" s="18" t="s">
        <v>52</v>
      </c>
      <c r="B30" s="19">
        <v>2</v>
      </c>
      <c r="C30" s="7">
        <f>INT(B30*32)-30</f>
        <v>34</v>
      </c>
      <c r="F30" s="17"/>
      <c r="I30" s="17"/>
      <c r="L30" s="17"/>
      <c r="N30" s="17"/>
      <c r="P30" s="17"/>
      <c r="T30" s="17"/>
      <c r="U30" s="17"/>
      <c r="V30" s="17"/>
      <c r="W30" s="17"/>
      <c r="X30" s="17"/>
      <c r="Y30" s="17"/>
      <c r="Z30" s="17"/>
    </row>
    <row r="31" spans="1:28" hidden="1">
      <c r="A31" s="22">
        <v>33</v>
      </c>
      <c r="B31" s="23">
        <v>42</v>
      </c>
      <c r="C31" s="23">
        <v>42</v>
      </c>
      <c r="D31" s="23">
        <v>32</v>
      </c>
      <c r="E31" s="23">
        <v>0</v>
      </c>
      <c r="F31" s="24">
        <v>33</v>
      </c>
      <c r="I31" s="22">
        <v>51</v>
      </c>
      <c r="J31" s="23">
        <v>33</v>
      </c>
      <c r="K31" s="23">
        <v>32</v>
      </c>
      <c r="L31" s="23">
        <v>33</v>
      </c>
      <c r="M31" s="23">
        <v>33</v>
      </c>
      <c r="N31" s="24">
        <v>33</v>
      </c>
      <c r="U31" s="11" t="s">
        <v>241</v>
      </c>
    </row>
    <row r="32" spans="1:28" hidden="1">
      <c r="A32" s="9"/>
      <c r="C32" s="50">
        <v>0</v>
      </c>
      <c r="D32" s="6" t="s">
        <v>9</v>
      </c>
      <c r="E32" s="10" t="s">
        <v>15</v>
      </c>
      <c r="F32" s="40"/>
      <c r="G32" s="27">
        <v>145</v>
      </c>
      <c r="H32" s="6" t="s">
        <v>56</v>
      </c>
      <c r="I32" s="10" t="s">
        <v>64</v>
      </c>
      <c r="J32" s="41"/>
      <c r="K32" s="27">
        <v>7</v>
      </c>
      <c r="L32" s="6" t="s">
        <v>133</v>
      </c>
      <c r="M32" s="10" t="s">
        <v>121</v>
      </c>
      <c r="N32" s="9" t="s">
        <v>159</v>
      </c>
      <c r="O32" s="27">
        <v>125</v>
      </c>
      <c r="P32" s="6" t="s">
        <v>174</v>
      </c>
      <c r="Q32" s="10" t="s">
        <v>175</v>
      </c>
      <c r="R32" s="9" t="s">
        <v>227</v>
      </c>
      <c r="S32" s="27">
        <v>1</v>
      </c>
      <c r="U32" s="1" t="s">
        <v>238</v>
      </c>
      <c r="V32" s="1" t="s">
        <v>4</v>
      </c>
      <c r="W32" s="1" t="s">
        <v>4</v>
      </c>
      <c r="Y32" s="35"/>
    </row>
    <row r="33" spans="1:25" hidden="1">
      <c r="A33" s="9"/>
      <c r="C33" s="50">
        <v>13</v>
      </c>
      <c r="D33" s="6" t="s">
        <v>10</v>
      </c>
      <c r="E33" s="10" t="s">
        <v>16</v>
      </c>
      <c r="F33" s="41"/>
      <c r="G33" s="27">
        <v>201</v>
      </c>
      <c r="H33" s="6" t="s">
        <v>57</v>
      </c>
      <c r="I33" s="10" t="s">
        <v>65</v>
      </c>
      <c r="J33" s="41"/>
      <c r="K33" s="27">
        <v>50</v>
      </c>
      <c r="L33" s="6" t="s">
        <v>10</v>
      </c>
      <c r="M33" s="10" t="s">
        <v>122</v>
      </c>
      <c r="N33" s="41"/>
      <c r="O33" s="27">
        <v>19</v>
      </c>
      <c r="P33" s="6" t="s">
        <v>178</v>
      </c>
      <c r="Q33" s="10" t="s">
        <v>176</v>
      </c>
      <c r="R33" s="9" t="s">
        <v>177</v>
      </c>
      <c r="S33" s="27">
        <v>1</v>
      </c>
      <c r="U33" s="1" t="s">
        <v>4</v>
      </c>
      <c r="V33" s="1" t="s">
        <v>239</v>
      </c>
      <c r="W33" s="1" t="s">
        <v>4</v>
      </c>
    </row>
    <row r="34" spans="1:25" hidden="1">
      <c r="A34" s="9"/>
      <c r="C34" s="50">
        <v>25</v>
      </c>
      <c r="D34" s="6" t="s">
        <v>11</v>
      </c>
      <c r="E34" s="10" t="s">
        <v>17</v>
      </c>
      <c r="F34" s="41"/>
      <c r="G34" s="27">
        <v>2</v>
      </c>
      <c r="H34" s="6" t="s">
        <v>58</v>
      </c>
      <c r="I34" s="10" t="s">
        <v>66</v>
      </c>
      <c r="J34" s="41"/>
      <c r="K34" s="27">
        <v>107</v>
      </c>
      <c r="L34" s="6" t="s">
        <v>134</v>
      </c>
      <c r="M34" s="10" t="s">
        <v>123</v>
      </c>
      <c r="N34" s="9" t="s">
        <v>158</v>
      </c>
      <c r="O34" s="27">
        <v>113</v>
      </c>
      <c r="P34" s="6" t="s">
        <v>180</v>
      </c>
      <c r="Q34" s="10" t="s">
        <v>179</v>
      </c>
      <c r="R34" s="9" t="s">
        <v>181</v>
      </c>
      <c r="S34" s="27">
        <v>1</v>
      </c>
      <c r="U34" s="1" t="s">
        <v>0</v>
      </c>
      <c r="V34" s="1" t="s">
        <v>0</v>
      </c>
      <c r="W34" s="1" t="s">
        <v>0</v>
      </c>
      <c r="Y34" s="35"/>
    </row>
    <row r="35" spans="1:25" hidden="1">
      <c r="C35" s="50">
        <v>38</v>
      </c>
      <c r="D35" s="6" t="s">
        <v>12</v>
      </c>
      <c r="E35" s="10" t="s">
        <v>36</v>
      </c>
      <c r="F35" s="9" t="s">
        <v>257</v>
      </c>
      <c r="G35" s="27">
        <v>16</v>
      </c>
      <c r="H35" s="6" t="s">
        <v>201</v>
      </c>
      <c r="I35" s="10" t="s">
        <v>190</v>
      </c>
      <c r="J35" s="41"/>
      <c r="K35" s="27">
        <v>541</v>
      </c>
      <c r="L35" s="6" t="s">
        <v>134</v>
      </c>
      <c r="M35" s="10" t="s">
        <v>124</v>
      </c>
      <c r="N35" s="9" t="s">
        <v>160</v>
      </c>
      <c r="O35" s="27">
        <v>68</v>
      </c>
      <c r="P35" s="6" t="s">
        <v>207</v>
      </c>
      <c r="Q35" s="10" t="s">
        <v>206</v>
      </c>
      <c r="R35" s="9" t="s">
        <v>208</v>
      </c>
      <c r="S35" s="27">
        <v>1</v>
      </c>
      <c r="U35" s="1" t="s">
        <v>240</v>
      </c>
      <c r="V35" s="1" t="s">
        <v>2</v>
      </c>
      <c r="W35" s="1" t="s">
        <v>0</v>
      </c>
      <c r="Y35" s="35"/>
    </row>
    <row r="36" spans="1:25" hidden="1">
      <c r="C36" s="50">
        <v>50</v>
      </c>
      <c r="D36" s="6" t="s">
        <v>12</v>
      </c>
      <c r="E36" s="10" t="s">
        <v>37</v>
      </c>
      <c r="F36" s="9" t="s">
        <v>33</v>
      </c>
      <c r="G36" s="27">
        <v>3</v>
      </c>
      <c r="H36" s="6" t="s">
        <v>59</v>
      </c>
      <c r="I36" s="10" t="s">
        <v>67</v>
      </c>
      <c r="J36" s="41"/>
      <c r="K36" s="27">
        <v>1396</v>
      </c>
      <c r="L36" s="6" t="s">
        <v>135</v>
      </c>
      <c r="M36" s="10" t="s">
        <v>125</v>
      </c>
      <c r="N36" s="9" t="s">
        <v>168</v>
      </c>
      <c r="O36" s="27">
        <v>497</v>
      </c>
      <c r="P36" s="6" t="s">
        <v>220</v>
      </c>
      <c r="Q36" s="10" t="s">
        <v>221</v>
      </c>
      <c r="R36" s="9" t="s">
        <v>222</v>
      </c>
      <c r="S36" s="27">
        <v>1</v>
      </c>
      <c r="U36" s="1" t="s">
        <v>2</v>
      </c>
      <c r="V36" s="1" t="s">
        <v>2</v>
      </c>
      <c r="W36" s="1" t="s">
        <v>2</v>
      </c>
      <c r="Y36" s="36"/>
    </row>
    <row r="37" spans="1:25" hidden="1">
      <c r="C37" s="50">
        <v>63</v>
      </c>
      <c r="D37" s="6" t="s">
        <v>12</v>
      </c>
      <c r="E37" s="10" t="s">
        <v>38</v>
      </c>
      <c r="F37" s="9" t="s">
        <v>34</v>
      </c>
      <c r="G37" s="27">
        <v>1</v>
      </c>
      <c r="H37" s="6" t="s">
        <v>60</v>
      </c>
      <c r="I37" s="10" t="s">
        <v>68</v>
      </c>
      <c r="J37" s="41"/>
      <c r="K37" s="27">
        <v>3408</v>
      </c>
      <c r="L37" s="6" t="s">
        <v>133</v>
      </c>
      <c r="M37" s="10" t="s">
        <v>126</v>
      </c>
      <c r="N37" s="9" t="s">
        <v>161</v>
      </c>
      <c r="O37" s="27">
        <v>106</v>
      </c>
      <c r="P37" s="6" t="s">
        <v>217</v>
      </c>
      <c r="Q37" s="10" t="s">
        <v>218</v>
      </c>
      <c r="R37" s="9" t="s">
        <v>219</v>
      </c>
      <c r="S37" s="27">
        <v>1</v>
      </c>
      <c r="Y37" s="36"/>
    </row>
    <row r="38" spans="1:25" hidden="1">
      <c r="C38" s="50">
        <v>75</v>
      </c>
      <c r="D38" s="6" t="s">
        <v>12</v>
      </c>
      <c r="E38" s="10" t="s">
        <v>39</v>
      </c>
      <c r="F38" s="9" t="s">
        <v>35</v>
      </c>
      <c r="G38" s="27">
        <v>6</v>
      </c>
      <c r="H38" s="6" t="s">
        <v>61</v>
      </c>
      <c r="I38" s="10" t="s">
        <v>69</v>
      </c>
      <c r="J38" s="41"/>
      <c r="K38" s="27">
        <v>5902</v>
      </c>
      <c r="L38" s="6" t="s">
        <v>136</v>
      </c>
      <c r="M38" s="10" t="s">
        <v>127</v>
      </c>
      <c r="N38" s="9" t="s">
        <v>162</v>
      </c>
      <c r="O38" s="27">
        <v>48</v>
      </c>
      <c r="P38" s="6" t="s">
        <v>224</v>
      </c>
      <c r="Q38" s="10" t="s">
        <v>223</v>
      </c>
      <c r="R38" s="9" t="s">
        <v>225</v>
      </c>
      <c r="S38" s="27">
        <v>1</v>
      </c>
      <c r="Y38" s="36"/>
    </row>
    <row r="39" spans="1:25" hidden="1">
      <c r="A39" s="9"/>
      <c r="C39" s="50">
        <v>88</v>
      </c>
      <c r="D39" s="6" t="s">
        <v>13</v>
      </c>
      <c r="E39" s="10" t="s">
        <v>20</v>
      </c>
      <c r="F39" s="41"/>
      <c r="G39" s="27">
        <v>2085</v>
      </c>
      <c r="H39" s="6" t="s">
        <v>18</v>
      </c>
      <c r="I39" s="10" t="s">
        <v>70</v>
      </c>
      <c r="J39" s="41"/>
      <c r="K39" s="27">
        <v>6951</v>
      </c>
      <c r="L39" s="6" t="s">
        <v>133</v>
      </c>
      <c r="M39" s="10" t="s">
        <v>128</v>
      </c>
      <c r="N39" s="9" t="s">
        <v>163</v>
      </c>
      <c r="O39" s="27">
        <v>63</v>
      </c>
      <c r="P39" s="6" t="s">
        <v>224</v>
      </c>
      <c r="Q39" s="10" t="s">
        <v>229</v>
      </c>
      <c r="R39" s="9" t="s">
        <v>226</v>
      </c>
      <c r="S39" s="27">
        <v>1</v>
      </c>
      <c r="Y39" s="36"/>
    </row>
    <row r="40" spans="1:25" hidden="1">
      <c r="A40" s="9"/>
      <c r="C40" s="50">
        <v>100</v>
      </c>
      <c r="D40" s="6" t="s">
        <v>149</v>
      </c>
      <c r="E40" s="10" t="s">
        <v>21</v>
      </c>
      <c r="F40" s="41"/>
      <c r="G40" s="27">
        <v>368</v>
      </c>
      <c r="H40" s="6" t="s">
        <v>62</v>
      </c>
      <c r="I40" s="10" t="s">
        <v>148</v>
      </c>
      <c r="J40" s="41"/>
      <c r="K40" s="27">
        <v>4103</v>
      </c>
      <c r="L40" s="6" t="s">
        <v>133</v>
      </c>
      <c r="M40" s="10" t="s">
        <v>129</v>
      </c>
      <c r="N40" s="9" t="s">
        <v>167</v>
      </c>
      <c r="O40" s="27">
        <v>91</v>
      </c>
      <c r="P40" s="6" t="s">
        <v>228</v>
      </c>
      <c r="Q40" s="10" t="s">
        <v>235</v>
      </c>
      <c r="R40" s="9" t="s">
        <v>230</v>
      </c>
      <c r="S40" s="27">
        <v>1</v>
      </c>
      <c r="Y40" s="36"/>
    </row>
    <row r="41" spans="1:25" hidden="1">
      <c r="C41" s="50">
        <v>113</v>
      </c>
      <c r="D41" s="6" t="s">
        <v>14</v>
      </c>
      <c r="E41" s="10" t="s">
        <v>22</v>
      </c>
      <c r="F41" s="9" t="s">
        <v>216</v>
      </c>
      <c r="G41" s="27">
        <v>146</v>
      </c>
      <c r="H41" s="6" t="s">
        <v>233</v>
      </c>
      <c r="I41" s="10" t="s">
        <v>192</v>
      </c>
      <c r="J41" s="41"/>
      <c r="K41" s="27">
        <v>1010</v>
      </c>
      <c r="L41" s="6" t="s">
        <v>133</v>
      </c>
      <c r="M41" s="10" t="s">
        <v>130</v>
      </c>
      <c r="N41" s="9" t="s">
        <v>164</v>
      </c>
      <c r="O41" s="27">
        <v>15</v>
      </c>
      <c r="P41" s="6" t="s">
        <v>231</v>
      </c>
      <c r="Q41" s="10" t="s">
        <v>234</v>
      </c>
      <c r="R41" s="9" t="s">
        <v>242</v>
      </c>
      <c r="S41" s="27">
        <v>1</v>
      </c>
      <c r="U41" s="9"/>
      <c r="Y41" s="36"/>
    </row>
    <row r="42" spans="1:25" hidden="1">
      <c r="C42" s="50">
        <v>125</v>
      </c>
      <c r="D42" s="6" t="s">
        <v>14</v>
      </c>
      <c r="E42" s="10" t="s">
        <v>23</v>
      </c>
      <c r="F42" s="9" t="s">
        <v>150</v>
      </c>
      <c r="G42" s="27">
        <v>56</v>
      </c>
      <c r="H42" s="6" t="s">
        <v>19</v>
      </c>
      <c r="I42" s="10" t="s">
        <v>203</v>
      </c>
      <c r="J42" s="41"/>
      <c r="K42" s="27">
        <v>2339</v>
      </c>
      <c r="L42" s="6" t="s">
        <v>134</v>
      </c>
      <c r="M42" s="10" t="s">
        <v>131</v>
      </c>
      <c r="N42" s="9" t="s">
        <v>165</v>
      </c>
      <c r="O42" s="27">
        <v>86</v>
      </c>
      <c r="P42" s="6" t="s">
        <v>220</v>
      </c>
      <c r="Q42" s="10" t="s">
        <v>236</v>
      </c>
      <c r="R42" s="9" t="s">
        <v>232</v>
      </c>
      <c r="S42" s="27">
        <v>1</v>
      </c>
      <c r="Y42" s="36"/>
    </row>
    <row r="43" spans="1:25" hidden="1">
      <c r="C43" s="50">
        <v>138</v>
      </c>
      <c r="D43" s="6" t="s">
        <v>14</v>
      </c>
      <c r="E43" s="10" t="s">
        <v>24</v>
      </c>
      <c r="F43" s="9" t="s">
        <v>151</v>
      </c>
      <c r="G43" s="27">
        <v>23</v>
      </c>
      <c r="H43" s="6" t="s">
        <v>63</v>
      </c>
      <c r="I43" s="10" t="s">
        <v>191</v>
      </c>
      <c r="J43" s="9" t="s">
        <v>197</v>
      </c>
      <c r="K43" s="27">
        <v>65</v>
      </c>
      <c r="L43" s="6" t="s">
        <v>133</v>
      </c>
      <c r="M43" s="10" t="s">
        <v>132</v>
      </c>
      <c r="N43" s="9" t="s">
        <v>166</v>
      </c>
      <c r="O43" s="27">
        <v>131</v>
      </c>
      <c r="P43" s="6" t="s">
        <v>244</v>
      </c>
      <c r="Q43" s="10" t="s">
        <v>243</v>
      </c>
      <c r="R43" s="9" t="s">
        <v>245</v>
      </c>
      <c r="S43" s="27">
        <v>1</v>
      </c>
      <c r="Y43" s="36"/>
    </row>
    <row r="44" spans="1:25" hidden="1">
      <c r="C44" s="50">
        <v>150</v>
      </c>
      <c r="D44" s="6" t="s">
        <v>14</v>
      </c>
      <c r="E44" s="10" t="s">
        <v>25</v>
      </c>
      <c r="F44" s="9" t="s">
        <v>157</v>
      </c>
      <c r="G44" s="27">
        <v>155</v>
      </c>
      <c r="H44" s="6" t="s">
        <v>63</v>
      </c>
      <c r="I44" s="10" t="s">
        <v>193</v>
      </c>
      <c r="J44" s="9" t="s">
        <v>198</v>
      </c>
      <c r="K44" s="27">
        <v>21</v>
      </c>
    </row>
    <row r="45" spans="1:25" hidden="1">
      <c r="C45" s="50">
        <v>163</v>
      </c>
      <c r="D45" s="6" t="s">
        <v>14</v>
      </c>
      <c r="E45" s="10" t="s">
        <v>26</v>
      </c>
      <c r="F45" s="9" t="s">
        <v>152</v>
      </c>
      <c r="G45" s="27">
        <v>18</v>
      </c>
      <c r="H45" s="6" t="s">
        <v>63</v>
      </c>
      <c r="I45" s="10" t="s">
        <v>194</v>
      </c>
      <c r="J45" s="9" t="s">
        <v>199</v>
      </c>
      <c r="K45" s="27">
        <v>188</v>
      </c>
    </row>
    <row r="46" spans="1:25" hidden="1">
      <c r="C46" s="50">
        <v>175</v>
      </c>
      <c r="D46" s="6" t="s">
        <v>14</v>
      </c>
      <c r="E46" s="10" t="s">
        <v>27</v>
      </c>
      <c r="F46" s="9" t="s">
        <v>204</v>
      </c>
      <c r="G46" s="27">
        <v>1</v>
      </c>
      <c r="H46" s="6" t="s">
        <v>63</v>
      </c>
      <c r="I46" s="10" t="s">
        <v>195</v>
      </c>
      <c r="J46" s="9" t="s">
        <v>202</v>
      </c>
      <c r="K46" s="27">
        <v>2170</v>
      </c>
      <c r="P46" s="6"/>
      <c r="R46" s="9"/>
    </row>
    <row r="47" spans="1:25" hidden="1">
      <c r="C47" s="50">
        <v>188</v>
      </c>
      <c r="D47" s="6" t="s">
        <v>14</v>
      </c>
      <c r="E47" s="10" t="s">
        <v>28</v>
      </c>
      <c r="F47" s="9" t="s">
        <v>153</v>
      </c>
      <c r="G47" s="27">
        <v>9</v>
      </c>
      <c r="H47" s="6" t="s">
        <v>63</v>
      </c>
      <c r="I47" s="10" t="s">
        <v>196</v>
      </c>
      <c r="J47" s="9" t="s">
        <v>200</v>
      </c>
      <c r="K47" s="27">
        <v>74</v>
      </c>
    </row>
    <row r="48" spans="1:25" hidden="1">
      <c r="C48" s="50">
        <v>199</v>
      </c>
      <c r="D48" s="6" t="s">
        <v>14</v>
      </c>
      <c r="E48" s="10" t="s">
        <v>29</v>
      </c>
      <c r="F48" s="9" t="s">
        <v>154</v>
      </c>
      <c r="G48" s="27">
        <v>14</v>
      </c>
      <c r="N48" s="9"/>
    </row>
    <row r="49" spans="1:29" hidden="1">
      <c r="C49" s="50">
        <v>212</v>
      </c>
      <c r="D49" s="6" t="s">
        <v>14</v>
      </c>
      <c r="E49" s="10" t="s">
        <v>30</v>
      </c>
      <c r="F49" s="9" t="s">
        <v>155</v>
      </c>
      <c r="G49" s="27">
        <v>19</v>
      </c>
      <c r="J49" s="9"/>
    </row>
    <row r="50" spans="1:29" hidden="1">
      <c r="C50" s="50">
        <v>224</v>
      </c>
      <c r="D50" s="6" t="s">
        <v>14</v>
      </c>
      <c r="E50" s="10" t="s">
        <v>31</v>
      </c>
      <c r="F50" s="9" t="s">
        <v>205</v>
      </c>
      <c r="G50" s="27">
        <v>1</v>
      </c>
      <c r="J50" s="9"/>
    </row>
    <row r="51" spans="1:29" hidden="1">
      <c r="C51" s="50">
        <v>238</v>
      </c>
      <c r="D51" s="6" t="s">
        <v>14</v>
      </c>
      <c r="E51" s="10" t="s">
        <v>32</v>
      </c>
      <c r="F51" s="9" t="s">
        <v>156</v>
      </c>
      <c r="G51" s="27">
        <v>47</v>
      </c>
    </row>
    <row r="52" spans="1:29" hidden="1"/>
    <row r="53" spans="1:29" ht="15" hidden="1">
      <c r="C53" t="s">
        <v>173</v>
      </c>
      <c r="D53" s="103" t="s">
        <v>169</v>
      </c>
      <c r="E53" s="104"/>
      <c r="F53" s="104"/>
      <c r="G53" s="105"/>
      <c r="H53" s="103" t="s">
        <v>170</v>
      </c>
      <c r="I53" s="104"/>
      <c r="J53" s="104"/>
      <c r="K53" s="105"/>
      <c r="L53" s="103" t="s">
        <v>171</v>
      </c>
      <c r="M53" s="104"/>
      <c r="N53" s="104"/>
      <c r="O53" s="105"/>
      <c r="P53" s="103" t="s">
        <v>172</v>
      </c>
      <c r="Q53" s="104"/>
      <c r="R53" s="104"/>
      <c r="S53" s="105"/>
    </row>
    <row r="54" spans="1:29" hidden="1">
      <c r="A54">
        <f>D54+H54+L54+P54</f>
        <v>60</v>
      </c>
      <c r="B54" s="27">
        <f>G54+K54+O54+S54</f>
        <v>33022</v>
      </c>
      <c r="D54">
        <v>20</v>
      </c>
      <c r="G54" s="27">
        <f>SUM(G32:G51)</f>
        <v>3316</v>
      </c>
      <c r="H54">
        <v>16</v>
      </c>
      <c r="K54" s="27">
        <f>SUM(K32:K51)</f>
        <v>28332</v>
      </c>
      <c r="L54">
        <v>12</v>
      </c>
      <c r="O54" s="27">
        <f>SUM(O32:O51)</f>
        <v>1362</v>
      </c>
      <c r="P54">
        <v>12</v>
      </c>
      <c r="S54" s="27">
        <f>SUM(S32:S51)</f>
        <v>12</v>
      </c>
    </row>
    <row r="60" spans="1:29">
      <c r="AC60" s="35"/>
    </row>
    <row r="62" spans="1:29">
      <c r="AC62" s="35"/>
    </row>
    <row r="63" spans="1:29">
      <c r="AC63" s="35"/>
    </row>
    <row r="64" spans="1:29">
      <c r="AC64" s="36"/>
    </row>
    <row r="65" spans="29:29">
      <c r="AC65" s="36"/>
    </row>
    <row r="66" spans="29:29">
      <c r="AC66" s="36"/>
    </row>
    <row r="67" spans="29:29">
      <c r="AC67" s="36"/>
    </row>
    <row r="68" spans="29:29">
      <c r="AC68" s="36"/>
    </row>
    <row r="69" spans="29:29">
      <c r="AC69" s="36"/>
    </row>
    <row r="70" spans="29:29">
      <c r="AC70" s="36"/>
    </row>
    <row r="71" spans="29:29">
      <c r="AC71" s="36"/>
    </row>
  </sheetData>
  <mergeCells count="6">
    <mergeCell ref="P53:S53"/>
    <mergeCell ref="M24:O24"/>
    <mergeCell ref="E24:G24"/>
    <mergeCell ref="D53:G53"/>
    <mergeCell ref="H53:K53"/>
    <mergeCell ref="L53:O53"/>
  </mergeCells>
  <phoneticPr fontId="4" type="noConversion"/>
  <conditionalFormatting sqref="B11:V21">
    <cfRule type="containsText" dxfId="1" priority="4" operator="containsText" text="K">
      <formula>NOT(ISERROR(SEARCH("K",B11)))</formula>
    </cfRule>
    <cfRule type="notContainsText" dxfId="0" priority="5" operator="notContains" text="0">
      <formula>ISERROR(SEARCH("0",B11))</formula>
    </cfRule>
  </conditionalFormatting>
  <pageMargins left="0.78740157499999996" right="0.78740157499999996" top="0.984251969" bottom="0.984251969" header="0.5" footer="0.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29"/>
  <sheetViews>
    <sheetView showRowColHeaders="0" workbookViewId="0">
      <selection activeCell="D3" sqref="D3"/>
    </sheetView>
  </sheetViews>
  <sheetFormatPr baseColWidth="10" defaultRowHeight="15"/>
  <cols>
    <col min="1" max="18" width="11" style="78"/>
    <col min="19" max="19" width="40.625" style="78" customWidth="1"/>
    <col min="20" max="16384" width="11" style="78"/>
  </cols>
  <sheetData>
    <row r="1" spans="1:19" ht="175.5" customHeight="1">
      <c r="A1" s="77"/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</row>
    <row r="2" spans="1:19" ht="192" customHeight="1">
      <c r="A2" s="79"/>
      <c r="B2" s="79"/>
      <c r="C2" s="80" t="s">
        <v>246</v>
      </c>
      <c r="D2" s="79"/>
      <c r="E2" s="81" t="s">
        <v>247</v>
      </c>
      <c r="F2" s="82"/>
      <c r="G2" s="80" t="s">
        <v>248</v>
      </c>
      <c r="H2" s="82"/>
      <c r="I2" s="82"/>
      <c r="J2" s="80" t="s">
        <v>249</v>
      </c>
      <c r="K2" s="82"/>
      <c r="L2" s="79"/>
      <c r="M2" s="79"/>
      <c r="N2" s="79"/>
      <c r="O2" s="79"/>
      <c r="P2" s="79"/>
      <c r="Q2" s="79"/>
      <c r="R2" s="79"/>
      <c r="S2" s="79"/>
    </row>
    <row r="3" spans="1:19" ht="2.1" customHeight="1">
      <c r="A3" s="79"/>
      <c r="B3" s="79"/>
      <c r="C3" s="82"/>
      <c r="D3" s="79"/>
      <c r="E3" s="82"/>
      <c r="F3" s="82"/>
      <c r="G3" s="82"/>
      <c r="H3" s="82"/>
      <c r="I3" s="82"/>
      <c r="J3" s="82"/>
      <c r="K3" s="82"/>
      <c r="L3" s="79"/>
      <c r="M3" s="79"/>
      <c r="N3" s="79"/>
      <c r="O3" s="79"/>
      <c r="P3" s="79"/>
      <c r="Q3" s="79"/>
      <c r="R3" s="79"/>
      <c r="S3" s="79"/>
    </row>
    <row r="4" spans="1:19" ht="176.25" customHeight="1">
      <c r="A4" s="83"/>
      <c r="B4" s="83"/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3"/>
      <c r="S4" s="83"/>
    </row>
    <row r="5" spans="1:19" ht="2.1" customHeight="1">
      <c r="A5" s="83"/>
      <c r="B5" s="83"/>
      <c r="C5" s="83"/>
      <c r="D5" s="83"/>
      <c r="E5" s="83"/>
      <c r="F5" s="83"/>
      <c r="G5" s="83"/>
      <c r="H5" s="83"/>
      <c r="I5" s="83"/>
      <c r="J5" s="83"/>
      <c r="K5" s="83"/>
      <c r="L5" s="83"/>
      <c r="M5" s="83"/>
      <c r="N5" s="83"/>
      <c r="O5" s="83"/>
      <c r="P5" s="83"/>
      <c r="Q5" s="83"/>
      <c r="R5" s="83"/>
      <c r="S5" s="83"/>
    </row>
    <row r="6" spans="1:19">
      <c r="A6" s="83"/>
      <c r="B6" s="83"/>
      <c r="C6" s="83"/>
      <c r="D6" s="83"/>
      <c r="E6" s="83"/>
      <c r="F6" s="83"/>
      <c r="G6" s="99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</row>
    <row r="7" spans="1:19">
      <c r="A7" s="83"/>
      <c r="B7" s="83"/>
      <c r="C7" s="83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83"/>
      <c r="Q7" s="83"/>
      <c r="R7" s="83"/>
      <c r="S7" s="83"/>
    </row>
    <row r="8" spans="1:19">
      <c r="A8" s="83"/>
      <c r="B8" s="83"/>
      <c r="C8" s="83"/>
      <c r="D8" s="83"/>
      <c r="E8" s="83"/>
      <c r="F8" s="83"/>
      <c r="G8" s="83"/>
      <c r="H8" s="83"/>
      <c r="I8" s="83"/>
      <c r="J8" s="83"/>
      <c r="K8" s="83"/>
      <c r="L8" s="83"/>
      <c r="M8" s="83"/>
      <c r="N8" s="83"/>
      <c r="O8" s="83"/>
      <c r="P8" s="83"/>
      <c r="Q8" s="83"/>
      <c r="R8" s="83"/>
      <c r="S8" s="83"/>
    </row>
    <row r="9" spans="1:19">
      <c r="A9" s="83"/>
      <c r="B9" s="83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</row>
    <row r="10" spans="1:19">
      <c r="A10" s="83"/>
      <c r="B10" s="83"/>
      <c r="C10" s="83"/>
      <c r="D10" s="83"/>
      <c r="E10" s="83"/>
      <c r="F10" s="83"/>
      <c r="G10" s="83"/>
      <c r="H10" s="83"/>
      <c r="I10" s="83"/>
      <c r="J10" s="83"/>
      <c r="K10" s="83"/>
      <c r="L10" s="83"/>
      <c r="M10" s="83"/>
      <c r="N10" s="83"/>
      <c r="O10" s="83"/>
      <c r="P10" s="83"/>
      <c r="Q10" s="83"/>
      <c r="R10" s="83"/>
      <c r="S10" s="83"/>
    </row>
    <row r="11" spans="1:19">
      <c r="A11" s="83"/>
      <c r="B11" s="83"/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3"/>
      <c r="S11" s="83"/>
    </row>
    <row r="12" spans="1:19">
      <c r="A12" s="83"/>
      <c r="B12" s="83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</row>
    <row r="13" spans="1:19">
      <c r="A13" s="83"/>
      <c r="B13" s="83"/>
      <c r="C13" s="83"/>
      <c r="D13" s="83"/>
      <c r="E13" s="83"/>
      <c r="F13" s="83"/>
      <c r="G13" s="83"/>
      <c r="H13" s="83"/>
      <c r="I13" s="83"/>
      <c r="J13" s="83"/>
      <c r="K13" s="83"/>
      <c r="L13" s="83"/>
      <c r="M13" s="83"/>
      <c r="N13" s="83"/>
      <c r="O13" s="83"/>
      <c r="P13" s="83"/>
      <c r="Q13" s="83"/>
      <c r="R13" s="83"/>
      <c r="S13" s="83"/>
    </row>
    <row r="14" spans="1:19">
      <c r="A14" s="83"/>
      <c r="B14" s="83"/>
      <c r="C14" s="83"/>
      <c r="D14" s="83"/>
      <c r="E14" s="83"/>
      <c r="F14" s="83"/>
      <c r="G14" s="83"/>
      <c r="H14" s="83"/>
      <c r="I14" s="83"/>
      <c r="J14" s="83"/>
      <c r="K14" s="83"/>
      <c r="L14" s="83"/>
      <c r="M14" s="83"/>
      <c r="N14" s="83"/>
      <c r="O14" s="83"/>
      <c r="P14" s="83"/>
      <c r="Q14" s="83"/>
      <c r="R14" s="83"/>
      <c r="S14" s="83"/>
    </row>
    <row r="15" spans="1:19">
      <c r="A15" s="83"/>
      <c r="B15" s="83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</row>
    <row r="16" spans="1:19">
      <c r="A16" s="83"/>
      <c r="B16" s="83"/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</row>
    <row r="17" spans="1:19">
      <c r="A17" s="83"/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83"/>
      <c r="S17" s="83"/>
    </row>
    <row r="18" spans="1:19">
      <c r="A18" s="83"/>
      <c r="B18" s="83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</row>
    <row r="19" spans="1:19">
      <c r="A19" s="83"/>
      <c r="B19" s="83"/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</row>
    <row r="20" spans="1:19">
      <c r="A20" s="83"/>
      <c r="B20" s="83"/>
      <c r="C20" s="83"/>
      <c r="D20" s="83"/>
      <c r="E20" s="83"/>
      <c r="F20" s="83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</row>
    <row r="21" spans="1:19">
      <c r="A21" s="83"/>
      <c r="B21" s="83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</row>
    <row r="22" spans="1:19">
      <c r="A22" s="83"/>
      <c r="B22" s="83"/>
      <c r="C22" s="83"/>
      <c r="D22" s="83"/>
      <c r="E22" s="83"/>
      <c r="F22" s="8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</row>
    <row r="23" spans="1:19">
      <c r="A23" s="83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</row>
    <row r="24" spans="1:19">
      <c r="A24" s="83"/>
      <c r="B24" s="83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</row>
    <row r="25" spans="1:19">
      <c r="A25" s="83"/>
      <c r="B25" s="83"/>
      <c r="C25" s="83"/>
      <c r="D25" s="83"/>
      <c r="E25" s="83"/>
      <c r="F25" s="83"/>
      <c r="G25" s="83"/>
      <c r="H25" s="83"/>
      <c r="I25" s="83"/>
      <c r="J25" s="83"/>
      <c r="K25" s="83"/>
      <c r="L25" s="83"/>
      <c r="M25" s="83"/>
      <c r="N25" s="83"/>
      <c r="O25" s="83"/>
      <c r="P25" s="83"/>
      <c r="Q25" s="83"/>
      <c r="R25" s="83"/>
      <c r="S25" s="83"/>
    </row>
    <row r="26" spans="1:19">
      <c r="A26" s="83"/>
      <c r="B26" s="83"/>
      <c r="C26" s="83"/>
      <c r="D26" s="83"/>
      <c r="E26" s="83"/>
      <c r="F26" s="83"/>
      <c r="G26" s="83"/>
      <c r="H26" s="83"/>
      <c r="I26" s="83"/>
      <c r="J26" s="83"/>
      <c r="K26" s="83"/>
      <c r="L26" s="83"/>
      <c r="M26" s="83"/>
      <c r="N26" s="83"/>
      <c r="O26" s="83"/>
      <c r="P26" s="83"/>
      <c r="Q26" s="83"/>
      <c r="R26" s="83"/>
      <c r="S26" s="83"/>
    </row>
    <row r="27" spans="1:19">
      <c r="A27" s="83"/>
      <c r="B27" s="83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</row>
    <row r="28" spans="1:19">
      <c r="A28" s="83"/>
      <c r="B28" s="83"/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</row>
    <row r="29" spans="1:19">
      <c r="A29" s="84"/>
      <c r="B29" s="84"/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</row>
  </sheetData>
  <pageMargins left="0.7" right="0.7" top="0.75" bottom="0.75" header="0.3" footer="0.3"/>
  <drawing r:id="rId1"/>
  <legacyDrawing r:id="rId2"/>
  <controls>
    <control shapeId="4097" r:id="rId3" name="TextBox1"/>
    <control shapeId="4098" r:id="rId4" name="LBSortie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Ecran</vt:lpstr>
      <vt:lpstr>Main</vt:lpstr>
      <vt:lpstr>Sortie</vt:lpstr>
      <vt:lpstr>Main!Rect03</vt:lpstr>
      <vt:lpstr>Main!Surface</vt:lpstr>
      <vt:lpstr>Main!ZoneApp</vt:lpstr>
    </vt:vector>
  </TitlesOfParts>
  <Company>AJPi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lastPrinted>2021-06-09T15:20:54Z</cp:lastPrinted>
  <dcterms:created xsi:type="dcterms:W3CDTF">2005-11-27T11:27:52Z</dcterms:created>
  <dcterms:modified xsi:type="dcterms:W3CDTF">2021-09-19T15:29:55Z</dcterms:modified>
</cp:coreProperties>
</file>